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ATE2 Expor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
    <font>
      <sz val="11.0"/>
      <color indexed="8"/>
      <name val="Calibri"/>
      <family val="2"/>
      <scheme val="minor"/>
    </font>
    <font>
      <name val="Calibri"/>
      <sz val="11.0"/>
      <u val="single"/>
      <color indexed="12"/>
    </font>
  </fonts>
  <fills count="4">
    <fill>
      <patternFill patternType="none"/>
    </fill>
    <fill>
      <patternFill patternType="darkGray"/>
    </fill>
    <fill>
      <patternFill patternType="none">
        <fgColor indexed="10"/>
      </patternFill>
    </fill>
    <fill>
      <patternFill patternType="solid">
        <fgColor indexed="10"/>
      </patternFill>
    </fill>
  </fills>
  <borders count="1">
    <border>
      <left/>
      <right/>
      <top/>
      <bottom/>
      <diagonal/>
    </border>
  </borders>
  <cellStyleXfs count="1">
    <xf numFmtId="0" fontId="0" fillId="0" borderId="0"/>
  </cellStyleXfs>
  <cellXfs count="4">
    <xf numFmtId="0" fontId="0" fillId="0" borderId="0" xfId="0"/>
    <xf numFmtId="0" fontId="1" fillId="0" borderId="0" xfId="0" applyFont="true"/>
    <xf numFmtId="0" fontId="0" fillId="0" borderId="0" xfId="0">
      <alignment wrapText="true"/>
    </xf>
    <xf numFmtId="0" fontId="0" fillId="3" borderId="0" xfId="0" applyFill="true"/>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E_ID</t>
        </is>
      </c>
      <c r="B1" t="inlineStr">
        <is>
          <t>E_DOMAINS</t>
        </is>
      </c>
      <c r="C1" t="inlineStr">
        <is>
          <t>E_FULL_DOMAINS</t>
        </is>
      </c>
      <c r="D1" t="inlineStr">
        <is>
          <t>E_PRIMARY_ENTRY</t>
        </is>
      </c>
      <c r="E1" t="inlineStr">
        <is>
          <t>E_LIFECYCLE</t>
        </is>
      </c>
      <c r="F1" t="inlineStr">
        <is>
          <t>BG</t>
        </is>
      </c>
      <c r="G1" t="inlineStr">
        <is>
          <t>RELIABILITY_BG</t>
        </is>
      </c>
      <c r="H1" t="inlineStr">
        <is>
          <t>EVALUATION_BG</t>
        </is>
      </c>
      <c r="I1" t="inlineStr">
        <is>
          <t>DEFINITION_BG</t>
        </is>
      </c>
      <c r="J1" t="inlineStr">
        <is>
          <t>CS</t>
        </is>
      </c>
      <c r="K1" t="inlineStr">
        <is>
          <t>RELIABILITY_CS</t>
        </is>
      </c>
      <c r="L1" t="inlineStr">
        <is>
          <t>EVALUATION_CS</t>
        </is>
      </c>
      <c r="M1" t="inlineStr">
        <is>
          <t>DEFINITION_CS</t>
        </is>
      </c>
      <c r="N1" t="inlineStr">
        <is>
          <t>DA</t>
        </is>
      </c>
      <c r="O1" t="inlineStr">
        <is>
          <t>RELIABILITY_DA</t>
        </is>
      </c>
      <c r="P1" t="inlineStr">
        <is>
          <t>EVALUATION_DA</t>
        </is>
      </c>
      <c r="Q1" t="inlineStr">
        <is>
          <t>DEFINITION_DA</t>
        </is>
      </c>
      <c r="R1" t="inlineStr">
        <is>
          <t>DE</t>
        </is>
      </c>
      <c r="S1" t="inlineStr">
        <is>
          <t>RELIABILITY_DE</t>
        </is>
      </c>
      <c r="T1" t="inlineStr">
        <is>
          <t>EVALUATION_DE</t>
        </is>
      </c>
      <c r="U1" t="inlineStr">
        <is>
          <t>DEFINITION_DE</t>
        </is>
      </c>
      <c r="V1" t="inlineStr">
        <is>
          <t>EL</t>
        </is>
      </c>
      <c r="W1" t="inlineStr">
        <is>
          <t>RELIABILITY_EL</t>
        </is>
      </c>
      <c r="X1" t="inlineStr">
        <is>
          <t>EVALUATION_EL</t>
        </is>
      </c>
      <c r="Y1" t="inlineStr">
        <is>
          <t>DEFINITION_EL</t>
        </is>
      </c>
      <c r="Z1" t="inlineStr">
        <is>
          <t>EN</t>
        </is>
      </c>
      <c r="AA1" t="inlineStr">
        <is>
          <t>RELIABILITY_EN</t>
        </is>
      </c>
      <c r="AB1" t="inlineStr">
        <is>
          <t>EVALUATION_EN</t>
        </is>
      </c>
      <c r="AC1" t="inlineStr">
        <is>
          <t>DEFINITION_EN</t>
        </is>
      </c>
      <c r="AD1" t="inlineStr">
        <is>
          <t>ES</t>
        </is>
      </c>
      <c r="AE1" t="inlineStr">
        <is>
          <t>RELIABILITY_ES</t>
        </is>
      </c>
      <c r="AF1" t="inlineStr">
        <is>
          <t>EVALUATION_ES</t>
        </is>
      </c>
      <c r="AG1" t="inlineStr">
        <is>
          <t>DEFINITION_ES</t>
        </is>
      </c>
      <c r="AH1" t="inlineStr">
        <is>
          <t>ET</t>
        </is>
      </c>
      <c r="AI1" t="inlineStr">
        <is>
          <t>RELIABILITY_ET</t>
        </is>
      </c>
      <c r="AJ1" t="inlineStr">
        <is>
          <t>EVALUATION_ET</t>
        </is>
      </c>
      <c r="AK1" t="inlineStr">
        <is>
          <t>DEFINITION_ET</t>
        </is>
      </c>
      <c r="AL1" t="inlineStr">
        <is>
          <t>FI</t>
        </is>
      </c>
      <c r="AM1" t="inlineStr">
        <is>
          <t>RELIABILITY_FI</t>
        </is>
      </c>
      <c r="AN1" t="inlineStr">
        <is>
          <t>EVALUATION_FI</t>
        </is>
      </c>
      <c r="AO1" t="inlineStr">
        <is>
          <t>DEFINITION_FI</t>
        </is>
      </c>
      <c r="AP1" t="inlineStr">
        <is>
          <t>FR</t>
        </is>
      </c>
      <c r="AQ1" t="inlineStr">
        <is>
          <t>RELIABILITY_FR</t>
        </is>
      </c>
      <c r="AR1" t="inlineStr">
        <is>
          <t>EVALUATION_FR</t>
        </is>
      </c>
      <c r="AS1" t="inlineStr">
        <is>
          <t>DEFINITION_FR</t>
        </is>
      </c>
      <c r="AT1" t="inlineStr">
        <is>
          <t>GA</t>
        </is>
      </c>
      <c r="AU1" t="inlineStr">
        <is>
          <t>RELIABILITY_GA</t>
        </is>
      </c>
      <c r="AV1" t="inlineStr">
        <is>
          <t>EVALUATION_GA</t>
        </is>
      </c>
      <c r="AW1" t="inlineStr">
        <is>
          <t>DEFINITION_GA</t>
        </is>
      </c>
      <c r="AX1" t="inlineStr">
        <is>
          <t>HR</t>
        </is>
      </c>
      <c r="AY1" t="inlineStr">
        <is>
          <t>RELIABILITY_HR</t>
        </is>
      </c>
      <c r="AZ1" t="inlineStr">
        <is>
          <t>EVALUATION_HR</t>
        </is>
      </c>
      <c r="BA1" t="inlineStr">
        <is>
          <t>DEFINITION_HR</t>
        </is>
      </c>
      <c r="BB1" t="inlineStr">
        <is>
          <t>HU</t>
        </is>
      </c>
      <c r="BC1" t="inlineStr">
        <is>
          <t>RELIABILITY_HU</t>
        </is>
      </c>
      <c r="BD1" t="inlineStr">
        <is>
          <t>EVALUATION_HU</t>
        </is>
      </c>
      <c r="BE1" t="inlineStr">
        <is>
          <t>DEFINITION_HU</t>
        </is>
      </c>
      <c r="BF1" t="inlineStr">
        <is>
          <t>IT</t>
        </is>
      </c>
      <c r="BG1" t="inlineStr">
        <is>
          <t>RELIABILITY_IT</t>
        </is>
      </c>
      <c r="BH1" t="inlineStr">
        <is>
          <t>EVALUATION_IT</t>
        </is>
      </c>
      <c r="BI1" t="inlineStr">
        <is>
          <t>DEFINITION_IT</t>
        </is>
      </c>
      <c r="BJ1" t="inlineStr">
        <is>
          <t>LT</t>
        </is>
      </c>
      <c r="BK1" t="inlineStr">
        <is>
          <t>RELIABILITY_LT</t>
        </is>
      </c>
      <c r="BL1" t="inlineStr">
        <is>
          <t>EVALUATION_LT</t>
        </is>
      </c>
      <c r="BM1" t="inlineStr">
        <is>
          <t>DEFINITION_LT</t>
        </is>
      </c>
      <c r="BN1" t="inlineStr">
        <is>
          <t>LV</t>
        </is>
      </c>
      <c r="BO1" t="inlineStr">
        <is>
          <t>RELIABILITY_LV</t>
        </is>
      </c>
      <c r="BP1" t="inlineStr">
        <is>
          <t>EVALUATION_LV</t>
        </is>
      </c>
      <c r="BQ1" t="inlineStr">
        <is>
          <t>DEFINITION_LV</t>
        </is>
      </c>
      <c r="BR1" t="inlineStr">
        <is>
          <t>MT</t>
        </is>
      </c>
      <c r="BS1" t="inlineStr">
        <is>
          <t>RELIABILITY_MT</t>
        </is>
      </c>
      <c r="BT1" t="inlineStr">
        <is>
          <t>EVALUATION_MT</t>
        </is>
      </c>
      <c r="BU1" t="inlineStr">
        <is>
          <t>DEFINITION_MT</t>
        </is>
      </c>
      <c r="BV1" t="inlineStr">
        <is>
          <t>NL</t>
        </is>
      </c>
      <c r="BW1" t="inlineStr">
        <is>
          <t>RELIABILITY_NL</t>
        </is>
      </c>
      <c r="BX1" t="inlineStr">
        <is>
          <t>EVALUATION_NL</t>
        </is>
      </c>
      <c r="BY1" t="inlineStr">
        <is>
          <t>DEFINITION_NL</t>
        </is>
      </c>
      <c r="BZ1" t="inlineStr">
        <is>
          <t>PL</t>
        </is>
      </c>
      <c r="CA1" t="inlineStr">
        <is>
          <t>RELIABILITY_PL</t>
        </is>
      </c>
      <c r="CB1" t="inlineStr">
        <is>
          <t>EVALUATION_PL</t>
        </is>
      </c>
      <c r="CC1" t="inlineStr">
        <is>
          <t>DEFINITION_PL</t>
        </is>
      </c>
      <c r="CD1" t="inlineStr">
        <is>
          <t>PT</t>
        </is>
      </c>
      <c r="CE1" t="inlineStr">
        <is>
          <t>RELIABILITY_PT</t>
        </is>
      </c>
      <c r="CF1" t="inlineStr">
        <is>
          <t>EVALUATION_PT</t>
        </is>
      </c>
      <c r="CG1" t="inlineStr">
        <is>
          <t>DEFINITION_PT</t>
        </is>
      </c>
      <c r="CH1" t="inlineStr">
        <is>
          <t>RO</t>
        </is>
      </c>
      <c r="CI1" t="inlineStr">
        <is>
          <t>RELIABILITY_RO</t>
        </is>
      </c>
      <c r="CJ1" t="inlineStr">
        <is>
          <t>EVALUATION_RO</t>
        </is>
      </c>
      <c r="CK1" t="inlineStr">
        <is>
          <t>DEFINITION_RO</t>
        </is>
      </c>
      <c r="CL1" t="inlineStr">
        <is>
          <t>SK</t>
        </is>
      </c>
      <c r="CM1" t="inlineStr">
        <is>
          <t>RELIABILITY_SK</t>
        </is>
      </c>
      <c r="CN1" t="inlineStr">
        <is>
          <t>EVALUATION_SK</t>
        </is>
      </c>
      <c r="CO1" t="inlineStr">
        <is>
          <t>DEFINITION_SK</t>
        </is>
      </c>
      <c r="CP1" t="inlineStr">
        <is>
          <t>SL</t>
        </is>
      </c>
      <c r="CQ1" t="inlineStr">
        <is>
          <t>RELIABILITY_SL</t>
        </is>
      </c>
      <c r="CR1" t="inlineStr">
        <is>
          <t>EVALUATION_SL</t>
        </is>
      </c>
      <c r="CS1" t="inlineStr">
        <is>
          <t>DEFINITION_SL</t>
        </is>
      </c>
      <c r="CT1" t="inlineStr">
        <is>
          <t>SV</t>
        </is>
      </c>
      <c r="CU1" t="inlineStr">
        <is>
          <t>RELIABILITY_SV</t>
        </is>
      </c>
      <c r="CV1" t="inlineStr">
        <is>
          <t>EVALUATION_SV</t>
        </is>
      </c>
      <c r="CW1" t="inlineStr">
        <is>
          <t>DEFINITION_SV</t>
        </is>
      </c>
    </row>
    <row r="2">
      <c r="A2" s="1" t="str">
        <f>HYPERLINK("https://iate.europa.eu/entry/result/782850/all", "782850")</f>
        <v>782850</v>
      </c>
      <c r="B2" t="inlineStr">
        <is>
          <t>TRADE;BUSINESS AND COMPETITION</t>
        </is>
      </c>
      <c r="C2" t="inlineStr">
        <is>
          <t>TRADE|trade policy;BUSINESS AND COMPETITION|business organisation</t>
        </is>
      </c>
      <c r="D2" t="inlineStr">
        <is>
          <t>yes</t>
        </is>
      </c>
      <c r="E2" t="inlineStr">
        <is>
          <t/>
        </is>
      </c>
      <c r="F2" t="inlineStr">
        <is>
          <t/>
        </is>
      </c>
      <c r="G2" t="inlineStr">
        <is>
          <t/>
        </is>
      </c>
      <c r="H2" t="inlineStr">
        <is>
          <t/>
        </is>
      </c>
      <c r="I2" t="inlineStr">
        <is>
          <t/>
        </is>
      </c>
      <c r="J2" s="2" t="inlineStr">
        <is>
          <t>obchodní zástupce</t>
        </is>
      </c>
      <c r="K2" s="2" t="inlineStr">
        <is>
          <t>3</t>
        </is>
      </c>
      <c r="L2" s="2" t="inlineStr">
        <is>
          <t/>
        </is>
      </c>
      <c r="M2" t="inlineStr">
        <is>
          <t>osoba, která je jako nezávislý zprostředkovatel trvale pověřena sjednávat prodej a nákup zboží pro jinou osobu („zmocnitele“) nebo sjednávat a uzavírat tyto obchody jménem a na účet zmocnitele</t>
        </is>
      </c>
      <c r="N2" t="inlineStr">
        <is>
          <t/>
        </is>
      </c>
      <c r="O2" t="inlineStr">
        <is>
          <t/>
        </is>
      </c>
      <c r="P2" t="inlineStr">
        <is>
          <t/>
        </is>
      </c>
      <c r="Q2" t="inlineStr">
        <is>
          <t/>
        </is>
      </c>
      <c r="R2" s="2" t="inlineStr">
        <is>
          <t>Handelsvertreter</t>
        </is>
      </c>
      <c r="S2" s="2" t="inlineStr">
        <is>
          <t>3</t>
        </is>
      </c>
      <c r="T2" s="2" t="inlineStr">
        <is>
          <t/>
        </is>
      </c>
      <c r="U2" t="inlineStr">
        <is>
          <t/>
        </is>
      </c>
      <c r="V2" s="2" t="inlineStr">
        <is>
          <t>εμπορικός αντιπρόσωπος</t>
        </is>
      </c>
      <c r="W2" s="2" t="inlineStr">
        <is>
          <t>3</t>
        </is>
      </c>
      <c r="X2" s="2" t="inlineStr">
        <is>
          <t/>
        </is>
      </c>
      <c r="Y2" t="inlineStr">
        <is>
          <t>ανεξάρτητος μεσολαβητής στον οποίο ανατίθεται σε μόνιμη βάση είτε να διαπραγματεύεται για λογαριασμό άλλου προσώπου, την πώληση ή την αγορά εμπορευμάτων είτε να διαπραγματεύεται και να συνάπτει τις πράξεις αυτές επ' ονόματι και για λογαριασμό του αντιπροσωπευόμενου</t>
        </is>
      </c>
      <c r="Z2" s="2" t="inlineStr">
        <is>
          <t>commercial agent</t>
        </is>
      </c>
      <c r="AA2" s="2" t="inlineStr">
        <is>
          <t>3</t>
        </is>
      </c>
      <c r="AB2" s="2" t="inlineStr">
        <is>
          <t/>
        </is>
      </c>
      <c r="AC2" t="inlineStr">
        <is>
          <t>self-employed intermediary who has continuing authority to negotiate the sale or the purchase of goods on behalf of another person (the ‘principal’), or to negotiate and conclude such transactions on behalf of and in the name of that principal</t>
        </is>
      </c>
      <c r="AD2" t="inlineStr">
        <is>
          <t/>
        </is>
      </c>
      <c r="AE2" t="inlineStr">
        <is>
          <t/>
        </is>
      </c>
      <c r="AF2" t="inlineStr">
        <is>
          <t/>
        </is>
      </c>
      <c r="AG2" t="inlineStr">
        <is>
          <t/>
        </is>
      </c>
      <c r="AH2" t="inlineStr">
        <is>
          <t/>
        </is>
      </c>
      <c r="AI2" t="inlineStr">
        <is>
          <t/>
        </is>
      </c>
      <c r="AJ2" t="inlineStr">
        <is>
          <t/>
        </is>
      </c>
      <c r="AK2" t="inlineStr">
        <is>
          <t/>
        </is>
      </c>
      <c r="AL2" s="2" t="inlineStr">
        <is>
          <t>kauppaedustaja</t>
        </is>
      </c>
      <c r="AM2" s="2" t="inlineStr">
        <is>
          <t>3</t>
        </is>
      </c>
      <c r="AN2" s="2" t="inlineStr">
        <is>
          <t/>
        </is>
      </c>
      <c r="AO2" t="inlineStr">
        <is>
          <t>itsenäinen välittäjä, jolla on pysyvä valtuutus neuvotella tavaroiden myynnistä ja ostosta toisen henkilön puolesta, jäljempänä `päämies`, tai neuvotella ja tehdä sopimuksia tällaisista liiketoimista päämiehen nimissä ja lukuun</t>
        </is>
      </c>
      <c r="AP2" s="2" t="inlineStr">
        <is>
          <t>agent commercial</t>
        </is>
      </c>
      <c r="AQ2" s="2" t="inlineStr">
        <is>
          <t>1</t>
        </is>
      </c>
      <c r="AR2" s="2" t="inlineStr">
        <is>
          <t/>
        </is>
      </c>
      <c r="AS2" t="inlineStr">
        <is>
          <t/>
        </is>
      </c>
      <c r="AT2" t="inlineStr">
        <is>
          <t/>
        </is>
      </c>
      <c r="AU2" t="inlineStr">
        <is>
          <t/>
        </is>
      </c>
      <c r="AV2" t="inlineStr">
        <is>
          <t/>
        </is>
      </c>
      <c r="AW2" t="inlineStr">
        <is>
          <t/>
        </is>
      </c>
      <c r="AX2" t="inlineStr">
        <is>
          <t/>
        </is>
      </c>
      <c r="AY2" t="inlineStr">
        <is>
          <t/>
        </is>
      </c>
      <c r="AZ2" t="inlineStr">
        <is>
          <t/>
        </is>
      </c>
      <c r="BA2" t="inlineStr">
        <is>
          <t/>
        </is>
      </c>
      <c r="BB2" s="2" t="inlineStr">
        <is>
          <t>kereskedelmi ügynök</t>
        </is>
      </c>
      <c r="BC2" s="2" t="inlineStr">
        <is>
          <t>2</t>
        </is>
      </c>
      <c r="BD2" s="2" t="inlineStr">
        <is>
          <t/>
        </is>
      </c>
      <c r="BE2" t="inlineStr">
        <is>
          <t/>
        </is>
      </c>
      <c r="BF2" t="inlineStr">
        <is>
          <t/>
        </is>
      </c>
      <c r="BG2" t="inlineStr">
        <is>
          <t/>
        </is>
      </c>
      <c r="BH2" t="inlineStr">
        <is>
          <t/>
        </is>
      </c>
      <c r="BI2" t="inlineStr">
        <is>
          <t/>
        </is>
      </c>
      <c r="BJ2" s="2" t="inlineStr">
        <is>
          <t>prekybos tarpininkas|
prekybos agentas</t>
        </is>
      </c>
      <c r="BK2" s="2" t="inlineStr">
        <is>
          <t>3|
3</t>
        </is>
      </c>
      <c r="BL2" s="2" t="inlineStr">
        <is>
          <t xml:space="preserve">preferred|
</t>
        </is>
      </c>
      <c r="BM2" t="inlineStr">
        <is>
          <t>savarankiškai dirbantis tarpininkas, kuris turi ilgalaikį įgaliojimą derėtis dėl prekių pardavimo arba pirkimo kito asmens naudai arba derėtis ir sudaryti tokius sandorius tokio atstovaujamojo naudai ir jo vardu</t>
        </is>
      </c>
      <c r="BN2" t="inlineStr">
        <is>
          <t/>
        </is>
      </c>
      <c r="BO2" t="inlineStr">
        <is>
          <t/>
        </is>
      </c>
      <c r="BP2" t="inlineStr">
        <is>
          <t/>
        </is>
      </c>
      <c r="BQ2" t="inlineStr">
        <is>
          <t/>
        </is>
      </c>
      <c r="BR2" s="2" t="inlineStr">
        <is>
          <t>aġent kummerċjali</t>
        </is>
      </c>
      <c r="BS2" s="2" t="inlineStr">
        <is>
          <t>3</t>
        </is>
      </c>
      <c r="BT2" s="2" t="inlineStr">
        <is>
          <t/>
        </is>
      </c>
      <c r="BU2" t="inlineStr">
        <is>
          <t>intermedjarju li jaħdem għal rasu li jkollu awtorità kontinwa li jinnegozja l-bejgħ jew ix-xiri ta’ oġġetti f’isem persuna oħra (il-"prinċipal"), jew li jinnegozja u jikkonkludi tali tranżazzjonijiet għan-nom ta’ u f’isem dak il-prinċipal</t>
        </is>
      </c>
      <c r="BV2" s="2" t="inlineStr">
        <is>
          <t>handelsagent</t>
        </is>
      </c>
      <c r="BW2" s="2" t="inlineStr">
        <is>
          <t>3</t>
        </is>
      </c>
      <c r="BX2" s="2" t="inlineStr">
        <is>
          <t/>
        </is>
      </c>
      <c r="BY2" t="inlineStr">
        <is>
          <t/>
        </is>
      </c>
      <c r="BZ2" t="inlineStr">
        <is>
          <t/>
        </is>
      </c>
      <c r="CA2" t="inlineStr">
        <is>
          <t/>
        </is>
      </c>
      <c r="CB2" t="inlineStr">
        <is>
          <t/>
        </is>
      </c>
      <c r="CC2" t="inlineStr">
        <is>
          <t/>
        </is>
      </c>
      <c r="CD2" t="inlineStr">
        <is>
          <t/>
        </is>
      </c>
      <c r="CE2" t="inlineStr">
        <is>
          <t/>
        </is>
      </c>
      <c r="CF2" t="inlineStr">
        <is>
          <t/>
        </is>
      </c>
      <c r="CG2" t="inlineStr">
        <is>
          <t/>
        </is>
      </c>
      <c r="CH2" s="2" t="inlineStr">
        <is>
          <t>agent comercial</t>
        </is>
      </c>
      <c r="CI2" s="2" t="inlineStr">
        <is>
          <t>3</t>
        </is>
      </c>
      <c r="CJ2" s="2" t="inlineStr">
        <is>
          <t/>
        </is>
      </c>
      <c r="CK2" t="inlineStr">
        <is>
          <t>intermediar care desfășoară o activitate independentă și care este în permanență autorizat să negocieze vânzarea sau cumpărarea produselor în numele altei persoane, denumită „comitent”, sau să negocieze și să încheie astfel de tranzacții pentru și în numele comitentului în cauză</t>
        </is>
      </c>
      <c r="CL2" s="2" t="inlineStr">
        <is>
          <t>obchodný zástupca|
komerčný agent</t>
        </is>
      </c>
      <c r="CM2" s="2" t="inlineStr">
        <is>
          <t>3|
3</t>
        </is>
      </c>
      <c r="CN2" s="2" t="inlineStr">
        <is>
          <t xml:space="preserve">|
</t>
        </is>
      </c>
      <c r="CO2" t="inlineStr">
        <is>
          <t>samostatne zárobkovo činný sprostredkovateľ, ktorý má trvalé oprávnenie dojednávať predaj alebo nákup tovaru v mene a na účet inej osoby („zastúpený“) alebo dojednať a uzatvoriť takéto právne úkony na účet a menom zastúpeného</t>
        </is>
      </c>
      <c r="CP2" s="2" t="inlineStr">
        <is>
          <t>trgovski zastopnik</t>
        </is>
      </c>
      <c r="CQ2" s="2" t="inlineStr">
        <is>
          <t>3</t>
        </is>
      </c>
      <c r="CR2" s="2" t="inlineStr">
        <is>
          <t/>
        </is>
      </c>
      <c r="CS2" t="inlineStr">
        <is>
          <t/>
        </is>
      </c>
      <c r="CT2" s="2" t="inlineStr">
        <is>
          <t>handelsagent</t>
        </is>
      </c>
      <c r="CU2" s="2" t="inlineStr">
        <is>
          <t>3</t>
        </is>
      </c>
      <c r="CV2" s="2" t="inlineStr">
        <is>
          <t/>
        </is>
      </c>
      <c r="CW2" t="inlineStr">
        <is>
          <t>självständig agent med varaktig behörighet att förhandla om försäljning eller köp av varor för en annan persons räkning, här nedan kallad huvudman, eller att förhandla om och slutföra sådana affärsuppgörelser i huvudmannens namn och för dennes räkning</t>
        </is>
      </c>
    </row>
    <row r="3">
      <c r="A3" s="1" t="str">
        <f>HYPERLINK("https://iate.europa.eu/entry/result/35036/all", "35036")</f>
        <v>35036</v>
      </c>
      <c r="B3" t="inlineStr">
        <is>
          <t>SOCIAL QUESTIONS</t>
        </is>
      </c>
      <c r="C3" t="inlineStr">
        <is>
          <t>SOCIAL QUESTIONS|health|pharmaceutical industry</t>
        </is>
      </c>
      <c r="D3" t="inlineStr">
        <is>
          <t>yes</t>
        </is>
      </c>
      <c r="E3" t="inlineStr">
        <is>
          <t/>
        </is>
      </c>
      <c r="F3" t="inlineStr">
        <is>
          <t/>
        </is>
      </c>
      <c r="G3" t="inlineStr">
        <is>
          <t/>
        </is>
      </c>
      <c r="H3" t="inlineStr">
        <is>
          <t/>
        </is>
      </c>
      <c r="I3" t="inlineStr">
        <is>
          <t/>
        </is>
      </c>
      <c r="J3" t="inlineStr">
        <is>
          <t/>
        </is>
      </c>
      <c r="K3" t="inlineStr">
        <is>
          <t/>
        </is>
      </c>
      <c r="L3" t="inlineStr">
        <is>
          <t/>
        </is>
      </c>
      <c r="M3" t="inlineStr">
        <is>
          <t/>
        </is>
      </c>
      <c r="N3" t="inlineStr">
        <is>
          <t/>
        </is>
      </c>
      <c r="O3" t="inlineStr">
        <is>
          <t/>
        </is>
      </c>
      <c r="P3" t="inlineStr">
        <is>
          <t/>
        </is>
      </c>
      <c r="Q3" t="inlineStr">
        <is>
          <t/>
        </is>
      </c>
      <c r="R3" s="2" t="inlineStr">
        <is>
          <t>präklinische Daten zur Sicherheit</t>
        </is>
      </c>
      <c r="S3" s="2" t="inlineStr">
        <is>
          <t>3</t>
        </is>
      </c>
      <c r="T3" s="2" t="inlineStr">
        <is>
          <t/>
        </is>
      </c>
      <c r="U3" t="inlineStr">
        <is>
          <t/>
        </is>
      </c>
      <c r="V3" t="inlineStr">
        <is>
          <t/>
        </is>
      </c>
      <c r="W3" t="inlineStr">
        <is>
          <t/>
        </is>
      </c>
      <c r="X3" t="inlineStr">
        <is>
          <t/>
        </is>
      </c>
      <c r="Y3" t="inlineStr">
        <is>
          <t/>
        </is>
      </c>
      <c r="Z3" s="2" t="inlineStr">
        <is>
          <t>preclinical safety data|
pre-clinical safety data|
non-clinical safety data|
nonclinical safety data</t>
        </is>
      </c>
      <c r="AA3" s="2" t="inlineStr">
        <is>
          <t>3|
1|
1|
1</t>
        </is>
      </c>
      <c r="AB3" s="2" t="inlineStr">
        <is>
          <t xml:space="preserve">|
|
|
</t>
        </is>
      </c>
      <c r="AC3" t="inlineStr">
        <is>
          <t>data from non-clinical (preclinical) studies on &lt;a href="https://iate.europa.eu/entry/result/3637047/en" target="_blank"&gt;clinical safety&lt;/a&gt;</t>
        </is>
      </c>
      <c r="AD3" t="inlineStr">
        <is>
          <t/>
        </is>
      </c>
      <c r="AE3" t="inlineStr">
        <is>
          <t/>
        </is>
      </c>
      <c r="AF3" t="inlineStr">
        <is>
          <t/>
        </is>
      </c>
      <c r="AG3" t="inlineStr">
        <is>
          <t/>
        </is>
      </c>
      <c r="AH3" t="inlineStr">
        <is>
          <t/>
        </is>
      </c>
      <c r="AI3" t="inlineStr">
        <is>
          <t/>
        </is>
      </c>
      <c r="AJ3" t="inlineStr">
        <is>
          <t/>
        </is>
      </c>
      <c r="AK3" t="inlineStr">
        <is>
          <t/>
        </is>
      </c>
      <c r="AL3" t="inlineStr">
        <is>
          <t/>
        </is>
      </c>
      <c r="AM3" t="inlineStr">
        <is>
          <t/>
        </is>
      </c>
      <c r="AN3" t="inlineStr">
        <is>
          <t/>
        </is>
      </c>
      <c r="AO3" t="inlineStr">
        <is>
          <t/>
        </is>
      </c>
      <c r="AP3" t="inlineStr">
        <is>
          <t/>
        </is>
      </c>
      <c r="AQ3" t="inlineStr">
        <is>
          <t/>
        </is>
      </c>
      <c r="AR3" t="inlineStr">
        <is>
          <t/>
        </is>
      </c>
      <c r="AS3" t="inlineStr">
        <is>
          <t/>
        </is>
      </c>
      <c r="AT3" t="inlineStr">
        <is>
          <t/>
        </is>
      </c>
      <c r="AU3" t="inlineStr">
        <is>
          <t/>
        </is>
      </c>
      <c r="AV3" t="inlineStr">
        <is>
          <t/>
        </is>
      </c>
      <c r="AW3" t="inlineStr">
        <is>
          <t/>
        </is>
      </c>
      <c r="AX3" t="inlineStr">
        <is>
          <t/>
        </is>
      </c>
      <c r="AY3" t="inlineStr">
        <is>
          <t/>
        </is>
      </c>
      <c r="AZ3" t="inlineStr">
        <is>
          <t/>
        </is>
      </c>
      <c r="BA3" t="inlineStr">
        <is>
          <t/>
        </is>
      </c>
      <c r="BB3" t="inlineStr">
        <is>
          <t/>
        </is>
      </c>
      <c r="BC3" t="inlineStr">
        <is>
          <t/>
        </is>
      </c>
      <c r="BD3" t="inlineStr">
        <is>
          <t/>
        </is>
      </c>
      <c r="BE3" t="inlineStr">
        <is>
          <t/>
        </is>
      </c>
      <c r="BF3" t="inlineStr">
        <is>
          <t/>
        </is>
      </c>
      <c r="BG3" t="inlineStr">
        <is>
          <t/>
        </is>
      </c>
      <c r="BH3" t="inlineStr">
        <is>
          <t/>
        </is>
      </c>
      <c r="BI3" t="inlineStr">
        <is>
          <t/>
        </is>
      </c>
      <c r="BJ3" s="2" t="inlineStr">
        <is>
          <t>ikiklinikinių saugumo tyrimų duomenys</t>
        </is>
      </c>
      <c r="BK3" s="2" t="inlineStr">
        <is>
          <t>3</t>
        </is>
      </c>
      <c r="BL3" s="2" t="inlineStr">
        <is>
          <t/>
        </is>
      </c>
      <c r="BM3" t="inlineStr">
        <is>
          <t/>
        </is>
      </c>
      <c r="BN3" t="inlineStr">
        <is>
          <t/>
        </is>
      </c>
      <c r="BO3" t="inlineStr">
        <is>
          <t/>
        </is>
      </c>
      <c r="BP3" t="inlineStr">
        <is>
          <t/>
        </is>
      </c>
      <c r="BQ3" t="inlineStr">
        <is>
          <t/>
        </is>
      </c>
      <c r="BR3" t="inlineStr">
        <is>
          <t/>
        </is>
      </c>
      <c r="BS3" t="inlineStr">
        <is>
          <t/>
        </is>
      </c>
      <c r="BT3" t="inlineStr">
        <is>
          <t/>
        </is>
      </c>
      <c r="BU3" t="inlineStr">
        <is>
          <t/>
        </is>
      </c>
      <c r="BV3" t="inlineStr">
        <is>
          <t/>
        </is>
      </c>
      <c r="BW3" t="inlineStr">
        <is>
          <t/>
        </is>
      </c>
      <c r="BX3" t="inlineStr">
        <is>
          <t/>
        </is>
      </c>
      <c r="BY3" t="inlineStr">
        <is>
          <t/>
        </is>
      </c>
      <c r="BZ3" s="2" t="inlineStr">
        <is>
          <t>dane przedkliniczne na temat bezpieczeństwa|
dane niekliniczne dotyczące bezpieczeństwa</t>
        </is>
      </c>
      <c r="CA3" s="2" t="inlineStr">
        <is>
          <t>3|
3</t>
        </is>
      </c>
      <c r="CB3" s="2" t="inlineStr">
        <is>
          <t xml:space="preserve">|
</t>
        </is>
      </c>
      <c r="CC3" t="inlineStr">
        <is>
          <t/>
        </is>
      </c>
      <c r="CD3" t="inlineStr">
        <is>
          <t/>
        </is>
      </c>
      <c r="CE3" t="inlineStr">
        <is>
          <t/>
        </is>
      </c>
      <c r="CF3" t="inlineStr">
        <is>
          <t/>
        </is>
      </c>
      <c r="CG3" t="inlineStr">
        <is>
          <t/>
        </is>
      </c>
      <c r="CH3" s="2" t="inlineStr">
        <is>
          <t>date preclinice de siguranță</t>
        </is>
      </c>
      <c r="CI3" s="2" t="inlineStr">
        <is>
          <t>3</t>
        </is>
      </c>
      <c r="CJ3" s="2" t="inlineStr">
        <is>
          <t/>
        </is>
      </c>
      <c r="CK3" t="inlineStr">
        <is>
          <t/>
        </is>
      </c>
      <c r="CL3" t="inlineStr">
        <is>
          <t/>
        </is>
      </c>
      <c r="CM3" t="inlineStr">
        <is>
          <t/>
        </is>
      </c>
      <c r="CN3" t="inlineStr">
        <is>
          <t/>
        </is>
      </c>
      <c r="CO3" t="inlineStr">
        <is>
          <t/>
        </is>
      </c>
      <c r="CP3" s="2" t="inlineStr">
        <is>
          <t>predklinični podatki o varnosti</t>
        </is>
      </c>
      <c r="CQ3" s="2" t="inlineStr">
        <is>
          <t>3</t>
        </is>
      </c>
      <c r="CR3" s="2" t="inlineStr">
        <is>
          <t/>
        </is>
      </c>
      <c r="CS3" t="inlineStr">
        <is>
          <t/>
        </is>
      </c>
      <c r="CT3" t="inlineStr">
        <is>
          <t/>
        </is>
      </c>
      <c r="CU3" t="inlineStr">
        <is>
          <t/>
        </is>
      </c>
      <c r="CV3" t="inlineStr">
        <is>
          <t/>
        </is>
      </c>
      <c r="CW3" t="inlineStr">
        <is>
          <t/>
        </is>
      </c>
    </row>
    <row r="4">
      <c r="A4" s="1" t="str">
        <f>HYPERLINK("https://iate.europa.eu/entry/result/885035/all", "885035")</f>
        <v>885035</v>
      </c>
      <c r="B4" t="inlineStr">
        <is>
          <t>SOCIAL QUESTIONS</t>
        </is>
      </c>
      <c r="C4" t="inlineStr">
        <is>
          <t>SOCIAL QUESTIONS|health|pharmaceutical industry</t>
        </is>
      </c>
      <c r="D4" t="inlineStr">
        <is>
          <t>yes</t>
        </is>
      </c>
      <c r="E4" t="inlineStr">
        <is>
          <t/>
        </is>
      </c>
      <c r="F4" s="2" t="inlineStr">
        <is>
          <t>лекарство сирак|
лекарствен продукт сирак|
лекарства сираци за хуманна употреба</t>
        </is>
      </c>
      <c r="G4" s="2" t="inlineStr">
        <is>
          <t>3|
3|
2</t>
        </is>
      </c>
      <c r="H4" s="2" t="inlineStr">
        <is>
          <t xml:space="preserve">|
|
</t>
        </is>
      </c>
      <c r="I4" t="inlineStr">
        <is>
          <t>лекарствен продукт, предназначен за диагностика, профилактика или лечение на редки заболявания</t>
        </is>
      </c>
      <c r="J4" s="2" t="inlineStr">
        <is>
          <t>léčivý přípravek pro vzácná onemocnění|
humánní léčivý přípravek pro vzácná onemocnění</t>
        </is>
      </c>
      <c r="K4" s="2" t="inlineStr">
        <is>
          <t>3|
3</t>
        </is>
      </c>
      <c r="L4" s="2" t="inlineStr">
        <is>
          <t xml:space="preserve">|
</t>
        </is>
      </c>
      <c r="M4" t="inlineStr">
        <is>
          <t>léčivý přípravek pro diagnostiku, prevenci nebo léčbu vzácně se vyskytujícího onemocnění</t>
        </is>
      </c>
      <c r="N4" s="2" t="inlineStr">
        <is>
          <t>lægemiddel til sjælden sygdom|
orphan drug|
lægemiddel uden indtægtsgrundlag|
lægemidler til mennesker til sjældne sygdomme</t>
        </is>
      </c>
      <c r="O4" s="2" t="inlineStr">
        <is>
          <t>3|
2|
2|
3</t>
        </is>
      </c>
      <c r="P4" s="2" t="inlineStr">
        <is>
          <t xml:space="preserve">|
|
|
</t>
        </is>
      </c>
      <c r="Q4" t="inlineStr">
        <is>
          <t>medicin til sjældne sygdomme, hvor der er så få patienter, at det under normale omstændigheder ikke kan betale sig for kommercielle medicinalfirmaer at udvikle og markedsføre nyttige lægemidler</t>
        </is>
      </c>
      <c r="R4" s="2" t="inlineStr">
        <is>
          <t>Arzneimittel für seltene Leiden|
Orphan-Arzneimittel|
Humanarzneimittel für seltene Leiden</t>
        </is>
      </c>
      <c r="S4" s="2" t="inlineStr">
        <is>
          <t>3|
3|
3</t>
        </is>
      </c>
      <c r="T4" s="2" t="inlineStr">
        <is>
          <t xml:space="preserve">|
|
</t>
        </is>
      </c>
      <c r="U4" t="inlineStr">
        <is>
          <t>ein nach den Bestimmungen der Verordnung (EG) Nr. 141/2000 ausgewiesenes Arzneimittel (Orphan medicinal product)</t>
        </is>
      </c>
      <c r="V4" s="2" t="inlineStr">
        <is>
          <t>ορφανό φάρμακο|
ορφανά φάρμακα για ανθρώπινη χρήση</t>
        </is>
      </c>
      <c r="W4" s="2" t="inlineStr">
        <is>
          <t>3|
3</t>
        </is>
      </c>
      <c r="X4" s="2" t="inlineStr">
        <is>
          <t xml:space="preserve">|
</t>
        </is>
      </c>
      <c r="Y4" t="inlineStr">
        <is>
          <t>φάρμακο που προορίζεται για τη διάγνωση, πρόληψη ή θεραπεία πάθησης που συνεπάγεται κίνδυνο για τη ζωή ή χρόνια αναπηρία και που προσβάλλει, στην Κοινότητα, όχι περισσότερα από πέντε άτομα ανά δέκα χιλιάδες· η θέση σε κυκλοφορία του φαρμάκου χωρίς την παροχή κινήτρων είναι ελάχιστα πιθανό να αποφέρει επαρκή έσοδα ώστε να δικαιολογείται η απαιτούμενη επένδυση</t>
        </is>
      </c>
      <c r="Z4" s="2" t="inlineStr">
        <is>
          <t>orphan medicinal product|
orphan medicine|
orphan medicine|
orphan drug|
orphan medicinal product for human use</t>
        </is>
      </c>
      <c r="AA4" s="2" t="inlineStr">
        <is>
          <t>3|
3|
1|
3|
3</t>
        </is>
      </c>
      <c r="AB4" s="2" t="inlineStr">
        <is>
          <t xml:space="preserve">|
|
|
|
</t>
        </is>
      </c>
      <c r="AC4" t="inlineStr">
        <is>
          <t>medicinal product intended for the diagnosis, prevention or treatment of a life-threatening or very serious condition, where no other such product exists because it would not be economically viable to develop one and/or because the condition is rare</t>
        </is>
      </c>
      <c r="AD4" s="2" t="inlineStr">
        <is>
          <t>medicamento huérfano|
medicamento huérfano de uso humano</t>
        </is>
      </c>
      <c r="AE4" s="2" t="inlineStr">
        <is>
          <t>3|
3</t>
        </is>
      </c>
      <c r="AF4" s="2" t="inlineStr">
        <is>
          <t xml:space="preserve">|
</t>
        </is>
      </c>
      <c r="AG4" t="inlineStr">
        <is>
          <t>Medicamento que, por estar indicado solo en enfermedades infrecuentes o que afectan a países con escaso poder adquisitivo, no reviste apenas interés para la industria farmacéutica debido a las escasas perspectivas de rentabilidad económica que ofrece su comercialización.</t>
        </is>
      </c>
      <c r="AH4" s="2" t="inlineStr">
        <is>
          <t>harvikravim|
harva kasutatav ravim|
inimeste harvikravim</t>
        </is>
      </c>
      <c r="AI4" s="2" t="inlineStr">
        <is>
          <t>3|
3|
3</t>
        </is>
      </c>
      <c r="AJ4" s="2" t="inlineStr">
        <is>
          <t xml:space="preserve">|
|
</t>
        </is>
      </c>
      <c r="AK4" t="inlineStr">
        <is>
          <t>harva esineva haiguse raviks toodetav ravim, mille uurimise ja tootmise vastu ei tunne ravimifirmad väikese nõudluse tõttu erilist huvi</t>
        </is>
      </c>
      <c r="AL4" s="2" t="inlineStr">
        <is>
          <t>harvinaislääke|
ihmisille tarkoitettu harvinaislääke</t>
        </is>
      </c>
      <c r="AM4" s="2" t="inlineStr">
        <is>
          <t>3|
2</t>
        </is>
      </c>
      <c r="AN4" s="2" t="inlineStr">
        <is>
          <t xml:space="preserve">|
</t>
        </is>
      </c>
      <c r="AO4" t="inlineStr">
        <is>
          <t>"harvinaisiin sairauksiin käytetty lääkeaine, jonka tutkimiseen ja valmistamiseen on kaupallisissa lääkeyhtiöissä menekin vähäisyyden takia usein vain vähän kiinnostusta"</t>
        </is>
      </c>
      <c r="AP4" s="2" t="inlineStr">
        <is>
          <t>médicament orphelin|
médicament orphelin à usage humain</t>
        </is>
      </c>
      <c r="AQ4" s="2" t="inlineStr">
        <is>
          <t>3|
2</t>
        </is>
      </c>
      <c r="AR4" s="2" t="inlineStr">
        <is>
          <t xml:space="preserve">|
</t>
        </is>
      </c>
      <c r="AS4" t="inlineStr">
        <is>
          <t>médicament destiné à traiter une maladie grave et rare, à laquelle les investisseurs s'intéressent peu</t>
        </is>
      </c>
      <c r="AT4" s="2" t="inlineStr">
        <is>
          <t>táirge íocshláinte dílleachtach</t>
        </is>
      </c>
      <c r="AU4" s="2" t="inlineStr">
        <is>
          <t>3</t>
        </is>
      </c>
      <c r="AV4" s="2" t="inlineStr">
        <is>
          <t>preferred</t>
        </is>
      </c>
      <c r="AW4" t="inlineStr">
        <is>
          <t/>
        </is>
      </c>
      <c r="AX4" s="2" t="inlineStr">
        <is>
          <t>lijek za rijetku bolest|
lijek za rijetku bolest za humanu primjenu</t>
        </is>
      </c>
      <c r="AY4" s="2" t="inlineStr">
        <is>
          <t>3|
3</t>
        </is>
      </c>
      <c r="AZ4" s="2" t="inlineStr">
        <is>
          <t xml:space="preserve">|
</t>
        </is>
      </c>
      <c r="BA4" t="inlineStr">
        <is>
          <t>lijekovi koje zbog rijetkosti bolesti farmaceutska tvrtka nije spremna razviti pod uobičajenim tržišnim uvjetima, jer se trošak razvoja i stavljanja u promet dijagnostičkih proizvoda i gotova lijeka za njihovu prevenciju ili liječenje ne može nadoknaditi očekivanom prodajom lijeka</t>
        </is>
      </c>
      <c r="BB4" s="2" t="inlineStr">
        <is>
          <t>ritka betegség kezelésére használt gyógyszer|
ritka betegség gyógyszere|
emberi felhasználásra szánt gyógyszer ritka betegség kezelésére</t>
        </is>
      </c>
      <c r="BC4" s="2" t="inlineStr">
        <is>
          <t>3|
3|
2</t>
        </is>
      </c>
      <c r="BD4" s="2" t="inlineStr">
        <is>
          <t xml:space="preserve">|
|
</t>
        </is>
      </c>
      <c r="BE4" t="inlineStr">
        <is>
          <t>ritkán előforduló kórképek gyógyítására kifejlesztett, szűk terjesztési piaccal rendelkező hatóanyag</t>
        </is>
      </c>
      <c r="BF4" s="2" t="inlineStr">
        <is>
          <t>medicinale orfano|
farmaco orfano|
medicinale orfano per uso umano</t>
        </is>
      </c>
      <c r="BG4" s="2" t="inlineStr">
        <is>
          <t>3|
3|
3</t>
        </is>
      </c>
      <c r="BH4" s="2" t="inlineStr">
        <is>
          <t xml:space="preserve">|
|
</t>
        </is>
      </c>
      <c r="BI4" t="inlineStr">
        <is>
          <t>medicinale destinato a trattare una malattia mortale, gravemente invalidante o una condizione grave e cronica, avente una prevalenza non superiore a 5 su 10.000 individui e per la quale nessun metodo soddisfacente di diagnosi, prevenzione o trattamento è già stato autorizzato</t>
        </is>
      </c>
      <c r="BJ4" s="2" t="inlineStr">
        <is>
          <t>retasis vaistas|
Žmonėms skirti retieji vaistiniai preparatai</t>
        </is>
      </c>
      <c r="BK4" s="2" t="inlineStr">
        <is>
          <t>3|
2</t>
        </is>
      </c>
      <c r="BL4" s="2" t="inlineStr">
        <is>
          <t xml:space="preserve">|
</t>
        </is>
      </c>
      <c r="BM4" t="inlineStr">
        <is>
          <t>vaistas, kurio gamyba ir/ar platinimas yra nepelningi dėl jo riboto vartojimo, tačiau būtini retoms ligoms gydyti</t>
        </is>
      </c>
      <c r="BN4" s="2" t="inlineStr">
        <is>
          <t>bāreņzāles|
zāles retu slimību ārstēšanai|
zāles reti sastopamu slimību ārstēšanai|
cilvēkiem paredzētās zāles retu slimību ārstēšanai</t>
        </is>
      </c>
      <c r="BO4" s="2" t="inlineStr">
        <is>
          <t>3|
2|
3|
2</t>
        </is>
      </c>
      <c r="BP4" s="2" t="inlineStr">
        <is>
          <t xml:space="preserve">preferred|
|
|
</t>
        </is>
      </c>
      <c r="BQ4" t="inlineStr">
        <is>
          <t>zāles, kuras paredzētas tādu dzīvībai bīstamu vai smagu slimību diagnosticēšanai, profilaksei un ārstēšanai, kurām nav citu zāļu, jo tās nebūtu ekonomiski izdevīgi izstrādāt, un/vai kuras ir ļoti retas</t>
        </is>
      </c>
      <c r="BR4" s="2" t="inlineStr">
        <is>
          <t>prodott mediċinali orfni|
mediċina orfni|
prodott mediċinali orfni għall-użu mill-bniedem</t>
        </is>
      </c>
      <c r="BS4" s="2" t="inlineStr">
        <is>
          <t>3|
3|
3</t>
        </is>
      </c>
      <c r="BT4" s="2" t="inlineStr">
        <is>
          <t xml:space="preserve">|
|
</t>
        </is>
      </c>
      <c r="BU4" t="inlineStr">
        <is>
          <t>mediċina maħsuba għad-dijanjożi, il-prevenzjoni jew it-trattament ta' marda serja u rari ħafna, li għaliha ma jeżisti l-ebda prodott mediċinali ieħor billi l-iżvilupp tal-mediċina mhux kummerċjalment vijabbli</t>
        </is>
      </c>
      <c r="BV4" s="2" t="inlineStr">
        <is>
          <t>weesgeneesmiddel|
weesgeneesmiddel voor menselijk gebruik</t>
        </is>
      </c>
      <c r="BW4" s="2" t="inlineStr">
        <is>
          <t>4|
2</t>
        </is>
      </c>
      <c r="BX4" s="2" t="inlineStr">
        <is>
          <t xml:space="preserve">|
</t>
        </is>
      </c>
      <c r="BY4" t="inlineStr">
        <is>
          <t>geneesmiddel dat bestemd is voor de diagnose, preventie of behandeling van een zeldzame ziekte of aandoening</t>
        </is>
      </c>
      <c r="BZ4" s="2" t="inlineStr">
        <is>
          <t>sierocy produkt leczniczy|
lek sierocy|
sierocy produkt leczniczy stosowany u ludzi</t>
        </is>
      </c>
      <c r="CA4" s="2" t="inlineStr">
        <is>
          <t>3|
3|
2</t>
        </is>
      </c>
      <c r="CB4" s="2" t="inlineStr">
        <is>
          <t xml:space="preserve">|
|
</t>
        </is>
      </c>
      <c r="CC4" t="inlineStr">
        <is>
          <t>Niektóre stany chorobowe występują tak rzadko, że koszt opracowania i wprowadzenia na rynek produktu leczniczego mającego służyć diagnozowaniu, zapobieganiu lub leczeniu takiego stanu chorobowego nie zostałby zwrócony z przewidywanej sprzedaży tego produktu leczniczego; przemysł farmaceutyczny niechętnie podejmowałby się opracowania leku w normalnych warunkach rynkowych; takie produkty lecznicze nazywane są "sierocymi".</t>
        </is>
      </c>
      <c r="CD4" s="2" t="inlineStr">
        <is>
          <t>medicamento órfão|
medicamento órfão para uso humano</t>
        </is>
      </c>
      <c r="CE4" s="2" t="inlineStr">
        <is>
          <t>3|
3</t>
        </is>
      </c>
      <c r="CF4" s="2" t="inlineStr">
        <is>
          <t xml:space="preserve">|
</t>
        </is>
      </c>
      <c r="CG4" t="inlineStr">
        <is>
          <t>Medicamento que se destina à terapêutica de uma doença órfã, e que portanto tem uma população-alvo reduzida, sendo a sua comercialização de reduzido interesse económico.</t>
        </is>
      </c>
      <c r="CH4" s="2" t="inlineStr">
        <is>
          <t>medicament orfan|
medicament orfan de uz uman</t>
        </is>
      </c>
      <c r="CI4" s="2" t="inlineStr">
        <is>
          <t>3|
3</t>
        </is>
      </c>
      <c r="CJ4" s="2" t="inlineStr">
        <is>
          <t xml:space="preserve">|
</t>
        </is>
      </c>
      <c r="CK4" t="inlineStr">
        <is>
          <t/>
        </is>
      </c>
      <c r="CL4" s="2" t="inlineStr">
        <is>
          <t>liek na zriedkavú chorobu|
humánny liek na zriedkavú chorobu|
liek na ojedinelé ochorenie|
humánny liek na ojedinelé ochorenie|
liek na humánne použitie určený na ojedinelé ochorenie</t>
        </is>
      </c>
      <c r="CM4" s="2" t="inlineStr">
        <is>
          <t>3|
3|
3|
3|
3</t>
        </is>
      </c>
      <c r="CN4" s="2" t="inlineStr">
        <is>
          <t xml:space="preserve">preferred|
|
|
|
</t>
        </is>
      </c>
      <c r="CO4" t="inlineStr">
        <is>
          <t>&lt;div&gt;liek určený na diagnostiku, prevenciu alebo liečbu život ohrozujúcej alebo chronicky invalidizujúcej choroby, ktorá je zriedkavá&lt;/div&gt;</t>
        </is>
      </c>
      <c r="CP4" s="2" t="inlineStr">
        <is>
          <t>zdravilo sirota|
zdravilo sirota za uporabo v humani medicini</t>
        </is>
      </c>
      <c r="CQ4" s="2" t="inlineStr">
        <is>
          <t>3|
2</t>
        </is>
      </c>
      <c r="CR4" s="2" t="inlineStr">
        <is>
          <t xml:space="preserve">|
</t>
        </is>
      </c>
      <c r="CS4" t="inlineStr">
        <is>
          <t>zdravilo, ki se uporablja za diagnosticiranje, preprečevanje ali zdravljenje življenjsko nevarnih ali kronično izčrpavajočih redkih bolezni</t>
        </is>
      </c>
      <c r="CT4" s="2" t="inlineStr">
        <is>
          <t>särläkemedel|
särläkemedel för humant bruk</t>
        </is>
      </c>
      <c r="CU4" s="2" t="inlineStr">
        <is>
          <t>3|
3</t>
        </is>
      </c>
      <c r="CV4" s="2" t="inlineStr">
        <is>
          <t xml:space="preserve">|
</t>
        </is>
      </c>
      <c r="CW4" t="inlineStr">
        <is>
          <t>läkemedel för behandling av så små patientgrupper att produktionen inte kan bli lönsam inom det vanliga regelverket.</t>
        </is>
      </c>
    </row>
    <row r="5">
      <c r="A5" s="1" t="str">
        <f>HYPERLINK("https://iate.europa.eu/entry/result/1080863/all", "1080863")</f>
        <v>1080863</v>
      </c>
      <c r="B5" t="inlineStr">
        <is>
          <t>EUROPEAN UNION;TRADE</t>
        </is>
      </c>
      <c r="C5" t="inlineStr">
        <is>
          <t>EUROPEAN UNION;TRADE|tariff policy</t>
        </is>
      </c>
      <c r="D5" t="inlineStr">
        <is>
          <t>yes</t>
        </is>
      </c>
      <c r="E5" t="inlineStr">
        <is>
          <t/>
        </is>
      </c>
      <c r="F5" s="2" t="inlineStr">
        <is>
          <t>допускане за свободно обращение</t>
        </is>
      </c>
      <c r="G5" s="2" t="inlineStr">
        <is>
          <t>3</t>
        </is>
      </c>
      <c r="H5" s="2" t="inlineStr">
        <is>
          <t/>
        </is>
      </c>
      <c r="I5" t="inlineStr">
        <is>
          <t/>
        </is>
      </c>
      <c r="J5" s="2" t="inlineStr">
        <is>
          <t>propuštění do volného oběhu</t>
        </is>
      </c>
      <c r="K5" s="2" t="inlineStr">
        <is>
          <t>3</t>
        </is>
      </c>
      <c r="L5" s="2" t="inlineStr">
        <is>
          <t/>
        </is>
      </c>
      <c r="M5" t="inlineStr">
        <is>
          <t/>
        </is>
      </c>
      <c r="N5" s="2" t="inlineStr">
        <is>
          <t>overgang til fri omsætning</t>
        </is>
      </c>
      <c r="O5" s="2" t="inlineStr">
        <is>
          <t>3</t>
        </is>
      </c>
      <c r="P5" s="2" t="inlineStr">
        <is>
          <t/>
        </is>
      </c>
      <c r="Q5" t="inlineStr">
        <is>
          <t>&lt;a href="https://iate.europa.eu/entry/result/832997/da" target="_blank"&gt;toldprocedure&lt;/a&gt;, hvorved ikke-EU-varer får toldmæssig status som EU-varer, og som indebærer opkrævning af importafgifter og andre afgifter, anvendelse af &lt;a href="https://iate.europa.eu/entry/result/1081026/da" target="_blank"&gt;handelspolitiske foranstaltninger&lt;/a&gt; og opfyldelse af øvrige formaliteter</t>
        </is>
      </c>
      <c r="R5" s="2" t="inlineStr">
        <is>
          <t>Überlassung zum zollrechtlich freien Verkehr</t>
        </is>
      </c>
      <c r="S5" s="2" t="inlineStr">
        <is>
          <t>3</t>
        </is>
      </c>
      <c r="T5" s="2" t="inlineStr">
        <is>
          <t/>
        </is>
      </c>
      <c r="U5" t="inlineStr">
        <is>
          <t/>
        </is>
      </c>
      <c r="V5" s="2" t="inlineStr">
        <is>
          <t>θέση σε ελεύθερη κυκλοφορία</t>
        </is>
      </c>
      <c r="W5" s="2" t="inlineStr">
        <is>
          <t>3</t>
        </is>
      </c>
      <c r="X5" s="2" t="inlineStr">
        <is>
          <t/>
        </is>
      </c>
      <c r="Y5" t="inlineStr">
        <is>
          <t/>
        </is>
      </c>
      <c r="Z5" s="2" t="inlineStr">
        <is>
          <t>release for free circulation|
release of goods for free circulation</t>
        </is>
      </c>
      <c r="AA5" s="2" t="inlineStr">
        <is>
          <t>3|
1</t>
        </is>
      </c>
      <c r="AB5" s="2" t="inlineStr">
        <is>
          <t xml:space="preserve">|
</t>
        </is>
      </c>
      <c r="AC5" t="inlineStr">
        <is>
          <t>customs procedure which confers on non-Union goods the customs status of Union goods, entailing the collection of import duty and other charges, the application of commercial policy measures and the completion of any other formalities</t>
        </is>
      </c>
      <c r="AD5" s="2" t="inlineStr">
        <is>
          <t>despacho a libre práctica</t>
        </is>
      </c>
      <c r="AE5" s="2" t="inlineStr">
        <is>
          <t>3</t>
        </is>
      </c>
      <c r="AF5" s="2" t="inlineStr">
        <is>
          <t/>
        </is>
      </c>
      <c r="AG5" t="inlineStr">
        <is>
          <t>Tipo de régimen aduanero &lt;a href="/entry/result/832997/all" id="ENTRY_TO_ENTRY_CONVERTER" target="_blank"&gt;IATE:832997&lt;/a&gt; en el que se incluyen las mercancías no pertenecientes a la Unión destinadas a ser introducidas en el mercado de la Unión o destinadas a utilización o consumo privados dentro de la Unión. 
&lt;br&gt;El despacho a libre práctica confiere a las mercancías no pertenecientes a la Unión &lt;a href="/entry/result/1080837/all" id="ENTRY_TO_ENTRY_CONVERTER" target="_blank"&gt;IATE:1080837&lt;/a&gt; el estatuto aduanero de mercancías de la Unión &lt;a href="/entry/result/1101770/all" id="ENTRY_TO_ENTRY_CONVERTER" target="_blank"&gt;IATE:1101770&lt;/a&gt; .</t>
        </is>
      </c>
      <c r="AH5" s="2" t="inlineStr">
        <is>
          <t>vabasse ringlusse lubamine</t>
        </is>
      </c>
      <c r="AI5" s="2" t="inlineStr">
        <is>
          <t>3</t>
        </is>
      </c>
      <c r="AJ5" s="2" t="inlineStr">
        <is>
          <t/>
        </is>
      </c>
      <c r="AK5" t="inlineStr">
        <is>
          <t/>
        </is>
      </c>
      <c r="AL5" s="2" t="inlineStr">
        <is>
          <t>luovutus vapaaseen liikkeeseen</t>
        </is>
      </c>
      <c r="AM5" s="2" t="inlineStr">
        <is>
          <t>3</t>
        </is>
      </c>
      <c r="AN5" s="2" t="inlineStr">
        <is>
          <t/>
        </is>
      </c>
      <c r="AO5" t="inlineStr">
        <is>
          <t>tullimenettely, joka suoritetaan muille kuin unionitavaroille, jotka on tarkoitus saattaa unionin markkinoille tai yksityiseen käyttöön tai kulutukseen unionin alueella</t>
        </is>
      </c>
      <c r="AP5" s="2" t="inlineStr">
        <is>
          <t>mise en libre pratique</t>
        </is>
      </c>
      <c r="AQ5" s="2" t="inlineStr">
        <is>
          <t>3</t>
        </is>
      </c>
      <c r="AR5" s="2" t="inlineStr">
        <is>
          <t/>
        </is>
      </c>
      <c r="AS5" t="inlineStr">
        <is>
          <t>procédure par laquelle le statut douanier de marchandise de l'Union est conféré à une marchandise non Union destinée à être versée sur le marché de l'Union ou à un usage ou à la consommation privés à l'intérieur du territoire douanier de l'Union, moyennant paiement des droits à l'importation et respect des conditions applicables aux produits importés</t>
        </is>
      </c>
      <c r="AT5" s="2" t="inlineStr">
        <is>
          <t>scaoileadh i saorchúrsaíocht</t>
        </is>
      </c>
      <c r="AU5" s="2" t="inlineStr">
        <is>
          <t>3</t>
        </is>
      </c>
      <c r="AV5" s="2" t="inlineStr">
        <is>
          <t/>
        </is>
      </c>
      <c r="AW5" t="inlineStr">
        <is>
          <t/>
        </is>
      </c>
      <c r="AX5" s="2" t="inlineStr">
        <is>
          <t>puštanje u slobodni promet</t>
        </is>
      </c>
      <c r="AY5" s="2" t="inlineStr">
        <is>
          <t>3</t>
        </is>
      </c>
      <c r="AZ5" s="2" t="inlineStr">
        <is>
          <t/>
        </is>
      </c>
      <c r="BA5" t="inlineStr">
        <is>
          <t/>
        </is>
      </c>
      <c r="BB5" s="2" t="inlineStr">
        <is>
          <t>szabad forgalomba bocsátás</t>
        </is>
      </c>
      <c r="BC5" s="2" t="inlineStr">
        <is>
          <t>4</t>
        </is>
      </c>
      <c r="BD5" s="2" t="inlineStr">
        <is>
          <t/>
        </is>
      </c>
      <c r="BE5" t="inlineStr">
        <is>
          <t/>
        </is>
      </c>
      <c r="BF5" s="2" t="inlineStr">
        <is>
          <t>immissione in libera pratica</t>
        </is>
      </c>
      <c r="BG5" s="2" t="inlineStr">
        <is>
          <t>3</t>
        </is>
      </c>
      <c r="BH5" s="2" t="inlineStr">
        <is>
          <t/>
        </is>
      </c>
      <c r="BI5" t="inlineStr">
        <is>
          <t>&lt;i&gt;regime doganale&lt;/i&gt; [ &lt;a href="/entry/result/832997/all" id="ENTRY_TO_ENTRY_CONVERTER" target="_blank"&gt;IATE:832997&lt;/a&gt; ] che attribuisce la 
&lt;i&gt;posizione doganale&lt;/i&gt; [ &lt;a href="/entry/result/1264061/all" id="ENTRY_TO_ENTRY_CONVERTER" target="_blank"&gt;IATE:1264061&lt;/a&gt; ] di merce comunitaria ad una merce non comunitaria e che ne consente, quindi, la libera circolazione</t>
        </is>
      </c>
      <c r="BJ5" s="2" t="inlineStr">
        <is>
          <t>išleidimas į laisvą apyvartą</t>
        </is>
      </c>
      <c r="BK5" s="2" t="inlineStr">
        <is>
          <t>3</t>
        </is>
      </c>
      <c r="BL5" s="2" t="inlineStr">
        <is>
          <t/>
        </is>
      </c>
      <c r="BM5" t="inlineStr">
        <is>
          <t>procedūra, po kurios ne Sąjungos prekės įgyja Sąjungos prekių muitinį statusą, rodantį, kad buvo sumokėti muitai ir kiti privalomieji mokėjimai ir atlikti reikiami muitinės formalumai</t>
        </is>
      </c>
      <c r="BN5" s="2" t="inlineStr">
        <is>
          <t>laišana brīvā apgrozībā</t>
        </is>
      </c>
      <c r="BO5" s="2" t="inlineStr">
        <is>
          <t>3</t>
        </is>
      </c>
      <c r="BP5" s="2" t="inlineStr">
        <is>
          <t/>
        </is>
      </c>
      <c r="BQ5" t="inlineStr">
        <is>
          <t>muitas procedūra, saskaņā ar kuru pēc visu importa formalitāšu izpildes ārpuskopienas precēm tiek piemērots Kopienas preču statuss</t>
        </is>
      </c>
      <c r="BR5" s="2" t="inlineStr">
        <is>
          <t>rilaxx għal ċirkolazzjoni libera</t>
        </is>
      </c>
      <c r="BS5" s="2" t="inlineStr">
        <is>
          <t>4</t>
        </is>
      </c>
      <c r="BT5" s="2" t="inlineStr">
        <is>
          <t/>
        </is>
      </c>
      <c r="BU5" t="inlineStr">
        <is>
          <t>proċedura li tinvolvi (a) il-ġbir ta’ kwalunkwe dazju tal-importazzjoni dovut; 
&lt;br&gt; (b) il-ġbir, kif xieraq, ta’ imposti oħrajn, kif ipprovdut mill-provvedimenti rilevanti fis-seħħ marbuta mal-ġbir ta’ dawk l-imposti; 
&lt;br&gt; (c) l-applikazzjoni ta’ miżuri ta’ politika kummerċjali u projbizzjonijiet u restrizzjonijiet sakemm ma jkunux iridu jkunu applikati fi stadju iktar bikri; u 
&lt;br&gt; (d) it-twettiq tal-formalitajiet l-oħrajn stabbiliti fir-rigward tal-importazzjoni tal-merkanzija</t>
        </is>
      </c>
      <c r="BV5" s="2" t="inlineStr">
        <is>
          <t>in het vrije verkeer brengen</t>
        </is>
      </c>
      <c r="BW5" s="2" t="inlineStr">
        <is>
          <t>3</t>
        </is>
      </c>
      <c r="BX5" s="2" t="inlineStr">
        <is>
          <t/>
        </is>
      </c>
      <c r="BY5" t="inlineStr">
        <is>
          <t>handeling waarbij niet-Uniegoederen die bestemd zijn om op de markt van de Unie te worden gebracht of bestemd zijn voor particulier gebruik of voor consumptie binnen de unie in het vrije verkeer worden gebracht</t>
        </is>
      </c>
      <c r="BZ5" s="2" t="inlineStr">
        <is>
          <t>dopuszczenie do obrotu</t>
        </is>
      </c>
      <c r="CA5" s="2" t="inlineStr">
        <is>
          <t>3</t>
        </is>
      </c>
      <c r="CB5" s="2" t="inlineStr">
        <is>
          <t/>
        </is>
      </c>
      <c r="CC5" t="inlineStr">
        <is>
          <t/>
        </is>
      </c>
      <c r="CD5" s="2" t="inlineStr">
        <is>
          <t>introdução em livre prática</t>
        </is>
      </c>
      <c r="CE5" s="2" t="inlineStr">
        <is>
          <t>3</t>
        </is>
      </c>
      <c r="CF5" s="2" t="inlineStr">
        <is>
          <t/>
        </is>
      </c>
      <c r="CG5" t="inlineStr">
        <is>
          <t/>
        </is>
      </c>
      <c r="CH5" s="2" t="inlineStr">
        <is>
          <t>punere în liberă circulație</t>
        </is>
      </c>
      <c r="CI5" s="2" t="inlineStr">
        <is>
          <t>3</t>
        </is>
      </c>
      <c r="CJ5" s="2" t="inlineStr">
        <is>
          <t/>
        </is>
      </c>
      <c r="CK5" t="inlineStr">
        <is>
          <t/>
        </is>
      </c>
      <c r="CL5" s="2" t="inlineStr">
        <is>
          <t>prepustenie do voľného obehu</t>
        </is>
      </c>
      <c r="CM5" s="2" t="inlineStr">
        <is>
          <t>3</t>
        </is>
      </c>
      <c r="CN5" s="2" t="inlineStr">
        <is>
          <t/>
        </is>
      </c>
      <c r="CO5" t="inlineStr">
        <is>
          <t>colný režim, ktorým získava tovar, ktorý nie je tovarom Únie, na základe splnenia stanovených colných formalít status tovaru Únie a umožňuje sa jeho prepustenie na spoločný trh</t>
        </is>
      </c>
      <c r="CP5" s="2" t="inlineStr">
        <is>
          <t>sprostitev v prosti promet</t>
        </is>
      </c>
      <c r="CQ5" s="2" t="inlineStr">
        <is>
          <t>3</t>
        </is>
      </c>
      <c r="CR5" s="2" t="inlineStr">
        <is>
          <t/>
        </is>
      </c>
      <c r="CS5" t="inlineStr">
        <is>
          <t/>
        </is>
      </c>
      <c r="CT5" s="2" t="inlineStr">
        <is>
          <t>övergång till fri omsättning</t>
        </is>
      </c>
      <c r="CU5" s="2" t="inlineStr">
        <is>
          <t>3</t>
        </is>
      </c>
      <c r="CV5" s="2" t="inlineStr">
        <is>
          <t/>
        </is>
      </c>
      <c r="CW5" t="inlineStr">
        <is>
          <t/>
        </is>
      </c>
    </row>
    <row r="6">
      <c r="A6" s="1" t="str">
        <f>HYPERLINK("https://iate.europa.eu/entry/result/3635145/all", "3635145")</f>
        <v>3635145</v>
      </c>
      <c r="B6" t="inlineStr">
        <is>
          <t>SOCIAL QUESTIONS</t>
        </is>
      </c>
      <c r="C6" t="inlineStr">
        <is>
          <t>SOCIAL QUESTIONS|health|pharmaceutical industry</t>
        </is>
      </c>
      <c r="D6" t="inlineStr">
        <is>
          <t>yes</t>
        </is>
      </c>
      <c r="E6" t="inlineStr">
        <is>
          <t/>
        </is>
      </c>
      <c r="F6" t="inlineStr">
        <is>
          <t/>
        </is>
      </c>
      <c r="G6" t="inlineStr">
        <is>
          <t/>
        </is>
      </c>
      <c r="H6" t="inlineStr">
        <is>
          <t/>
        </is>
      </c>
      <c r="I6" t="inlineStr">
        <is>
          <t/>
        </is>
      </c>
      <c r="J6" t="inlineStr">
        <is>
          <t/>
        </is>
      </c>
      <c r="K6" t="inlineStr">
        <is>
          <t/>
        </is>
      </c>
      <c r="L6" t="inlineStr">
        <is>
          <t/>
        </is>
      </c>
      <c r="M6" t="inlineStr">
        <is>
          <t/>
        </is>
      </c>
      <c r="N6" t="inlineStr">
        <is>
          <t/>
        </is>
      </c>
      <c r="O6" t="inlineStr">
        <is>
          <t/>
        </is>
      </c>
      <c r="P6" t="inlineStr">
        <is>
          <t/>
        </is>
      </c>
      <c r="Q6" t="inlineStr">
        <is>
          <t/>
        </is>
      </c>
      <c r="R6" t="inlineStr">
        <is>
          <t/>
        </is>
      </c>
      <c r="S6" t="inlineStr">
        <is>
          <t/>
        </is>
      </c>
      <c r="T6" t="inlineStr">
        <is>
          <t/>
        </is>
      </c>
      <c r="U6" t="inlineStr">
        <is>
          <t/>
        </is>
      </c>
      <c r="V6" t="inlineStr">
        <is>
          <t/>
        </is>
      </c>
      <c r="W6" t="inlineStr">
        <is>
          <t/>
        </is>
      </c>
      <c r="X6" t="inlineStr">
        <is>
          <t/>
        </is>
      </c>
      <c r="Y6" t="inlineStr">
        <is>
          <t/>
        </is>
      </c>
      <c r="Z6" s="2" t="inlineStr">
        <is>
          <t>special warnings and special precautions for use</t>
        </is>
      </c>
      <c r="AA6" s="2" t="inlineStr">
        <is>
          <t>3</t>
        </is>
      </c>
      <c r="AB6" s="2" t="inlineStr">
        <is>
          <t/>
        </is>
      </c>
      <c r="AC6" t="inlineStr">
        <is>
          <t/>
        </is>
      </c>
      <c r="AD6" s="2" t="inlineStr">
        <is>
          <t>advertencias especiales y precauciones particulares de empleo</t>
        </is>
      </c>
      <c r="AE6" s="2" t="inlineStr">
        <is>
          <t>2</t>
        </is>
      </c>
      <c r="AF6" s="2" t="inlineStr">
        <is>
          <t/>
        </is>
      </c>
      <c r="AG6" t="inlineStr">
        <is>
          <t/>
        </is>
      </c>
      <c r="AH6" t="inlineStr">
        <is>
          <t/>
        </is>
      </c>
      <c r="AI6" t="inlineStr">
        <is>
          <t/>
        </is>
      </c>
      <c r="AJ6" t="inlineStr">
        <is>
          <t/>
        </is>
      </c>
      <c r="AK6" t="inlineStr">
        <is>
          <t/>
        </is>
      </c>
      <c r="AL6" t="inlineStr">
        <is>
          <t/>
        </is>
      </c>
      <c r="AM6" t="inlineStr">
        <is>
          <t/>
        </is>
      </c>
      <c r="AN6" t="inlineStr">
        <is>
          <t/>
        </is>
      </c>
      <c r="AO6" t="inlineStr">
        <is>
          <t/>
        </is>
      </c>
      <c r="AP6" s="2" t="inlineStr">
        <is>
          <t>mises en garde spéciales et précautions particulières d'emploi</t>
        </is>
      </c>
      <c r="AQ6" s="2" t="inlineStr">
        <is>
          <t>2</t>
        </is>
      </c>
      <c r="AR6" s="2" t="inlineStr">
        <is>
          <t/>
        </is>
      </c>
      <c r="AS6" t="inlineStr">
        <is>
          <t/>
        </is>
      </c>
      <c r="AT6" t="inlineStr">
        <is>
          <t/>
        </is>
      </c>
      <c r="AU6" t="inlineStr">
        <is>
          <t/>
        </is>
      </c>
      <c r="AV6" t="inlineStr">
        <is>
          <t/>
        </is>
      </c>
      <c r="AW6" t="inlineStr">
        <is>
          <t/>
        </is>
      </c>
      <c r="AX6" t="inlineStr">
        <is>
          <t/>
        </is>
      </c>
      <c r="AY6" t="inlineStr">
        <is>
          <t/>
        </is>
      </c>
      <c r="AZ6" t="inlineStr">
        <is>
          <t/>
        </is>
      </c>
      <c r="BA6" t="inlineStr">
        <is>
          <t/>
        </is>
      </c>
      <c r="BB6" t="inlineStr">
        <is>
          <t/>
        </is>
      </c>
      <c r="BC6" t="inlineStr">
        <is>
          <t/>
        </is>
      </c>
      <c r="BD6" t="inlineStr">
        <is>
          <t/>
        </is>
      </c>
      <c r="BE6" t="inlineStr">
        <is>
          <t/>
        </is>
      </c>
      <c r="BF6" s="2" t="inlineStr">
        <is>
          <t>avvertenze speciali e precauzioni particolari d'impiego</t>
        </is>
      </c>
      <c r="BG6" s="2" t="inlineStr">
        <is>
          <t>2</t>
        </is>
      </c>
      <c r="BH6" s="2" t="inlineStr">
        <is>
          <t/>
        </is>
      </c>
      <c r="BI6" t="inlineStr">
        <is>
          <t/>
        </is>
      </c>
      <c r="BJ6" s="2" t="inlineStr">
        <is>
          <t>specialūs įspėjimai ir atsargumo priemonės</t>
        </is>
      </c>
      <c r="BK6" s="2" t="inlineStr">
        <is>
          <t>3</t>
        </is>
      </c>
      <c r="BL6" s="2" t="inlineStr">
        <is>
          <t/>
        </is>
      </c>
      <c r="BM6" t="inlineStr">
        <is>
          <t/>
        </is>
      </c>
      <c r="BN6" t="inlineStr">
        <is>
          <t/>
        </is>
      </c>
      <c r="BO6" t="inlineStr">
        <is>
          <t/>
        </is>
      </c>
      <c r="BP6" t="inlineStr">
        <is>
          <t/>
        </is>
      </c>
      <c r="BQ6" t="inlineStr">
        <is>
          <t/>
        </is>
      </c>
      <c r="BR6" t="inlineStr">
        <is>
          <t/>
        </is>
      </c>
      <c r="BS6" t="inlineStr">
        <is>
          <t/>
        </is>
      </c>
      <c r="BT6" t="inlineStr">
        <is>
          <t/>
        </is>
      </c>
      <c r="BU6" t="inlineStr">
        <is>
          <t/>
        </is>
      </c>
      <c r="BV6" t="inlineStr">
        <is>
          <t/>
        </is>
      </c>
      <c r="BW6" t="inlineStr">
        <is>
          <t/>
        </is>
      </c>
      <c r="BX6" t="inlineStr">
        <is>
          <t/>
        </is>
      </c>
      <c r="BY6" t="inlineStr">
        <is>
          <t/>
        </is>
      </c>
      <c r="BZ6" s="2" t="inlineStr">
        <is>
          <t>specjalne ostrzeżenia i środki ostrożności przy stosowaniu</t>
        </is>
      </c>
      <c r="CA6" s="2" t="inlineStr">
        <is>
          <t>3</t>
        </is>
      </c>
      <c r="CB6" s="2" t="inlineStr">
        <is>
          <t/>
        </is>
      </c>
      <c r="CC6" t="inlineStr">
        <is>
          <t/>
        </is>
      </c>
      <c r="CD6" t="inlineStr">
        <is>
          <t/>
        </is>
      </c>
      <c r="CE6" t="inlineStr">
        <is>
          <t/>
        </is>
      </c>
      <c r="CF6" t="inlineStr">
        <is>
          <t/>
        </is>
      </c>
      <c r="CG6" t="inlineStr">
        <is>
          <t/>
        </is>
      </c>
      <c r="CH6" t="inlineStr">
        <is>
          <t/>
        </is>
      </c>
      <c r="CI6" t="inlineStr">
        <is>
          <t/>
        </is>
      </c>
      <c r="CJ6" t="inlineStr">
        <is>
          <t/>
        </is>
      </c>
      <c r="CK6" t="inlineStr">
        <is>
          <t/>
        </is>
      </c>
      <c r="CL6" t="inlineStr">
        <is>
          <t/>
        </is>
      </c>
      <c r="CM6" t="inlineStr">
        <is>
          <t/>
        </is>
      </c>
      <c r="CN6" t="inlineStr">
        <is>
          <t/>
        </is>
      </c>
      <c r="CO6" t="inlineStr">
        <is>
          <t/>
        </is>
      </c>
      <c r="CP6" t="inlineStr">
        <is>
          <t/>
        </is>
      </c>
      <c r="CQ6" t="inlineStr">
        <is>
          <t/>
        </is>
      </c>
      <c r="CR6" t="inlineStr">
        <is>
          <t/>
        </is>
      </c>
      <c r="CS6" t="inlineStr">
        <is>
          <t/>
        </is>
      </c>
      <c r="CT6" t="inlineStr">
        <is>
          <t/>
        </is>
      </c>
      <c r="CU6" t="inlineStr">
        <is>
          <t/>
        </is>
      </c>
      <c r="CV6" t="inlineStr">
        <is>
          <t/>
        </is>
      </c>
      <c r="CW6" t="inlineStr">
        <is>
          <t/>
        </is>
      </c>
    </row>
    <row r="7">
      <c r="A7" s="1" t="str">
        <f>HYPERLINK("https://iate.europa.eu/entry/result/3503253/all", "3503253")</f>
        <v>3503253</v>
      </c>
      <c r="B7" t="inlineStr">
        <is>
          <t>SOCIAL QUESTIONS;EUROPEAN UNION</t>
        </is>
      </c>
      <c r="C7" t="inlineStr">
        <is>
          <t>SOCIAL QUESTIONS|health|pharmaceutical industry;EUROPEAN UNION|EU institutions and European civil service|EU office or agency|European Medicines Agency</t>
        </is>
      </c>
      <c r="D7" t="inlineStr">
        <is>
          <t>yes</t>
        </is>
      </c>
      <c r="E7" t="inlineStr">
        <is>
          <t/>
        </is>
      </c>
      <c r="F7" s="2" t="inlineStr">
        <is>
          <t>основна документация на активно вещество</t>
        </is>
      </c>
      <c r="G7" s="2" t="inlineStr">
        <is>
          <t>4</t>
        </is>
      </c>
      <c r="H7" s="2" t="inlineStr">
        <is>
          <t/>
        </is>
      </c>
      <c r="I7" t="inlineStr">
        <is>
          <t>&lt;div&gt;
документ, който съдържа подробно описание на производствения процес, контрола на качеството по време на производството и валидирането на процеса, изготвен като отделен документ от производителя на активното вещество&lt;/div&gt;</t>
        </is>
      </c>
      <c r="J7" s="2" t="inlineStr">
        <is>
          <t>základní dokument o léčivé látce|
základní dokument o účinné látce|
ASMF</t>
        </is>
      </c>
      <c r="K7" s="2" t="inlineStr">
        <is>
          <t>3|
3|
3</t>
        </is>
      </c>
      <c r="L7" s="2" t="inlineStr">
        <is>
          <t xml:space="preserve">|
|
</t>
        </is>
      </c>
      <c r="M7" t="inlineStr">
        <is>
          <t>dokument obsahující podrobný popis výrobního procesu léčivé látky, popis kontroly jakosti během výroby a popis validace procesu</t>
        </is>
      </c>
      <c r="N7" s="2" t="inlineStr">
        <is>
          <t>masterfil for aktive stoffer</t>
        </is>
      </c>
      <c r="O7" s="2" t="inlineStr">
        <is>
          <t>3</t>
        </is>
      </c>
      <c r="P7" s="2" t="inlineStr">
        <is>
          <t/>
        </is>
      </c>
      <c r="Q7" t="inlineStr">
        <is>
          <t>dokumentation for fremstillingen af aktivstoffer til lægemidler for at lette deres godkendelse og livscyklushåndtering</t>
        </is>
      </c>
      <c r="R7" s="2" t="inlineStr">
        <is>
          <t>Wirkstoff-Stammdokumentation|
Wirkstoff-Stammdatei|
ASMF</t>
        </is>
      </c>
      <c r="S7" s="2" t="inlineStr">
        <is>
          <t>3|
3|
3</t>
        </is>
      </c>
      <c r="T7" s="2" t="inlineStr">
        <is>
          <t xml:space="preserve">|
|
</t>
        </is>
      </c>
      <c r="U7" t="inlineStr">
        <is>
          <t>beliebtes Instrumentarium für den
 Wirkstoffhersteller, um seine Informationen vertraulich und nur der Behörde
 gegenüber zu veröffentlichen</t>
        </is>
      </c>
      <c r="V7" s="2" t="inlineStr">
        <is>
          <t>κύριο αρχείο δραστικής ουσίας</t>
        </is>
      </c>
      <c r="W7" s="2" t="inlineStr">
        <is>
          <t>3</t>
        </is>
      </c>
      <c r="X7" s="2" t="inlineStr">
        <is>
          <t/>
        </is>
      </c>
      <c r="Y7" t="inlineStr">
        <is>
          <t>τεκμηρίωση που παρέχει λεπτομερείς πληροφορίες σχετικά με την παρασκευή της δραστικής ουσίας ενός φαρμάκου</t>
        </is>
      </c>
      <c r="Z7" s="2" t="inlineStr">
        <is>
          <t>Active Substance Master File|
ASMF|
Drug Master File|
DMF|
European Drug Master File|
EDMF</t>
        </is>
      </c>
      <c r="AA7" s="2" t="inlineStr">
        <is>
          <t>3|
3|
1|
1|
1|
1</t>
        </is>
      </c>
      <c r="AB7" s="2" t="inlineStr">
        <is>
          <t xml:space="preserve">|
|
|
|
|
</t>
        </is>
      </c>
      <c r="AC7" t="inlineStr">
        <is>
          <t>document that contains a detailed description of the manufacturing
process, quality control during manufacture and process validation prepared in
a separate document by the manufacturer of the active substance</t>
        </is>
      </c>
      <c r="AD7" s="2" t="inlineStr">
        <is>
          <t>archivo maestro del principio activo</t>
        </is>
      </c>
      <c r="AE7" s="2" t="inlineStr">
        <is>
          <t>3</t>
        </is>
      </c>
      <c r="AF7" s="2" t="inlineStr">
        <is>
          <t/>
        </is>
      </c>
      <c r="AG7" t="inlineStr">
        <is>
          <t>Documentación que proporciona información detallada relativa a la fabricación del 
principio activo de un medicamento.</t>
        </is>
      </c>
      <c r="AH7" s="2" t="inlineStr">
        <is>
          <t>toimeaine põhitoimik</t>
        </is>
      </c>
      <c r="AI7" s="2" t="inlineStr">
        <is>
          <t>3</t>
        </is>
      </c>
      <c r="AJ7" s="2" t="inlineStr">
        <is>
          <t/>
        </is>
      </c>
      <c r="AK7" t="inlineStr">
        <is>
          <t>dokument, kuhu on koondatud ravimi toimeaine tootmisega seotud üksikasjalik teave</t>
        </is>
      </c>
      <c r="AL7" s="2" t="inlineStr">
        <is>
          <t>vaikuttavan aineen kantatiedosto|
vaikuttavan aineen päätiedot sisältävä tiedosto|
vaikuttavan aineen päätiedot sisältävä asiakirja|
ASMF-asiakirja|
ASMF-aineisto</t>
        </is>
      </c>
      <c r="AM7" s="2" t="inlineStr">
        <is>
          <t>3|
3|
3|
3|
3</t>
        </is>
      </c>
      <c r="AN7" s="2" t="inlineStr">
        <is>
          <t xml:space="preserve">|
|
|
|
</t>
        </is>
      </c>
      <c r="AO7" t="inlineStr">
        <is>
          <t>asiakirja-aineisto, jossa esitetään vaikuttavan aineen tiedot ja joka koostuu avoimesta (ei-luottamuksellisesta) ja
suljetusta (luottamuksellisesta) osiosta sekä asiakirja-aineiston haltijan allekirjoittamasta ”käyttöluvasta” (Letter of
Access), jolla viranomainen valtuutetaan arvioimaan
myyntilupahakemusta asiakirja-aineistossa esitettyjen tietojen
pohjalta</t>
        </is>
      </c>
      <c r="AP7" s="2" t="inlineStr">
        <is>
          <t>dossier permanent de la substance active</t>
        </is>
      </c>
      <c r="AQ7" s="2" t="inlineStr">
        <is>
          <t>3</t>
        </is>
      </c>
      <c r="AR7" s="2" t="inlineStr">
        <is>
          <t/>
        </is>
      </c>
      <c r="AS7" t="inlineStr">
        <is>
          <t>dossier contenant la description détaillée du procédé de fabrication, le contrôle de qualité au cours de la fabrication, et la validation du procédé, adressé directement aux autorités compétentes par le fabricant de la substance active</t>
        </is>
      </c>
      <c r="AT7" s="2" t="inlineStr">
        <is>
          <t>Máistirchomhad maidir le Substaintí Gníomhacha|
Máistirchomhad Substainte Gníomhaí|
ASMF</t>
        </is>
      </c>
      <c r="AU7" s="2" t="inlineStr">
        <is>
          <t>3|
3|
3</t>
        </is>
      </c>
      <c r="AV7" s="2" t="inlineStr">
        <is>
          <t xml:space="preserve">|
|
</t>
        </is>
      </c>
      <c r="AW7" t="inlineStr">
        <is>
          <t/>
        </is>
      </c>
      <c r="AX7" s="2" t="inlineStr">
        <is>
          <t>glavni spis za djelatnu tvar</t>
        </is>
      </c>
      <c r="AY7" s="2" t="inlineStr">
        <is>
          <t>3</t>
        </is>
      </c>
      <c r="AZ7" s="2" t="inlineStr">
        <is>
          <t/>
        </is>
      </c>
      <c r="BA7" t="inlineStr">
        <is>
          <t/>
        </is>
      </c>
      <c r="BB7" s="2" t="inlineStr">
        <is>
          <t>hatóanyag-törzsadat</t>
        </is>
      </c>
      <c r="BC7" s="2" t="inlineStr">
        <is>
          <t>3</t>
        </is>
      </c>
      <c r="BD7" s="2" t="inlineStr">
        <is>
          <t/>
        </is>
      </c>
      <c r="BE7" t="inlineStr">
        <is>
          <t/>
        </is>
      </c>
      <c r="BF7" s="2" t="inlineStr">
        <is>
          <t>master file della sostanza attiva|
ASMF|
master file del principio attivo</t>
        </is>
      </c>
      <c r="BG7" s="2" t="inlineStr">
        <is>
          <t>3|
3|
3</t>
        </is>
      </c>
      <c r="BH7" s="2" t="inlineStr">
        <is>
          <t xml:space="preserve">|
|
</t>
        </is>
      </c>
      <c r="BI7" t="inlineStr">
        <is>
          <t>documento
contenente una descrizione particolareggiata del processo di fabbricazione, dei
controlli di qualità eseguiti nel corso della fabbricazione e del processo di
convalida, preparato come documento distinto dal fabbricante della sostanza
attiva</t>
        </is>
      </c>
      <c r="BJ7" s="2" t="inlineStr">
        <is>
          <t>veikliosios medžiagos pagrindinė byla|
pagrindinė veikliosios medžiagos byla</t>
        </is>
      </c>
      <c r="BK7" s="2" t="inlineStr">
        <is>
          <t>3|
3</t>
        </is>
      </c>
      <c r="BL7" s="2" t="inlineStr">
        <is>
          <t xml:space="preserve">preferred|
</t>
        </is>
      </c>
      <c r="BM7" t="inlineStr">
        <is>
          <t/>
        </is>
      </c>
      <c r="BN7" s="2" t="inlineStr">
        <is>
          <t>aktīvās vielas pamatlieta</t>
        </is>
      </c>
      <c r="BO7" s="2" t="inlineStr">
        <is>
          <t>3</t>
        </is>
      </c>
      <c r="BP7" s="2" t="inlineStr">
        <is>
          <t/>
        </is>
      </c>
      <c r="BQ7" t="inlineStr">
        <is>
          <t>dokumentācija, kas satur sīku informāciju par kādu zāļu aktīvās vielas ražošanu</t>
        </is>
      </c>
      <c r="BR7" s="2" t="inlineStr">
        <is>
          <t>Master File tas-Sustanza Attiva|
ASMF</t>
        </is>
      </c>
      <c r="BS7" s="2" t="inlineStr">
        <is>
          <t>3|
3</t>
        </is>
      </c>
      <c r="BT7" s="2" t="inlineStr">
        <is>
          <t xml:space="preserve">|
</t>
        </is>
      </c>
      <c r="BU7" t="inlineStr">
        <is>
          <t>dokumentazzjoni li tipprovdi informazzjoni dettaljata dwar il-manifattura tas-sustanza attiva ta' mediċina</t>
        </is>
      </c>
      <c r="BV7" s="2" t="inlineStr">
        <is>
          <t>basisdossier werkzame stof</t>
        </is>
      </c>
      <c r="BW7" s="2" t="inlineStr">
        <is>
          <t>3</t>
        </is>
      </c>
      <c r="BX7" s="2" t="inlineStr">
        <is>
          <t/>
        </is>
      </c>
      <c r="BY7" t="inlineStr">
        <is>
          <t>documentatie
 met gedetailleerde informatie over de productie van de werkzame stof van een
 geneesmiddel</t>
        </is>
      </c>
      <c r="BZ7" s="2" t="inlineStr">
        <is>
          <t>główny zbiór danych dotyczących substancji czynnej|
ASMF</t>
        </is>
      </c>
      <c r="CA7" s="2" t="inlineStr">
        <is>
          <t>3|
3</t>
        </is>
      </c>
      <c r="CB7" s="2" t="inlineStr">
        <is>
          <t xml:space="preserve">|
</t>
        </is>
      </c>
      <c r="CC7" t="inlineStr">
        <is>
          <t/>
        </is>
      </c>
      <c r="CD7" s="2" t="inlineStr">
        <is>
          <t>dossiê principal da substância ativa</t>
        </is>
      </c>
      <c r="CE7" s="2" t="inlineStr">
        <is>
          <t>3</t>
        </is>
      </c>
      <c r="CF7" s="2" t="inlineStr">
        <is>
          <t/>
        </is>
      </c>
      <c r="CG7" t="inlineStr">
        <is>
          <t/>
        </is>
      </c>
      <c r="CH7" s="2" t="inlineStr">
        <is>
          <t>dosar standard al substanței active|
ASMF</t>
        </is>
      </c>
      <c r="CI7" s="2" t="inlineStr">
        <is>
          <t>3|
3</t>
        </is>
      </c>
      <c r="CJ7" s="2" t="inlineStr">
        <is>
          <t xml:space="preserve">|
</t>
        </is>
      </c>
      <c r="CK7" t="inlineStr">
        <is>
          <t/>
        </is>
      </c>
      <c r="CL7" s="2" t="inlineStr">
        <is>
          <t>hlavný súbor účinnej látky|
ASMF|
referenčný spis účinnej látky|
referenčný spis liečiva|
základná spisová dokumentácia účinnej látky</t>
        </is>
      </c>
      <c r="CM7" s="2" t="inlineStr">
        <is>
          <t>3|
3|
3|
3|
3</t>
        </is>
      </c>
      <c r="CN7" s="2" t="inlineStr">
        <is>
          <t xml:space="preserve">preferred|
|
|
|
</t>
        </is>
      </c>
      <c r="CO7" t="inlineStr">
        <is>
          <t>dokumentácia, v ktorej výrobca účinnej látky uvádza podrobný opis výrobného procesu, opis kontroly kvality počas výroby a opis validácie procesu</t>
        </is>
      </c>
      <c r="CP7" s="2" t="inlineStr">
        <is>
          <t>glavni dosje o zdravilni učinkovini|
glavni dosje o učinkovini</t>
        </is>
      </c>
      <c r="CQ7" s="2" t="inlineStr">
        <is>
          <t>3|
3</t>
        </is>
      </c>
      <c r="CR7" s="2" t="inlineStr">
        <is>
          <t xml:space="preserve">|
</t>
        </is>
      </c>
      <c r="CS7" t="inlineStr">
        <is>
          <t>dokumentacija, v kateri so opisani splošni podatki o zdravilni učinkovini, postopek njene proizvodnje, kontrola kakovosti in stabilnosti in omogoča zaščito zaupnih podatkov proizvajalca zdravilne učinkovine</t>
        </is>
      </c>
      <c r="CT7" s="2" t="inlineStr">
        <is>
          <t>master file för den aktiva substansen|
masterfil för den aktiva substansen</t>
        </is>
      </c>
      <c r="CU7" s="2" t="inlineStr">
        <is>
          <t>3|
2</t>
        </is>
      </c>
      <c r="CV7" s="2" t="inlineStr">
        <is>
          <t xml:space="preserve">|
</t>
        </is>
      </c>
      <c r="CW7" t="inlineStr">
        <is>
          <t>dokument som innehåller en detaljerad beskrivning av
tillverkningsprocessen, kvalitetskontrollen under tillverkningen och
valideringen av processen och som tillverkaren av den aktiva substansen har
utarbetat i ett separat dokument</t>
        </is>
      </c>
    </row>
    <row r="8">
      <c r="A8" s="1" t="str">
        <f>HYPERLINK("https://iate.europa.eu/entry/result/929430/all", "929430")</f>
        <v>929430</v>
      </c>
      <c r="B8" t="inlineStr">
        <is>
          <t>SOCIAL QUESTIONS</t>
        </is>
      </c>
      <c r="C8" t="inlineStr">
        <is>
          <t>SOCIAL QUESTIONS|health|pharmaceutical industry</t>
        </is>
      </c>
      <c r="D8" t="inlineStr">
        <is>
          <t>no</t>
        </is>
      </c>
      <c r="E8" t="inlineStr">
        <is>
          <t/>
        </is>
      </c>
      <c r="F8" t="inlineStr">
        <is>
          <t/>
        </is>
      </c>
      <c r="G8" t="inlineStr">
        <is>
          <t/>
        </is>
      </c>
      <c r="H8" t="inlineStr">
        <is>
          <t/>
        </is>
      </c>
      <c r="I8" t="inlineStr">
        <is>
          <t/>
        </is>
      </c>
      <c r="J8" t="inlineStr">
        <is>
          <t/>
        </is>
      </c>
      <c r="K8" t="inlineStr">
        <is>
          <t/>
        </is>
      </c>
      <c r="L8" t="inlineStr">
        <is>
          <t/>
        </is>
      </c>
      <c r="M8" t="inlineStr">
        <is>
          <t/>
        </is>
      </c>
      <c r="N8" s="2" t="inlineStr">
        <is>
          <t>langsom frigivelse|
slow release|
langsom afgivelse</t>
        </is>
      </c>
      <c r="O8" s="2" t="inlineStr">
        <is>
          <t>4|
4|
2</t>
        </is>
      </c>
      <c r="P8" s="2" t="inlineStr">
        <is>
          <t xml:space="preserve">|
|
</t>
        </is>
      </c>
      <c r="Q8" t="inlineStr">
        <is>
          <t>"De aktive stoffer i lægemidler, vitaminer, gødning osv. pakkes ind i "et hjælpestof, et såkaldt adjuvant, hvis primære rolle er at stimulerer immunsystemet og sikre en langsom frigivelse af de aktive stoffer."</t>
        </is>
      </c>
      <c r="R8" t="inlineStr">
        <is>
          <t/>
        </is>
      </c>
      <c r="S8" t="inlineStr">
        <is>
          <t/>
        </is>
      </c>
      <c r="T8" t="inlineStr">
        <is>
          <t/>
        </is>
      </c>
      <c r="U8" t="inlineStr">
        <is>
          <t/>
        </is>
      </c>
      <c r="V8" t="inlineStr">
        <is>
          <t/>
        </is>
      </c>
      <c r="W8" t="inlineStr">
        <is>
          <t/>
        </is>
      </c>
      <c r="X8" t="inlineStr">
        <is>
          <t/>
        </is>
      </c>
      <c r="Y8" t="inlineStr">
        <is>
          <t/>
        </is>
      </c>
      <c r="Z8" s="2" t="inlineStr">
        <is>
          <t>controlled release|
slow release</t>
        </is>
      </c>
      <c r="AA8" s="2" t="inlineStr">
        <is>
          <t>1|
1</t>
        </is>
      </c>
      <c r="AB8" s="2" t="inlineStr">
        <is>
          <t xml:space="preserve">|
</t>
        </is>
      </c>
      <c r="AC8" t="inlineStr">
        <is>
          <t/>
        </is>
      </c>
      <c r="AD8" t="inlineStr">
        <is>
          <t/>
        </is>
      </c>
      <c r="AE8" t="inlineStr">
        <is>
          <t/>
        </is>
      </c>
      <c r="AF8" t="inlineStr">
        <is>
          <t/>
        </is>
      </c>
      <c r="AG8" t="inlineStr">
        <is>
          <t/>
        </is>
      </c>
      <c r="AH8" t="inlineStr">
        <is>
          <t/>
        </is>
      </c>
      <c r="AI8" t="inlineStr">
        <is>
          <t/>
        </is>
      </c>
      <c r="AJ8" t="inlineStr">
        <is>
          <t/>
        </is>
      </c>
      <c r="AK8" t="inlineStr">
        <is>
          <t/>
        </is>
      </c>
      <c r="AL8" t="inlineStr">
        <is>
          <t/>
        </is>
      </c>
      <c r="AM8" t="inlineStr">
        <is>
          <t/>
        </is>
      </c>
      <c r="AN8" t="inlineStr">
        <is>
          <t/>
        </is>
      </c>
      <c r="AO8" t="inlineStr">
        <is>
          <t/>
        </is>
      </c>
      <c r="AP8" t="inlineStr">
        <is>
          <t/>
        </is>
      </c>
      <c r="AQ8" t="inlineStr">
        <is>
          <t/>
        </is>
      </c>
      <c r="AR8" t="inlineStr">
        <is>
          <t/>
        </is>
      </c>
      <c r="AS8" t="inlineStr">
        <is>
          <t/>
        </is>
      </c>
      <c r="AT8" t="inlineStr">
        <is>
          <t/>
        </is>
      </c>
      <c r="AU8" t="inlineStr">
        <is>
          <t/>
        </is>
      </c>
      <c r="AV8" t="inlineStr">
        <is>
          <t/>
        </is>
      </c>
      <c r="AW8" t="inlineStr">
        <is>
          <t/>
        </is>
      </c>
      <c r="AX8" t="inlineStr">
        <is>
          <t/>
        </is>
      </c>
      <c r="AY8" t="inlineStr">
        <is>
          <t/>
        </is>
      </c>
      <c r="AZ8" t="inlineStr">
        <is>
          <t/>
        </is>
      </c>
      <c r="BA8" t="inlineStr">
        <is>
          <t/>
        </is>
      </c>
      <c r="BB8" t="inlineStr">
        <is>
          <t/>
        </is>
      </c>
      <c r="BC8" t="inlineStr">
        <is>
          <t/>
        </is>
      </c>
      <c r="BD8" t="inlineStr">
        <is>
          <t/>
        </is>
      </c>
      <c r="BE8" t="inlineStr">
        <is>
          <t/>
        </is>
      </c>
      <c r="BF8" t="inlineStr">
        <is>
          <t/>
        </is>
      </c>
      <c r="BG8" t="inlineStr">
        <is>
          <t/>
        </is>
      </c>
      <c r="BH8" t="inlineStr">
        <is>
          <t/>
        </is>
      </c>
      <c r="BI8" t="inlineStr">
        <is>
          <t/>
        </is>
      </c>
      <c r="BJ8" t="inlineStr">
        <is>
          <t/>
        </is>
      </c>
      <c r="BK8" t="inlineStr">
        <is>
          <t/>
        </is>
      </c>
      <c r="BL8" t="inlineStr">
        <is>
          <t/>
        </is>
      </c>
      <c r="BM8" t="inlineStr">
        <is>
          <t/>
        </is>
      </c>
      <c r="BN8" t="inlineStr">
        <is>
          <t/>
        </is>
      </c>
      <c r="BO8" t="inlineStr">
        <is>
          <t/>
        </is>
      </c>
      <c r="BP8" t="inlineStr">
        <is>
          <t/>
        </is>
      </c>
      <c r="BQ8" t="inlineStr">
        <is>
          <t/>
        </is>
      </c>
      <c r="BR8" t="inlineStr">
        <is>
          <t/>
        </is>
      </c>
      <c r="BS8" t="inlineStr">
        <is>
          <t/>
        </is>
      </c>
      <c r="BT8" t="inlineStr">
        <is>
          <t/>
        </is>
      </c>
      <c r="BU8" t="inlineStr">
        <is>
          <t/>
        </is>
      </c>
      <c r="BV8" s="2" t="inlineStr">
        <is>
          <t>gereguleerde afgifte|
vertraagde afgifte</t>
        </is>
      </c>
      <c r="BW8" s="2" t="inlineStr">
        <is>
          <t>2|
2</t>
        </is>
      </c>
      <c r="BX8" s="2" t="inlineStr">
        <is>
          <t xml:space="preserve">|
</t>
        </is>
      </c>
      <c r="BY8" t="inlineStr">
        <is>
          <t>"toedieningsvorm (capsule, granulaat, lamel, opleister, tablet), waarbij de werkzame stof uit een geneesmiddel langzaam vrijkomt in het maag-darmkanaal." In het Engels worden beiden termen als synoniemen gehanteerd. Echter, niet elke vorm van gereguleerde afgifte houdt vertraagde afgifte in. Sommige geneesmiddelen kunnen namelijk toegediend worden in verpakkingen die bijvoorbeeld alleen in een zure omgeving (maag) hun werkzame stof loslaten. De afgifte is dan eerder locatiegebonden dan tijdsgebonden.</t>
        </is>
      </c>
      <c r="BZ8" t="inlineStr">
        <is>
          <t/>
        </is>
      </c>
      <c r="CA8" t="inlineStr">
        <is>
          <t/>
        </is>
      </c>
      <c r="CB8" t="inlineStr">
        <is>
          <t/>
        </is>
      </c>
      <c r="CC8" t="inlineStr">
        <is>
          <t/>
        </is>
      </c>
      <c r="CD8" t="inlineStr">
        <is>
          <t/>
        </is>
      </c>
      <c r="CE8" t="inlineStr">
        <is>
          <t/>
        </is>
      </c>
      <c r="CF8" t="inlineStr">
        <is>
          <t/>
        </is>
      </c>
      <c r="CG8" t="inlineStr">
        <is>
          <t/>
        </is>
      </c>
      <c r="CH8" t="inlineStr">
        <is>
          <t/>
        </is>
      </c>
      <c r="CI8" t="inlineStr">
        <is>
          <t/>
        </is>
      </c>
      <c r="CJ8" t="inlineStr">
        <is>
          <t/>
        </is>
      </c>
      <c r="CK8" t="inlineStr">
        <is>
          <t/>
        </is>
      </c>
      <c r="CL8" t="inlineStr">
        <is>
          <t/>
        </is>
      </c>
      <c r="CM8" t="inlineStr">
        <is>
          <t/>
        </is>
      </c>
      <c r="CN8" t="inlineStr">
        <is>
          <t/>
        </is>
      </c>
      <c r="CO8" t="inlineStr">
        <is>
          <t/>
        </is>
      </c>
      <c r="CP8" t="inlineStr">
        <is>
          <t/>
        </is>
      </c>
      <c r="CQ8" t="inlineStr">
        <is>
          <t/>
        </is>
      </c>
      <c r="CR8" t="inlineStr">
        <is>
          <t/>
        </is>
      </c>
      <c r="CS8" t="inlineStr">
        <is>
          <t/>
        </is>
      </c>
      <c r="CT8" t="inlineStr">
        <is>
          <t/>
        </is>
      </c>
      <c r="CU8" t="inlineStr">
        <is>
          <t/>
        </is>
      </c>
      <c r="CV8" t="inlineStr">
        <is>
          <t/>
        </is>
      </c>
      <c r="CW8" t="inlineStr">
        <is>
          <t/>
        </is>
      </c>
    </row>
    <row r="9">
      <c r="A9" s="1" t="str">
        <f>HYPERLINK("https://iate.europa.eu/entry/result/843393/all", "843393")</f>
        <v>843393</v>
      </c>
      <c r="B9" t="inlineStr">
        <is>
          <t>SOCIAL QUESTIONS;EUROPEAN UNION</t>
        </is>
      </c>
      <c r="C9" t="inlineStr">
        <is>
          <t>SOCIAL QUESTIONS|health|pharmaceutical industry;EUROPEAN UNION|EU institutions and European civil service|EU office or agency|European Medicines Agency;EUROPEAN UNION|EU institutions and European civil service|EU office or agency|committee (EU)</t>
        </is>
      </c>
      <c r="D9" t="inlineStr">
        <is>
          <t>yes</t>
        </is>
      </c>
      <c r="E9" t="inlineStr">
        <is>
          <t/>
        </is>
      </c>
      <c r="F9" s="2" t="inlineStr">
        <is>
          <t>Комитет по лекарствените продукти за хуманна употреба</t>
        </is>
      </c>
      <c r="G9" s="2" t="inlineStr">
        <is>
          <t>3</t>
        </is>
      </c>
      <c r="H9" s="2" t="inlineStr">
        <is>
          <t/>
        </is>
      </c>
      <c r="I9" t="inlineStr">
        <is>
          <t>комитет, който е част от Европейската агенция по лекарствата и който отговаря за изготвянето на становищата на Агенцията по всички въпроси, касаещи допустимостта на документацията, представена в съответствие с централизираната процедура, предоставянето, промяната, преустановяването на действието или оттеглянето на разрешенията за пускане на лекарствени продукти за хуманна употреба на пазара в съответствие с разпоредбите на Регламент (ЕО) № 726/2004 и фармакологичната бдителност.</t>
        </is>
      </c>
      <c r="J9" s="2" t="inlineStr">
        <is>
          <t>Výbor pro humánní léčivé přípravky</t>
        </is>
      </c>
      <c r="K9" s="2" t="inlineStr">
        <is>
          <t>3</t>
        </is>
      </c>
      <c r="L9" s="2" t="inlineStr">
        <is>
          <t/>
        </is>
      </c>
      <c r="M9" t="inlineStr">
        <is>
          <t>Výbor, který je součástí Evropské agentury pro léčivé přípravky.</t>
        </is>
      </c>
      <c r="N9" s="2" t="inlineStr">
        <is>
          <t>Udvalget for Humanmedicinske Lægemidler|
CHMP</t>
        </is>
      </c>
      <c r="O9" s="2" t="inlineStr">
        <is>
          <t>4|
2</t>
        </is>
      </c>
      <c r="P9" s="2" t="inlineStr">
        <is>
          <t xml:space="preserve">|
</t>
        </is>
      </c>
      <c r="Q9" t="inlineStr">
        <is>
          <t/>
        </is>
      </c>
      <c r="R9" s="2" t="inlineStr">
        <is>
          <t>Ausschuss für Humanarzneimittel</t>
        </is>
      </c>
      <c r="S9" s="2" t="inlineStr">
        <is>
          <t>3</t>
        </is>
      </c>
      <c r="T9" s="2" t="inlineStr">
        <is>
          <t/>
        </is>
      </c>
      <c r="U9" t="inlineStr">
        <is>
          <t>Teil der Agentur, zuständig für die Formulierung des Gutachtens der Agentur zu allen Fragen bezüglich der Zulässigkeit der nach dem zentralisierten Verfahren eingereichten Dossiers, der Erteilung, Änderung, Aussetzung oder des Widerrufs einer Genehmigung für das Inverkehrbringen eines Humanarzneimittels [...] sowie bezüglich der Pharmakovigilanz</t>
        </is>
      </c>
      <c r="V9" s="2" t="inlineStr">
        <is>
          <t>Επιτροπή φαρμάκων για ανθρώπινη χρήση</t>
        </is>
      </c>
      <c r="W9" s="2" t="inlineStr">
        <is>
          <t>3</t>
        </is>
      </c>
      <c r="X9" s="2" t="inlineStr">
        <is>
          <t/>
        </is>
      </c>
      <c r="Y9" t="inlineStr">
        <is>
          <t>Αποτελείται από αντιπροσώπους των κρατών μελών και της Επιτροπής.</t>
        </is>
      </c>
      <c r="Z9" s="2" t="inlineStr">
        <is>
          <t>Committee for Medicinal Products for Human Use|
CHMP|
Committee for Proprietary Medicinal Products|
CPMP|
Committee on Medicinal Products for Human Use</t>
        </is>
      </c>
      <c r="AA9" s="2" t="inlineStr">
        <is>
          <t>3|
3|
2|
2|
1</t>
        </is>
      </c>
      <c r="AB9" s="2" t="inlineStr">
        <is>
          <t xml:space="preserve">|
|
obsolete|
obsolete|
</t>
        </is>
      </c>
      <c r="AC9" t="inlineStr">
        <is>
          <t>Committee attached to the European Medicines Agency and responsible for drawing up the Agency's opinions on, inter alia, the granting, variation, suspension or revocation of an authorisation to place a medicinal product for human use on the market, and pharmacovigilance.</t>
        </is>
      </c>
      <c r="AD9" s="2" t="inlineStr">
        <is>
          <t>Comité de medicamentos de uso humano</t>
        </is>
      </c>
      <c r="AE9" s="2" t="inlineStr">
        <is>
          <t>3</t>
        </is>
      </c>
      <c r="AF9" s="2" t="inlineStr">
        <is>
          <t/>
        </is>
      </c>
      <c r="AG9" t="inlineStr">
        <is>
          <t>"(...) encargado de preparar los dictámenes de la Agencia sobre cualquier cuestión relativa a la evaluación de los medicamentos de uso humano;"</t>
        </is>
      </c>
      <c r="AH9" s="2" t="inlineStr">
        <is>
          <t>inimravimikomitee|
inimtervishoius kasutatavate ravimite komitee|
inimravimite komitee</t>
        </is>
      </c>
      <c r="AI9" s="2" t="inlineStr">
        <is>
          <t>3|
3|
3</t>
        </is>
      </c>
      <c r="AJ9" s="2" t="inlineStr">
        <is>
          <t xml:space="preserve">|
|
</t>
        </is>
      </c>
      <c r="AK9" t="inlineStr">
        <is>
          <t>Euroopa Ravimiameti osa, vastutav ameti arvamuse koostamise eest mis tahes küsimuses, mis puudutab tsentraliseeritud korra kohaselt esitatud andmestike vastuvõetavust, inimravimile turustamisloa andmist, muutmist, peatamist või tühistamist käesoleva jaotise sätete alusel, ning ravimiohutuse järelevalvet</t>
        </is>
      </c>
      <c r="AL9" s="2" t="inlineStr">
        <is>
          <t>ihmisille tarkoitettuja lääkkeitä käsittelevä komitea</t>
        </is>
      </c>
      <c r="AM9" s="2" t="inlineStr">
        <is>
          <t>3</t>
        </is>
      </c>
      <c r="AN9" s="2" t="inlineStr">
        <is>
          <t/>
        </is>
      </c>
      <c r="AO9" t="inlineStr">
        <is>
          <t>Euroopan lääkeviraston alainen komitea, joka antaa lausuntoja mm. lääkkeiden myyntiluvista, lääketurvatoiminnasta ja tieteellisistä kysymyksistä</t>
        </is>
      </c>
      <c r="AP9" s="2" t="inlineStr">
        <is>
          <t>comité des médicaments à usage humain|
CHMP</t>
        </is>
      </c>
      <c r="AQ9" s="2" t="inlineStr">
        <is>
          <t>4|
3</t>
        </is>
      </c>
      <c r="AR9" s="2" t="inlineStr">
        <is>
          <t xml:space="preserve">|
</t>
        </is>
      </c>
      <c r="AS9" t="inlineStr">
        <is>
          <t>Comité relevant de l'Agence européenne des médicaments [&lt;a href="/entry/result/843722/all" id="ENTRY_TO_ENTRY_CONVERTER" target="_blank"&gt;IATE:843722&lt;/a&gt; ], chargé de formuler l'avis de l'Agence sur, entre autres, la recevabilité, l'octroi, la modification, la suspension ou le retrait d'une autorisation de mise sur le marché d'un médicament à usage humain, ainsi que de la pharmacovigilance.</t>
        </is>
      </c>
      <c r="AT9" s="2" t="inlineStr">
        <is>
          <t>an Coiste um Tháirgí Íocshláinte lena nÚsáid ag an Duine</t>
        </is>
      </c>
      <c r="AU9" s="2" t="inlineStr">
        <is>
          <t>3</t>
        </is>
      </c>
      <c r="AV9" s="2" t="inlineStr">
        <is>
          <t/>
        </is>
      </c>
      <c r="AW9" t="inlineStr">
        <is>
          <t/>
        </is>
      </c>
      <c r="AX9" s="2" t="inlineStr">
        <is>
          <t>Odbor za lijekove za humanu uporabu|
CHMP</t>
        </is>
      </c>
      <c r="AY9" s="2" t="inlineStr">
        <is>
          <t>4|
3</t>
        </is>
      </c>
      <c r="AZ9" s="2" t="inlineStr">
        <is>
          <t xml:space="preserve">|
</t>
        </is>
      </c>
      <c r="BA9" t="inlineStr">
        <is>
          <t>jedan od sedam odbora EMA-e nadležan za procjenu zahtjeva za stavljanje u promet te za izdavanje, izmjenu i privremeno ili trajno ukidanje odobrenja za stavljanje u promet lijeka za humanu uporabu</t>
        </is>
      </c>
      <c r="BB9" s="2" t="inlineStr">
        <is>
          <t>az emberi felhasználásra szánt gyógyszerek bizottsága</t>
        </is>
      </c>
      <c r="BC9" s="2" t="inlineStr">
        <is>
          <t>4</t>
        </is>
      </c>
      <c r="BD9" s="2" t="inlineStr">
        <is>
          <t/>
        </is>
      </c>
      <c r="BE9" t="inlineStr">
        <is>
          <t>Az Európai Gyógyszerügynökség keretében létrehozott bizottság, amely felelős az Ügynökség véleményének kialakításáért a központosított eljárásnak megfelelően benyújtott dokumentumok elfogadhatóságára, az állatgyógyászati készítmény – e címnek és a farmakovigilanciára vonatkozó rendelkezéseknek megfelelően – forgalomba hozatali engedélyének megadására, módosítására, felfüggesztésére vagy visszavonására vonatkozó bármely kérdésben.</t>
        </is>
      </c>
      <c r="BF9" s="2" t="inlineStr">
        <is>
          <t>Comitato per i medicinali per uso umano</t>
        </is>
      </c>
      <c r="BG9" s="2" t="inlineStr">
        <is>
          <t>3</t>
        </is>
      </c>
      <c r="BH9" s="2" t="inlineStr">
        <is>
          <t/>
        </is>
      </c>
      <c r="BI9" t="inlineStr">
        <is>
          <t>Comitato facente parte dell'Agenzia europea per i medicinali, incaricato di formulare il parere dell'Agenzia su qualsiasi problema di ammissibilità dei fascicoli presentati secondo la procedura centralizzata, di rilascio, modificazione, sospensione o revoca di un'autorizzazione all'immissione in commercio di un medicinale per uso umano nonché di farmacovigilanza.</t>
        </is>
      </c>
      <c r="BJ9" s="2" t="inlineStr">
        <is>
          <t>Žmonėms skirtų vaistų komitetas|
CHMP</t>
        </is>
      </c>
      <c r="BK9" s="2" t="inlineStr">
        <is>
          <t>3|
3</t>
        </is>
      </c>
      <c r="BL9" s="2" t="inlineStr">
        <is>
          <t xml:space="preserve">|
</t>
        </is>
      </c>
      <c r="BM9" t="inlineStr">
        <is>
          <t/>
        </is>
      </c>
      <c r="BN9" s="2" t="inlineStr">
        <is>
          <t>Cilvēkiem paredzēto zāļu komiteja|
&lt;i&gt;CHMP&lt;/i&gt;</t>
        </is>
      </c>
      <c r="BO9" s="2" t="inlineStr">
        <is>
          <t>3|
3</t>
        </is>
      </c>
      <c r="BP9" s="2" t="inlineStr">
        <is>
          <t xml:space="preserve">|
</t>
        </is>
      </c>
      <c r="BQ9" t="inlineStr">
        <is>
          <t/>
        </is>
      </c>
      <c r="BR9" s="2" t="inlineStr">
        <is>
          <t>Kumitat għall-Prodotti Mediċinali għall-Użu mill-Bniedem|
Kumitat dwar Prodotti Mediċinali għall-Użu mill-Bniedem</t>
        </is>
      </c>
      <c r="BS9" s="2" t="inlineStr">
        <is>
          <t>3|
3</t>
        </is>
      </c>
      <c r="BT9" s="2" t="inlineStr">
        <is>
          <t xml:space="preserve">preferred|
</t>
        </is>
      </c>
      <c r="BU9" t="inlineStr">
        <is>
          <t>kumitat marbut mal-Aġenzija Ewropea għall-Mediċini u responsabbli għat-tfassil tal-opinjoni tal-Aġenzija fuq kull kwistjoni li tikkonċerna l-ammissibilità tal-fajls sottomessi skont il-proċedura ċentralizzata, l-għoti, il-varjazzjoni, is-sospensjoni jew ir-revoka ta' xi awtorizzazzjoni biex jitqiegħed fis-suq prodott mediċinali għall-użu mill-bniedem, u l-farmakoviġilanza</t>
        </is>
      </c>
      <c r="BV9" s="2" t="inlineStr">
        <is>
          <t>Comité voor geneesmiddelen voor menselijk gebruik|
CHMP</t>
        </is>
      </c>
      <c r="BW9" s="2" t="inlineStr">
        <is>
          <t>4|
3</t>
        </is>
      </c>
      <c r="BX9" s="2" t="inlineStr">
        <is>
          <t xml:space="preserve">|
</t>
        </is>
      </c>
      <c r="BY9" t="inlineStr">
        <is>
          <t>Comité dat is "belast met het uitbrengen van het advies van het [Europees Geneesmiddelenbureau] over elk vraagstuk inzake de ontvankelijkheid van de (...) ingediende dossiers, de afgifte, de wijzigingen, de schorsing of de intrekking van een vergunning voor het in de handel brengen van een geneesmiddel voor menselijk gebruik". (...) Het comité kan ook "advies uitbrengen over wetenschappelijke vraagstukken betreffende de beoordeling van geneesmiddelen voor menselijk gebruik."</t>
        </is>
      </c>
      <c r="BZ9" s="2" t="inlineStr">
        <is>
          <t>Komitet ds. Produktów Leczniczych Stosowanych u Ludzi</t>
        </is>
      </c>
      <c r="CA9" s="2" t="inlineStr">
        <is>
          <t>3</t>
        </is>
      </c>
      <c r="CB9" s="2" t="inlineStr">
        <is>
          <t/>
        </is>
      </c>
      <c r="CC9" t="inlineStr">
        <is>
          <t>komitet będący częścią Europejskiej Agencji Leków, odpowiedzialny za opracowywanie opinii w każdej sprawie dotyczącej dopuszczalności dokumentacji związanej z przyznaniem, zmianą, zawieszeniem lub cofnięciem pozwolenia na dopuszczenie do obrotu produktu leczniczego przeznaczonego do stosowania u ludzi</t>
        </is>
      </c>
      <c r="CD9" s="2" t="inlineStr">
        <is>
          <t>Comité dos Medicamentos para Uso Humano|
CMUH</t>
        </is>
      </c>
      <c r="CE9" s="2" t="inlineStr">
        <is>
          <t>3|
2</t>
        </is>
      </c>
      <c r="CF9" s="2" t="inlineStr">
        <is>
          <t xml:space="preserve">|
</t>
        </is>
      </c>
      <c r="CG9" t="inlineStr">
        <is>
          <t>Comité instituído pelo Regulamento (CE) n.° 726/2004 do Parlamento Europeu e do Conselho de 31 de Março de 2004. Faz parte da Agência Europeia de Medicamentos e é responsável pelo parecer da Agência sobre as questões relativas à admissibilidade dos processos e à concessão, alteração, suspensão ou revogação da autorização de introdução no mercado de medicamentos para uso humano, bem como à farmacovigilância. Emite também parecer sobre questões científicas relativas à avaliação destes medicamentos. Substitui o Comité das Especialidades Farmacêuticas, criado pela Directiva 75/319/CEE e integrado na Agência pelo Regulamento (CEE) n.º 2309/93.</t>
        </is>
      </c>
      <c r="CH9" s="2" t="inlineStr">
        <is>
          <t>Comitetul pentru medicamente de uz uman</t>
        </is>
      </c>
      <c r="CI9" s="2" t="inlineStr">
        <is>
          <t>3</t>
        </is>
      </c>
      <c r="CJ9" s="2" t="inlineStr">
        <is>
          <t/>
        </is>
      </c>
      <c r="CK9" t="inlineStr">
        <is>
          <t/>
        </is>
      </c>
      <c r="CL9" s="2" t="inlineStr">
        <is>
          <t>Výbor pre lieky na humánne použitie</t>
        </is>
      </c>
      <c r="CM9" s="2" t="inlineStr">
        <is>
          <t>3</t>
        </is>
      </c>
      <c r="CN9" s="2" t="inlineStr">
        <is>
          <t/>
        </is>
      </c>
      <c r="CO9" t="inlineStr">
        <is>
          <t>výbor, ktorý je súčasťou Európskej agentúry pre lieky a ktorý je zodpovedný za zostavovanie stanoviska agentúry k akejkoľvek záležitosti, týkajúcej sa prípustnosti spisov, predložených v súlade s centralizovaným postupom, za udeľovanie, zmenu, pozastavenie alebo zrušenie povolenia uvádzať liek na humánne použitie na trh</t>
        </is>
      </c>
      <c r="CP9" s="2" t="inlineStr">
        <is>
          <t>Odbor za zdravila za uporabo v humani medicini|
CHMP</t>
        </is>
      </c>
      <c r="CQ9" s="2" t="inlineStr">
        <is>
          <t>3|
3</t>
        </is>
      </c>
      <c r="CR9" s="2" t="inlineStr">
        <is>
          <t xml:space="preserve">|
</t>
        </is>
      </c>
      <c r="CS9" t="inlineStr">
        <is>
          <t>odbor, odgovoren za pripravo mnenja Evropske agencije za zdravila [ &lt;a href="/entry/result/843722/all" id="ENTRY_TO_ENTRY_CONVERTER" target="_blank"&gt;IATE:843722&lt;/a&gt; ] o kakršnem koli vprašanju, ki se nanaša na vrednotenje zdravil za uporabo v humani medicini.</t>
        </is>
      </c>
      <c r="CT9" s="2" t="inlineStr">
        <is>
          <t>kommittén för humanläkemedel</t>
        </is>
      </c>
      <c r="CU9" s="2" t="inlineStr">
        <is>
          <t>4</t>
        </is>
      </c>
      <c r="CV9" s="2" t="inlineStr">
        <is>
          <t/>
        </is>
      </c>
      <c r="CW9" t="inlineStr">
        <is>
          <t>"Kommittén för humanläkemedel ingår i Europeiska läkemedelsmyndigheten. Dess uppgift är att yttra sig om läkemedel för människor (humanläkemedel)."</t>
        </is>
      </c>
    </row>
    <row r="10">
      <c r="A10" s="1" t="str">
        <f>HYPERLINK("https://iate.europa.eu/entry/result/2243562/all", "2243562")</f>
        <v>2243562</v>
      </c>
      <c r="B10" t="inlineStr">
        <is>
          <t>INTERNATIONAL ORGANISATIONS;SOCIAL QUESTIONS;SCIENCE;EMPLOYMENT AND WORKING CONDITIONS;POLITICS;LAW</t>
        </is>
      </c>
      <c r="C10" t="inlineStr">
        <is>
          <t>INTERNATIONAL ORGANISATIONS|United Nations|UN specialised agency|World Health Organisation;SOCIAL QUESTIONS|social protection;SOCIAL QUESTIONS|health;SCIENCE|humanities|social sciences;EMPLOYMENT AND WORKING CONDITIONS;POLITICS|executive power and public service|administrative law;LAW|rights and freedoms|rights of the individual</t>
        </is>
      </c>
      <c r="D10" t="inlineStr">
        <is>
          <t>yes</t>
        </is>
      </c>
      <c r="E10" t="inlineStr">
        <is>
          <t/>
        </is>
      </c>
      <c r="F10" s="2" t="inlineStr">
        <is>
          <t>увреждане</t>
        </is>
      </c>
      <c r="G10" s="2" t="inlineStr">
        <is>
          <t>3</t>
        </is>
      </c>
      <c r="H10" s="2" t="inlineStr">
        <is>
          <t/>
        </is>
      </c>
      <c r="I10" t="inlineStr">
        <is>
          <t>комплексен феномен, който отразява проблемите на човешкото тяло и на факторите на обкръжаващата среда и може да се изразява в нарушение на функционирането на човека на едно или повече от 3 нива: накърняване на физическото тяло, ограничение на възможностите за действие и ограничение на възможностите за участие</t>
        </is>
      </c>
      <c r="J10" s="2" t="inlineStr">
        <is>
          <t>zdravotní postižení|
disabilita</t>
        </is>
      </c>
      <c r="K10" s="2" t="inlineStr">
        <is>
          <t>3|
3</t>
        </is>
      </c>
      <c r="L10" s="2" t="inlineStr">
        <is>
          <t xml:space="preserve">|
</t>
        </is>
      </c>
      <c r="M10" t="inlineStr">
        <is>
          <t>dlouhodobé fyzické, duševní, mentální nebo smyslové postižení, které v interakci s různými překážkami může bránit plnému a účinnému zapojení osob s tímto postižením do společnosti na rovnoprávném základě s ostatními</t>
        </is>
      </c>
      <c r="N10" s="2" t="inlineStr">
        <is>
          <t>handicap</t>
        </is>
      </c>
      <c r="O10" s="2" t="inlineStr">
        <is>
          <t>2</t>
        </is>
      </c>
      <c r="P10" s="2" t="inlineStr">
        <is>
          <t/>
        </is>
      </c>
      <c r="Q10" t="inlineStr">
        <is>
          <t>et overordnet begreb for funktionshæmning, aktivitetsbegrænsing og deltagelsesbegrænsning</t>
        </is>
      </c>
      <c r="R10" s="2" t="inlineStr">
        <is>
          <t>Behinderung</t>
        </is>
      </c>
      <c r="S10" s="2" t="inlineStr">
        <is>
          <t>3</t>
        </is>
      </c>
      <c r="T10" s="2" t="inlineStr">
        <is>
          <t/>
        </is>
      </c>
      <c r="U10" t="inlineStr">
        <is>
          <t>lt. ICF-Klassifikation der WHO ein Oberbegriff für Schädigung (der Körperfunktion oder der Körperstrukturen) &lt;a href="/entry/result/933943/all" id="ENTRY_TO_ENTRY_CONVERTER" target="_blank"&gt;IATE:933943&lt;/a&gt; , Beeinträchtigung der Aktivität &lt;a href="/entry/result/933976/all" id="ENTRY_TO_ENTRY_CONVERTER" target="_blank"&gt;IATE:933976&lt;/a&gt; und Beeinträchtigung der Teilhabe &lt;a href="/entry/result/816913/all" id="ENTRY_TO_ENTRY_CONVERTER" target="_blank"&gt;IATE:816913&lt;/a&gt;</t>
        </is>
      </c>
      <c r="V10" s="2" t="inlineStr">
        <is>
          <t>αναπηρία</t>
        </is>
      </c>
      <c r="W10" s="2" t="inlineStr">
        <is>
          <t>3</t>
        </is>
      </c>
      <c r="X10" s="2" t="inlineStr">
        <is>
          <t/>
        </is>
      </c>
      <c r="Y10" t="inlineStr">
        <is>
          <t>κατάσταση ενός ατόμου η οποία χαρακτηρίζεται από έλλειψη ή μείωση της λειτουργικότητας σε έναν ή περισσότερους τομείς της ζωής του λόγω σωματικής, ψυχικής ή νοητικής βλάβης ή απουσίας μέλους ή όργάνου</t>
        </is>
      </c>
      <c r="Z10" s="2" t="inlineStr">
        <is>
          <t>disability</t>
        </is>
      </c>
      <c r="AA10" s="2" t="inlineStr">
        <is>
          <t>3</t>
        </is>
      </c>
      <c r="AB10" s="2" t="inlineStr">
        <is>
          <t/>
        </is>
      </c>
      <c r="AC10" t="inlineStr">
        <is>
          <t>umbrella term for impairments, activity limitations and participation restrictions, which denotes the negative aspects of the interaction between an individual (with a health condition) and that individual's contextual factors (environmental and personal factors)</t>
        </is>
      </c>
      <c r="AD10" s="2" t="inlineStr">
        <is>
          <t>discapacidad</t>
        </is>
      </c>
      <c r="AE10" s="2" t="inlineStr">
        <is>
          <t>3</t>
        </is>
      </c>
      <c r="AF10" s="2" t="inlineStr">
        <is>
          <t/>
        </is>
      </c>
      <c r="AG10" t="inlineStr">
        <is>
          <t>Término general que abarca&lt;br&gt;las deficiencias [&lt;a href="/entry/result/933943/all" id="ENTRY_TO_ENTRY_CONVERTER" target="_blank"&gt;IATE:933943&lt;/a&gt; ],&lt;br&gt;las limitaciones de la actividad [&lt;a href="/entry/result/933976/all" id="ENTRY_TO_ENTRY_CONVERTER" target="_blank"&gt;IATE:933976&lt;/a&gt;] y&lt;br&gt;las restricciones de la participación [&lt;a href="/entry/result/816913/all" id="ENTRY_TO_ENTRY_CONVERTER" target="_blank"&gt;IATE:816913&lt;/a&gt; ]</t>
        </is>
      </c>
      <c r="AH10" s="2" t="inlineStr">
        <is>
          <t>puue|
vaegus</t>
        </is>
      </c>
      <c r="AI10" s="2" t="inlineStr">
        <is>
          <t>3|
3</t>
        </is>
      </c>
      <c r="AJ10" s="2" t="inlineStr">
        <is>
          <t xml:space="preserve">preferred|
</t>
        </is>
      </c>
      <c r="AK10" t="inlineStr">
        <is>
          <t>tervisehäirega
indiviidi, tema personaalsete tegurite ning tema elu-olu kujundavate väliste mõjurite
vaheliste keeruliste seoste väljund või tulemus</t>
        </is>
      </c>
      <c r="AL10" s="2" t="inlineStr">
        <is>
          <t>toimintarajoitteet|
vammaisuus</t>
        </is>
      </c>
      <c r="AM10" s="2" t="inlineStr">
        <is>
          <t>3|
3</t>
        </is>
      </c>
      <c r="AN10" s="2" t="inlineStr">
        <is>
          <t xml:space="preserve">|
</t>
        </is>
      </c>
      <c r="AO10" t="inlineStr">
        <is>
          <t>kielteinen piirre yksilön, hänen lääketieteellisen terveydentilansa sekä ympäristö- ja yksilötekijöiden välisessä vuorovaikutuksessa</t>
        </is>
      </c>
      <c r="AP10" s="2" t="inlineStr">
        <is>
          <t>handicap</t>
        </is>
      </c>
      <c r="AQ10" s="2" t="inlineStr">
        <is>
          <t>3</t>
        </is>
      </c>
      <c r="AR10" s="2" t="inlineStr">
        <is>
          <t/>
        </is>
      </c>
      <c r="AS10" t="inlineStr">
        <is>
          <t>terme générique qui désigne:&lt;br&gt;les déficiences [&lt;a href="/entry/result/933943/all" id="ENTRY_TO_ENTRY_CONVERTER" target="_blank"&gt;IATE:933943&lt;/a&gt; ],&lt;br&gt;les limitations d'activité [&lt;a href="/entry/result/933976/all" id="ENTRY_TO_ENTRY_CONVERTER" target="_blank"&gt;IATE:933976&lt;/a&gt; ] et&lt;br&gt;les restrictions de participation [&lt;a href="/entry/result/816913/all" id="ENTRY_TO_ENTRY_CONVERTER" target="_blank"&gt;IATE:816913&lt;/a&gt; ]</t>
        </is>
      </c>
      <c r="AT10" s="2" t="inlineStr">
        <is>
          <t>míchumas</t>
        </is>
      </c>
      <c r="AU10" s="2" t="inlineStr">
        <is>
          <t>3</t>
        </is>
      </c>
      <c r="AV10" s="2" t="inlineStr">
        <is>
          <t/>
        </is>
      </c>
      <c r="AW10" t="inlineStr">
        <is>
          <t/>
        </is>
      </c>
      <c r="AX10" s="2" t="inlineStr">
        <is>
          <t>invaliditet</t>
        </is>
      </c>
      <c r="AY10" s="2" t="inlineStr">
        <is>
          <t>3</t>
        </is>
      </c>
      <c r="AZ10" s="2" t="inlineStr">
        <is>
          <t/>
        </is>
      </c>
      <c r="BA10" t="inlineStr">
        <is>
          <t>ograničenje ili nedostatak (koje proizlazi iz oštećenja) sposobnosti za obavljanje neke aktivnosti na način ili u opsegu koji se smatra normalnim za ljudsko biće</t>
        </is>
      </c>
      <c r="BB10" s="2" t="inlineStr">
        <is>
          <t>fogyatékosság</t>
        </is>
      </c>
      <c r="BC10" s="2" t="inlineStr">
        <is>
          <t>4</t>
        </is>
      </c>
      <c r="BD10" s="2" t="inlineStr">
        <is>
          <t/>
        </is>
      </c>
      <c r="BE10" t="inlineStr">
        <is>
          <t>---</t>
        </is>
      </c>
      <c r="BF10" s="2" t="inlineStr">
        <is>
          <t>disabilità</t>
        </is>
      </c>
      <c r="BG10" s="2" t="inlineStr">
        <is>
          <t>2</t>
        </is>
      </c>
      <c r="BH10" s="2" t="inlineStr">
        <is>
          <t/>
        </is>
      </c>
      <c r="BI10" t="inlineStr">
        <is>
          <t>condizione delle persone che presentano gravi difficoltà a interagire con il proprio ambiente a causa della perdita permanente, totale o parziale, delle abilità fisiche, psichiche, sensoriali, cognitive o relazionali necessarie a svolgere le azioni essenziali della vita quotidiana senza l’aiuto di altri</t>
        </is>
      </c>
      <c r="BJ10" s="2" t="inlineStr">
        <is>
          <t>negalia|
neįgalumas</t>
        </is>
      </c>
      <c r="BK10" s="2" t="inlineStr">
        <is>
          <t>4|
3</t>
        </is>
      </c>
      <c r="BL10" s="2" t="inlineStr">
        <is>
          <t xml:space="preserve">preferred|
</t>
        </is>
      </c>
      <c r="BM10" t="inlineStr">
        <is>
          <t>1) negalėjimas normaliai veikti, dirbti, nesveikata dėl organizmo funkcijų pažeidimų. Gali būti &lt;br&gt;↗elgesio, &lt;br&gt; ↗judėjimo, &lt;br&gt; ↗klausos, &lt;br&gt; ↗bendravimo, &lt;br&gt; ↗mokymosi, &lt;br&gt; ↗proto, &lt;br&gt; ↗regos negalia. &lt;br&gt; 2) socialinis fenomenas (kategorija), pasireiškiantis suvaržymais, priespauda, diskriminacija žmonių, kurie turi neišgydomą nuolatinį funkcinį sutrikimą</t>
        </is>
      </c>
      <c r="BN10" s="2" t="inlineStr">
        <is>
          <t>invaliditāte</t>
        </is>
      </c>
      <c r="BO10" s="2" t="inlineStr">
        <is>
          <t>3</t>
        </is>
      </c>
      <c r="BP10" s="2" t="inlineStr">
        <is>
          <t/>
        </is>
      </c>
      <c r="BQ10" t="inlineStr">
        <is>
          <t>ilgstošs vai nepārejošs ļoti smagas, smagas vai mērenas pakāpes funkcionēšanas ierobežojums, kas ietekmē personas garīgās vai fiziskās spējas, darbspējas, pašaprūpi un iekļaušanos sabiedrībā</t>
        </is>
      </c>
      <c r="BR10" s="2" t="inlineStr">
        <is>
          <t>diżabilità</t>
        </is>
      </c>
      <c r="BS10" s="2" t="inlineStr">
        <is>
          <t>3</t>
        </is>
      </c>
      <c r="BT10" s="2" t="inlineStr">
        <is>
          <t/>
        </is>
      </c>
      <c r="BU10" t="inlineStr">
        <is>
          <t>nuqqas fiżiku, mentali, intellettwali jew sensorju għal żmien twil li flimkien ma' ostakli diversi, jista' jillimita lil persuna milli tipparteċipa b'mod sħiħ u effettiv fis-soċjetà b'mod ugwali daqs l-oħrajn</t>
        </is>
      </c>
      <c r="BV10" s="2" t="inlineStr">
        <is>
          <t>functioneringsprobleem|
handicap</t>
        </is>
      </c>
      <c r="BW10" s="2" t="inlineStr">
        <is>
          <t>3|
3</t>
        </is>
      </c>
      <c r="BX10" s="2" t="inlineStr">
        <is>
          <t xml:space="preserve">|
</t>
        </is>
      </c>
      <c r="BY10" t="inlineStr">
        <is>
          <t>in WHO-verband: overkoepelende term voor "stoornissen", "beperkingen" en "participatieproblemen". De term duidt op negatieve aspecten in de wisselwerking tussen iemands functioneren en zijn/haar externe en persoonlijke factoren.</t>
        </is>
      </c>
      <c r="BZ10" s="2" t="inlineStr">
        <is>
          <t>niepełnosprawność</t>
        </is>
      </c>
      <c r="CA10" s="2" t="inlineStr">
        <is>
          <t>3</t>
        </is>
      </c>
      <c r="CB10" s="2" t="inlineStr">
        <is>
          <t/>
        </is>
      </c>
      <c r="CC10" t="inlineStr">
        <is>
          <t>szerokie pojęcie obejmujące upośledzenie [ &lt;a href="/entry/result/933943/all" id="ENTRY_TO_ENTRY_CONVERTER" target="_blank"&gt;IATE:933943&lt;/a&gt; ], ograniczenie aktywności [ &lt;a href="/entry/result/933976/all" id="ENTRY_TO_ENTRY_CONVERTER" target="_blank"&gt;IATE:933976&lt;/a&gt; ] i restrykcje uczestniczenia [ &lt;a href="/entry/result/816913/all" id="ENTRY_TO_ENTRY_CONVERTER" target="_blank"&gt;IATE:816913&lt;/a&gt; ]; określa negatywne aspekty interakcji pomiędzy jednostką (z określonym stanem chorobowym) a czynnikami wypływającymi z kontekstu, w którym znajduje się jednostka (czynniki środowiskowe i osobowe).</t>
        </is>
      </c>
      <c r="CD10" s="2" t="inlineStr">
        <is>
          <t>incapacidade</t>
        </is>
      </c>
      <c r="CE10" s="2" t="inlineStr">
        <is>
          <t>3</t>
        </is>
      </c>
      <c r="CF10" s="2" t="inlineStr">
        <is>
          <t/>
        </is>
      </c>
      <c r="CG10" t="inlineStr">
        <is>
          <t>termo que inclui deficiências, limitação da atividade ou restrição na participação</t>
        </is>
      </c>
      <c r="CH10" s="2" t="inlineStr">
        <is>
          <t>handicap|
dizabilitate</t>
        </is>
      </c>
      <c r="CI10" s="2" t="inlineStr">
        <is>
          <t>2|
4</t>
        </is>
      </c>
      <c r="CJ10" s="2" t="inlineStr">
        <is>
          <t xml:space="preserve">|
</t>
        </is>
      </c>
      <c r="CK10" t="inlineStr">
        <is>
          <t>deficiențe/afectări ale funcțiilor și/sau structurilor organismului, în corelare cu limitări ale activității și restricții în participare</t>
        </is>
      </c>
      <c r="CL10" s="2" t="inlineStr">
        <is>
          <t>zdravotné postihnutie|
dizabilita</t>
        </is>
      </c>
      <c r="CM10" s="2" t="inlineStr">
        <is>
          <t>4|
2</t>
        </is>
      </c>
      <c r="CN10" s="2" t="inlineStr">
        <is>
          <t xml:space="preserve">|
</t>
        </is>
      </c>
      <c r="CO10" t="inlineStr">
        <is>
          <t>komplexná charakteristika stavu jedinca, ktorý zahŕňa telesné postihnutie, obmedzenie funkcií chorobným stavom a reštrikciu jeho možnej účasti na pracovnom a spoločenskom živote</t>
        </is>
      </c>
      <c r="CP10" s="2" t="inlineStr">
        <is>
          <t>invalidnost</t>
        </is>
      </c>
      <c r="CQ10" s="2" t="inlineStr">
        <is>
          <t>3</t>
        </is>
      </c>
      <c r="CR10" s="2" t="inlineStr">
        <is>
          <t/>
        </is>
      </c>
      <c r="CS10" t="inlineStr">
        <is>
          <t>stanje, ko posameznik zaradi prirojenih ali pridobljenih okvar in oviranosti, ki jo pogojuje oziroma ustvarja fizično in družbeno okolje, ne more sam delno ali v celoti zadovoljevati potreb osebnega, družinskega in družbenega življenja v okolju, v katerem živi, v skladu z mednarodno klasifikacijo</t>
        </is>
      </c>
      <c r="CT10" s="2" t="inlineStr">
        <is>
          <t>funktionshinder</t>
        </is>
      </c>
      <c r="CU10" s="2" t="inlineStr">
        <is>
          <t>3</t>
        </is>
      </c>
      <c r="CV10" s="2" t="inlineStr">
        <is>
          <t/>
        </is>
      </c>
      <c r="CW10" t="inlineStr">
        <is>
          <t>begränsning som en funktionsnedsättning innebär för en person i relation till omgivningen</t>
        </is>
      </c>
    </row>
    <row r="11">
      <c r="A11" s="1" t="str">
        <f>HYPERLINK("https://iate.europa.eu/entry/result/853536/all", "853536")</f>
        <v>853536</v>
      </c>
      <c r="B11" t="inlineStr">
        <is>
          <t>INTERNATIONAL RELATIONS;SOCIAL QUESTIONS</t>
        </is>
      </c>
      <c r="C11" t="inlineStr">
        <is>
          <t>INTERNATIONAL RELATIONS|international affairs|international agreement;SOCIAL QUESTIONS|health|pharmaceutical industry</t>
        </is>
      </c>
      <c r="D11" t="inlineStr">
        <is>
          <t>yes</t>
        </is>
      </c>
      <c r="E11" t="inlineStr">
        <is>
          <t/>
        </is>
      </c>
      <c r="F11" t="inlineStr">
        <is>
          <t/>
        </is>
      </c>
      <c r="G11" t="inlineStr">
        <is>
          <t/>
        </is>
      </c>
      <c r="H11" t="inlineStr">
        <is>
          <t/>
        </is>
      </c>
      <c r="I11" t="inlineStr">
        <is>
          <t/>
        </is>
      </c>
      <c r="J11" t="inlineStr">
        <is>
          <t/>
        </is>
      </c>
      <c r="K11" t="inlineStr">
        <is>
          <t/>
        </is>
      </c>
      <c r="L11" t="inlineStr">
        <is>
          <t/>
        </is>
      </c>
      <c r="M11" t="inlineStr">
        <is>
          <t/>
        </is>
      </c>
      <c r="N11" s="2" t="inlineStr">
        <is>
          <t>konvention om gensidig anerkendelse af inspektioner af virksomheder, der fremstiller lægemidler|
PIC</t>
        </is>
      </c>
      <c r="O11" s="2" t="inlineStr">
        <is>
          <t>4|
2</t>
        </is>
      </c>
      <c r="P11" s="2" t="inlineStr">
        <is>
          <t xml:space="preserve">|
</t>
        </is>
      </c>
      <c r="Q11" t="inlineStr">
        <is>
          <t/>
        </is>
      </c>
      <c r="R11" s="2" t="inlineStr">
        <is>
          <t>Pharmaceutical Inspection Convention|
Übereinkommen zur gegenseitigen Anerkennung von Inspektionen betreffend die Herstellung pharmazeutischer Produkte|
PIC</t>
        </is>
      </c>
      <c r="S11" s="2" t="inlineStr">
        <is>
          <t>3|
3|
3</t>
        </is>
      </c>
      <c r="T11" s="2" t="inlineStr">
        <is>
          <t xml:space="preserve">|
|
</t>
        </is>
      </c>
      <c r="U11" t="inlineStr">
        <is>
          <t/>
        </is>
      </c>
      <c r="V11" s="2" t="inlineStr">
        <is>
          <t>Σύμβαση για την αμοιβαία αναγνώριση των επιθεωρήσεων στον τομέα της καλής παρασκευής των φαρμακευτικών προϊόντων|
PIC</t>
        </is>
      </c>
      <c r="W11" s="2" t="inlineStr">
        <is>
          <t>2|
2</t>
        </is>
      </c>
      <c r="X11" s="2" t="inlineStr">
        <is>
          <t xml:space="preserve">|
</t>
        </is>
      </c>
      <c r="Y11" t="inlineStr">
        <is>
          <t/>
        </is>
      </c>
      <c r="Z11" s="2" t="inlineStr">
        <is>
          <t>Pharmaceutical Inspection Convention|
Convention for the Mutual Recognition of Inspections in respect of the Manufacture of Pharmaceutical Products|
PIC</t>
        </is>
      </c>
      <c r="AA11" s="2" t="inlineStr">
        <is>
          <t>3|
3|
3</t>
        </is>
      </c>
      <c r="AB11" s="2" t="inlineStr">
        <is>
          <t xml:space="preserve">|
|
</t>
        </is>
      </c>
      <c r="AC11" t="inlineStr">
        <is>
          <t>---</t>
        </is>
      </c>
      <c r="AD11" t="inlineStr">
        <is>
          <t/>
        </is>
      </c>
      <c r="AE11" t="inlineStr">
        <is>
          <t/>
        </is>
      </c>
      <c r="AF11" t="inlineStr">
        <is>
          <t/>
        </is>
      </c>
      <c r="AG11" t="inlineStr">
        <is>
          <t/>
        </is>
      </c>
      <c r="AH11" t="inlineStr">
        <is>
          <t/>
        </is>
      </c>
      <c r="AI11" t="inlineStr">
        <is>
          <t/>
        </is>
      </c>
      <c r="AJ11" t="inlineStr">
        <is>
          <t/>
        </is>
      </c>
      <c r="AK11" t="inlineStr">
        <is>
          <t/>
        </is>
      </c>
      <c r="AL11" s="2" t="inlineStr">
        <is>
          <t>yleissopimus farmaseuttisten valmisteiden tuotannon tarkastusten keskinäisestä hyväksymisestä</t>
        </is>
      </c>
      <c r="AM11" s="2" t="inlineStr">
        <is>
          <t>3</t>
        </is>
      </c>
      <c r="AN11" s="2" t="inlineStr">
        <is>
          <t/>
        </is>
      </c>
      <c r="AO11" t="inlineStr">
        <is>
          <t/>
        </is>
      </c>
      <c r="AP11" s="2" t="inlineStr">
        <is>
          <t>Convention pour la reconnaissance mutuelle des inspections concernant la fabrication des produits pharmaceutiques|
PIC</t>
        </is>
      </c>
      <c r="AQ11" s="2" t="inlineStr">
        <is>
          <t>3|
3</t>
        </is>
      </c>
      <c r="AR11" s="2" t="inlineStr">
        <is>
          <t xml:space="preserve">|
</t>
        </is>
      </c>
      <c r="AS11" t="inlineStr">
        <is>
          <t/>
        </is>
      </c>
      <c r="AT11" s="2" t="inlineStr">
        <is>
          <t>Coinbhinsiún maidir le hIniúchtaí Cógaisíochta|
PIC</t>
        </is>
      </c>
      <c r="AU11" s="2" t="inlineStr">
        <is>
          <t>3|
3</t>
        </is>
      </c>
      <c r="AV11" s="2" t="inlineStr">
        <is>
          <t xml:space="preserve">|
</t>
        </is>
      </c>
      <c r="AW11" t="inlineStr">
        <is>
          <t/>
        </is>
      </c>
      <c r="AX11" t="inlineStr">
        <is>
          <t/>
        </is>
      </c>
      <c r="AY11" t="inlineStr">
        <is>
          <t/>
        </is>
      </c>
      <c r="AZ11" t="inlineStr">
        <is>
          <t/>
        </is>
      </c>
      <c r="BA11" t="inlineStr">
        <is>
          <t/>
        </is>
      </c>
      <c r="BB11" t="inlineStr">
        <is>
          <t/>
        </is>
      </c>
      <c r="BC11" t="inlineStr">
        <is>
          <t/>
        </is>
      </c>
      <c r="BD11" t="inlineStr">
        <is>
          <t/>
        </is>
      </c>
      <c r="BE11" t="inlineStr">
        <is>
          <t/>
        </is>
      </c>
      <c r="BF11" s="2" t="inlineStr">
        <is>
          <t>Convenzione per il riconoscimento reciproco delle ispezioni concernenti la fabbricazione dei prodotti farmaceutici</t>
        </is>
      </c>
      <c r="BG11" s="2" t="inlineStr">
        <is>
          <t>3</t>
        </is>
      </c>
      <c r="BH11" s="2" t="inlineStr">
        <is>
          <t/>
        </is>
      </c>
      <c r="BI11" t="inlineStr">
        <is>
          <t/>
        </is>
      </c>
      <c r="BJ11" t="inlineStr">
        <is>
          <t/>
        </is>
      </c>
      <c r="BK11" t="inlineStr">
        <is>
          <t/>
        </is>
      </c>
      <c r="BL11" t="inlineStr">
        <is>
          <t/>
        </is>
      </c>
      <c r="BM11" t="inlineStr">
        <is>
          <t/>
        </is>
      </c>
      <c r="BN11" t="inlineStr">
        <is>
          <t/>
        </is>
      </c>
      <c r="BO11" t="inlineStr">
        <is>
          <t/>
        </is>
      </c>
      <c r="BP11" t="inlineStr">
        <is>
          <t/>
        </is>
      </c>
      <c r="BQ11" t="inlineStr">
        <is>
          <t/>
        </is>
      </c>
      <c r="BR11" t="inlineStr">
        <is>
          <t/>
        </is>
      </c>
      <c r="BS11" t="inlineStr">
        <is>
          <t/>
        </is>
      </c>
      <c r="BT11" t="inlineStr">
        <is>
          <t/>
        </is>
      </c>
      <c r="BU11" t="inlineStr">
        <is>
          <t/>
        </is>
      </c>
      <c r="BV11" s="2" t="inlineStr">
        <is>
          <t>Pharmaceutical Inspection Convention, Overeenkomst inzake inspectie van farmaceutische producten|
Overeenkomst inzake wederzijdse erkenning van inspecties bij de vervaardiging van farmaceutische producten|
PIC</t>
        </is>
      </c>
      <c r="BW11" s="2" t="inlineStr">
        <is>
          <t>2|
2|
2</t>
        </is>
      </c>
      <c r="BX11" s="2" t="inlineStr">
        <is>
          <t xml:space="preserve">|
|
</t>
        </is>
      </c>
      <c r="BY11" t="inlineStr">
        <is>
          <t>"PIC" staat voor "Pharmaceutical Inspection Convention".</t>
        </is>
      </c>
      <c r="BZ11" s="2" t="inlineStr">
        <is>
          <t>Konwencja o Inspekcji Farmaceutycznej</t>
        </is>
      </c>
      <c r="CA11" s="2" t="inlineStr">
        <is>
          <t>3</t>
        </is>
      </c>
      <c r="CB11" s="2" t="inlineStr">
        <is>
          <t/>
        </is>
      </c>
      <c r="CC11" t="inlineStr">
        <is>
          <t>podpisana w 1970 r. konwencja o wzajemnym uznawaniu krajowych inspekcji sprawujących nadzór nad wytwarzaniem produktów farmaceutycznych</t>
        </is>
      </c>
      <c r="CD11" s="2" t="inlineStr">
        <is>
          <t>Convenção sobre a Inspeção Farmacêutica|
Convenção para o Reconhecimento Mútuo das Inspeções relativas ao Fabrico de Produtos Farmacêuticos|
PIC</t>
        </is>
      </c>
      <c r="CE11" s="2" t="inlineStr">
        <is>
          <t>3|
3|
3</t>
        </is>
      </c>
      <c r="CF11" s="2" t="inlineStr">
        <is>
          <t xml:space="preserve">|
|
</t>
        </is>
      </c>
      <c r="CG11" t="inlineStr">
        <is>
          <t>Forma abreviada para designar a Convenção sobre o Reconhecimento Mútuo das Inspecções no que respeita ao Fabrico de Produtos Farmacêuticos. Genebra, 08.10.1970. Aprovada para ratificação por Portugal pelo Decreto-Lei nº 169/71, de 27 de Abril.</t>
        </is>
      </c>
      <c r="CH11" s="2" t="inlineStr">
        <is>
          <t>Convenția pentru recunoașterea reciprocă a inspecțiilor privind fabricarea produselor farmaceutice</t>
        </is>
      </c>
      <c r="CI11" s="2" t="inlineStr">
        <is>
          <t>3</t>
        </is>
      </c>
      <c r="CJ11" s="2" t="inlineStr">
        <is>
          <t/>
        </is>
      </c>
      <c r="CK11" t="inlineStr">
        <is>
          <t/>
        </is>
      </c>
      <c r="CL11" t="inlineStr">
        <is>
          <t/>
        </is>
      </c>
      <c r="CM11" t="inlineStr">
        <is>
          <t/>
        </is>
      </c>
      <c r="CN11" t="inlineStr">
        <is>
          <t/>
        </is>
      </c>
      <c r="CO11" t="inlineStr">
        <is>
          <t/>
        </is>
      </c>
      <c r="CP11" t="inlineStr">
        <is>
          <t/>
        </is>
      </c>
      <c r="CQ11" t="inlineStr">
        <is>
          <t/>
        </is>
      </c>
      <c r="CR11" t="inlineStr">
        <is>
          <t/>
        </is>
      </c>
      <c r="CS11" t="inlineStr">
        <is>
          <t/>
        </is>
      </c>
      <c r="CT11" t="inlineStr">
        <is>
          <t/>
        </is>
      </c>
      <c r="CU11" t="inlineStr">
        <is>
          <t/>
        </is>
      </c>
      <c r="CV11" t="inlineStr">
        <is>
          <t/>
        </is>
      </c>
      <c r="CW11" t="inlineStr">
        <is>
          <t/>
        </is>
      </c>
    </row>
    <row r="12">
      <c r="A12" s="1" t="str">
        <f>HYPERLINK("https://iate.europa.eu/entry/result/930943/all", "930943")</f>
        <v>930943</v>
      </c>
      <c r="B12" t="inlineStr">
        <is>
          <t>SOCIAL QUESTIONS</t>
        </is>
      </c>
      <c r="C12" t="inlineStr">
        <is>
          <t>SOCIAL QUESTIONS|health|medical science;SOCIAL QUESTIONS|health|health policy|organisation of health care|blood transfusion</t>
        </is>
      </c>
      <c r="D12" t="inlineStr">
        <is>
          <t>yes</t>
        </is>
      </c>
      <c r="E12" t="inlineStr">
        <is>
          <t/>
        </is>
      </c>
      <c r="F12" t="inlineStr">
        <is>
          <t/>
        </is>
      </c>
      <c r="G12" t="inlineStr">
        <is>
          <t/>
        </is>
      </c>
      <c r="H12" t="inlineStr">
        <is>
          <t/>
        </is>
      </c>
      <c r="I12" t="inlineStr">
        <is>
          <t/>
        </is>
      </c>
      <c r="J12" s="2" t="inlineStr">
        <is>
          <t>derivát plazmy|
léčivý přípravek pocházející z plazmy</t>
        </is>
      </c>
      <c r="K12" s="2" t="inlineStr">
        <is>
          <t>3|
3</t>
        </is>
      </c>
      <c r="L12" s="2" t="inlineStr">
        <is>
          <t xml:space="preserve">|
</t>
        </is>
      </c>
      <c r="M12" t="inlineStr">
        <is>
          <t/>
        </is>
      </c>
      <c r="N12" s="2" t="inlineStr">
        <is>
          <t>plasmaderivat</t>
        </is>
      </c>
      <c r="O12" s="2" t="inlineStr">
        <is>
          <t>2</t>
        </is>
      </c>
      <c r="P12" s="2" t="inlineStr">
        <is>
          <t/>
        </is>
      </c>
      <c r="Q12" t="inlineStr">
        <is>
          <t/>
        </is>
      </c>
      <c r="R12" s="2" t="inlineStr">
        <is>
          <t>Plasmaderivat|
Plasmaderivate|
Arzneimittel aus Blutplasma</t>
        </is>
      </c>
      <c r="S12" s="2" t="inlineStr">
        <is>
          <t>1|
3|
3</t>
        </is>
      </c>
      <c r="T12" s="2" t="inlineStr">
        <is>
          <t xml:space="preserve">|
|
</t>
        </is>
      </c>
      <c r="U12" t="inlineStr">
        <is>
          <t/>
        </is>
      </c>
      <c r="V12" s="2" t="inlineStr">
        <is>
          <t>παράγωγο πλάσματος|
φαρμακευτικό προϊόν που προέρχεται από πλάσμα</t>
        </is>
      </c>
      <c r="W12" s="2" t="inlineStr">
        <is>
          <t>3|
3</t>
        </is>
      </c>
      <c r="X12" s="2" t="inlineStr">
        <is>
          <t xml:space="preserve">|
</t>
        </is>
      </c>
      <c r="Y12" t="inlineStr">
        <is>
          <t/>
        </is>
      </c>
      <c r="Z12" s="2" t="inlineStr">
        <is>
          <t>plasma product|
plasma derivative|
plasma-derived medicinal product</t>
        </is>
      </c>
      <c r="AA12" s="2" t="inlineStr">
        <is>
          <t>3|
3|
3</t>
        </is>
      </c>
      <c r="AB12" s="2" t="inlineStr">
        <is>
          <t xml:space="preserve">|
|
</t>
        </is>
      </c>
      <c r="AC12" t="inlineStr">
        <is>
          <t>medicinal product with plasma-derived proteins as active substances, investigational medicinal product with plasma proteins as active substances, medicinal product or investigational medicinal
product in which plasma derived proteins are used as excipients, medical device where plasma derived proteins are used as ancilliary substances</t>
        </is>
      </c>
      <c r="AD12" s="2" t="inlineStr">
        <is>
          <t>derivado del plasma|
plasmaderivado</t>
        </is>
      </c>
      <c r="AE12" s="2" t="inlineStr">
        <is>
          <t>3|
3</t>
        </is>
      </c>
      <c r="AF12" s="2" t="inlineStr">
        <is>
          <t xml:space="preserve">|
</t>
        </is>
      </c>
      <c r="AG12" t="inlineStr">
        <is>
          <t>Proteína de plasma humano altamente depurada preparada con los prodecimientos estándar de la industria farmacéutica.</t>
        </is>
      </c>
      <c r="AH12" t="inlineStr">
        <is>
          <t/>
        </is>
      </c>
      <c r="AI12" t="inlineStr">
        <is>
          <t/>
        </is>
      </c>
      <c r="AJ12" t="inlineStr">
        <is>
          <t/>
        </is>
      </c>
      <c r="AK12" t="inlineStr">
        <is>
          <t/>
        </is>
      </c>
      <c r="AL12" s="2" t="inlineStr">
        <is>
          <t>plasmavalmiste|
plasmajohdannainen</t>
        </is>
      </c>
      <c r="AM12" s="2" t="inlineStr">
        <is>
          <t>3|
3</t>
        </is>
      </c>
      <c r="AN12" s="2" t="inlineStr">
        <is>
          <t xml:space="preserve">|
</t>
        </is>
      </c>
      <c r="AO12" t="inlineStr">
        <is>
          <t>erittäin tarkasti puhdistettu ihmisen plasmaproteiini, joka on valmistettu useiden luovuttajien plasmoista viranomaisen antaman toimiluvan mukaisissa farmaseuttisissa tuotanto-olosuhteissa</t>
        </is>
      </c>
      <c r="AP12" s="2" t="inlineStr">
        <is>
          <t>dérivé plasmatique</t>
        </is>
      </c>
      <c r="AQ12" s="2" t="inlineStr">
        <is>
          <t>1</t>
        </is>
      </c>
      <c r="AR12" s="2" t="inlineStr">
        <is>
          <t/>
        </is>
      </c>
      <c r="AS12" t="inlineStr">
        <is>
          <t/>
        </is>
      </c>
      <c r="AT12" s="2" t="inlineStr">
        <is>
          <t>táirge íocshláinte plasmadhíorthach</t>
        </is>
      </c>
      <c r="AU12" s="2" t="inlineStr">
        <is>
          <t>3</t>
        </is>
      </c>
      <c r="AV12" s="2" t="inlineStr">
        <is>
          <t/>
        </is>
      </c>
      <c r="AW12" t="inlineStr">
        <is>
          <t/>
        </is>
      </c>
      <c r="AX12" t="inlineStr">
        <is>
          <t/>
        </is>
      </c>
      <c r="AY12" t="inlineStr">
        <is>
          <t/>
        </is>
      </c>
      <c r="AZ12" t="inlineStr">
        <is>
          <t/>
        </is>
      </c>
      <c r="BA12" t="inlineStr">
        <is>
          <t/>
        </is>
      </c>
      <c r="BB12" t="inlineStr">
        <is>
          <t/>
        </is>
      </c>
      <c r="BC12" t="inlineStr">
        <is>
          <t/>
        </is>
      </c>
      <c r="BD12" t="inlineStr">
        <is>
          <t/>
        </is>
      </c>
      <c r="BE12" t="inlineStr">
        <is>
          <t/>
        </is>
      </c>
      <c r="BF12" s="2" t="inlineStr">
        <is>
          <t>prodotto derivato dal plasma|
plasmaderivato|
medicinale plasmaderivato|
derivato del plasma|
medicinale derivato dal plasma</t>
        </is>
      </c>
      <c r="BG12" s="2" t="inlineStr">
        <is>
          <t>3|
3|
3|
3|
3</t>
        </is>
      </c>
      <c r="BH12" s="2" t="inlineStr">
        <is>
          <t xml:space="preserve">|
|
|
|
</t>
        </is>
      </c>
      <c r="BI12" t="inlineStr">
        <is>
          <t>proteina
con proprietà terapeutiche derivata dall &lt;a href="http://iate.europa.eu/entry/slideshow/1611310451637/1498999/en-it" target="_blank"&gt;plasma&lt;/a&gt;</t>
        </is>
      </c>
      <c r="BJ12" s="2" t="inlineStr">
        <is>
          <t>plazmos produktas</t>
        </is>
      </c>
      <c r="BK12" s="2" t="inlineStr">
        <is>
          <t>3</t>
        </is>
      </c>
      <c r="BL12" s="2" t="inlineStr">
        <is>
          <t/>
        </is>
      </c>
      <c r="BM12" t="inlineStr">
        <is>
          <t/>
        </is>
      </c>
      <c r="BN12" t="inlineStr">
        <is>
          <t/>
        </is>
      </c>
      <c r="BO12" t="inlineStr">
        <is>
          <t/>
        </is>
      </c>
      <c r="BP12" t="inlineStr">
        <is>
          <t/>
        </is>
      </c>
      <c r="BQ12" t="inlineStr">
        <is>
          <t/>
        </is>
      </c>
      <c r="BR12" t="inlineStr">
        <is>
          <t/>
        </is>
      </c>
      <c r="BS12" t="inlineStr">
        <is>
          <t/>
        </is>
      </c>
      <c r="BT12" t="inlineStr">
        <is>
          <t/>
        </is>
      </c>
      <c r="BU12" t="inlineStr">
        <is>
          <t/>
        </is>
      </c>
      <c r="BV12" t="inlineStr">
        <is>
          <t/>
        </is>
      </c>
      <c r="BW12" t="inlineStr">
        <is>
          <t/>
        </is>
      </c>
      <c r="BX12" t="inlineStr">
        <is>
          <t/>
        </is>
      </c>
      <c r="BY12" t="inlineStr">
        <is>
          <t/>
        </is>
      </c>
      <c r="BZ12" s="2" t="inlineStr">
        <is>
          <t>produkt osoczopochodny|
pochodna osocza|
produkt leczniczy pochodzący z osocza|
produkt leczniczy wytwarzany z osocza</t>
        </is>
      </c>
      <c r="CA12" s="2" t="inlineStr">
        <is>
          <t>3|
3|
3|
3</t>
        </is>
      </c>
      <c r="CB12" s="2" t="inlineStr">
        <is>
          <t xml:space="preserve">|
preferred|
|
</t>
        </is>
      </c>
      <c r="CC12" t="inlineStr">
        <is>
          <t>lek otrzymywany ze składników osocza</t>
        </is>
      </c>
      <c r="CD12" s="2" t="inlineStr">
        <is>
          <t>medicamento derivado do plasma</t>
        </is>
      </c>
      <c r="CE12" s="2" t="inlineStr">
        <is>
          <t>3</t>
        </is>
      </c>
      <c r="CF12" s="2" t="inlineStr">
        <is>
          <t/>
        </is>
      </c>
      <c r="CG12" t="inlineStr">
        <is>
          <t/>
        </is>
      </c>
      <c r="CH12" s="2" t="inlineStr">
        <is>
          <t>produs din plasmă|
derivat din plasmă|
produs derivat din plasmă</t>
        </is>
      </c>
      <c r="CI12" s="2" t="inlineStr">
        <is>
          <t>3|
3|
3</t>
        </is>
      </c>
      <c r="CJ12" s="2" t="inlineStr">
        <is>
          <t xml:space="preserve">|
|
</t>
        </is>
      </c>
      <c r="CK12" t="inlineStr">
        <is>
          <t/>
        </is>
      </c>
      <c r="CL12" t="inlineStr">
        <is>
          <t/>
        </is>
      </c>
      <c r="CM12" t="inlineStr">
        <is>
          <t/>
        </is>
      </c>
      <c r="CN12" t="inlineStr">
        <is>
          <t/>
        </is>
      </c>
      <c r="CO12" t="inlineStr">
        <is>
          <t/>
        </is>
      </c>
      <c r="CP12" s="2" t="inlineStr">
        <is>
          <t>plazemski izdelek|
plazemski derivat|
iz plazme izdelano zdravilo|
zdravilo iz plazme</t>
        </is>
      </c>
      <c r="CQ12" s="2" t="inlineStr">
        <is>
          <t>3|
3|
3|
3</t>
        </is>
      </c>
      <c r="CR12" s="2" t="inlineStr">
        <is>
          <t xml:space="preserve">|
|
|
</t>
        </is>
      </c>
      <c r="CS12" t="inlineStr">
        <is>
          <t/>
        </is>
      </c>
      <c r="CT12" s="2" t="inlineStr">
        <is>
          <t>plasmaprodukt|
plasmaderivat|
plasmaderiverat läkemedel</t>
        </is>
      </c>
      <c r="CU12" s="2" t="inlineStr">
        <is>
          <t>3|
3|
3</t>
        </is>
      </c>
      <c r="CV12" s="2" t="inlineStr">
        <is>
          <t xml:space="preserve">|
|
</t>
        </is>
      </c>
      <c r="CW12" t="inlineStr">
        <is>
          <t/>
        </is>
      </c>
    </row>
    <row r="13">
      <c r="A13" s="1" t="str">
        <f>HYPERLINK("https://iate.europa.eu/entry/result/844119/all", "844119")</f>
        <v>844119</v>
      </c>
      <c r="B13" t="inlineStr">
        <is>
          <t>EUROPEAN UNION;SOCIAL QUESTIONS;AGRICULTURE, FORESTRY AND FISHERIES</t>
        </is>
      </c>
      <c r="C13" t="inlineStr">
        <is>
          <t>EUROPEAN UNION;SOCIAL QUESTIONS|health|pharmaceutical industry;AGRICULTURE, FORESTRY AND FISHERIES|agricultural activity|animal health</t>
        </is>
      </c>
      <c r="D13" t="inlineStr">
        <is>
          <t>yes</t>
        </is>
      </c>
      <c r="E13" t="inlineStr">
        <is>
          <t/>
        </is>
      </c>
      <c r="F13" s="2" t="inlineStr">
        <is>
          <t>Комитет по ветеринарните лекарствени продукти</t>
        </is>
      </c>
      <c r="G13" s="2" t="inlineStr">
        <is>
          <t>3</t>
        </is>
      </c>
      <c r="H13" s="2" t="inlineStr">
        <is>
          <t/>
        </is>
      </c>
      <c r="I13" t="inlineStr">
        <is>
          <t>Комитетът представлява част от Европейската агенция по лекарствата и носи отговорност за изготвяне на становищата на Агенцията по всички въпроси, касаещи приемливостта на досиетата, представени в съответствие с централизираната процедура, предоставянето, промяната, временното преустановяване на действието или оттеглянето на разрешенията за пускане на ветеринарни лекарствени продукти на пазара в съответствие с разпоредбите на настоящия дял и фармакологичната бдителност.</t>
        </is>
      </c>
      <c r="J13" s="2" t="inlineStr">
        <is>
          <t>Výbor pro veterinární léčivé přípravky</t>
        </is>
      </c>
      <c r="K13" s="2" t="inlineStr">
        <is>
          <t>3</t>
        </is>
      </c>
      <c r="L13" s="2" t="inlineStr">
        <is>
          <t/>
        </is>
      </c>
      <c r="M13" t="inlineStr">
        <is>
          <t>výbor zřízený v rámci Evropské agentury pro léčivé přípravky [ &lt;a href="/entry/result/843722/all" id="ENTRY_TO_ENTRY_CONVERTER" target="_blank"&gt;IATE:843722&lt;/a&gt; ], který je příslušný pro přípravu stanoviska agentury k jakékoli otázce týkající se hodnocení veterinárních léčivých přípravků</t>
        </is>
      </c>
      <c r="N13" s="2" t="inlineStr">
        <is>
          <t>Udvalget for Veterinærlægemidler|
CVMP</t>
        </is>
      </c>
      <c r="O13" s="2" t="inlineStr">
        <is>
          <t>4|
2</t>
        </is>
      </c>
      <c r="P13" s="2" t="inlineStr">
        <is>
          <t xml:space="preserve">|
</t>
        </is>
      </c>
      <c r="Q13" t="inlineStr">
        <is>
          <t/>
        </is>
      </c>
      <c r="R13" s="2" t="inlineStr">
        <is>
          <t>Ausschuss für Tierarzneimittel|
CVMP</t>
        </is>
      </c>
      <c r="S13" s="2" t="inlineStr">
        <is>
          <t>4|
4</t>
        </is>
      </c>
      <c r="T13" s="2" t="inlineStr">
        <is>
          <t xml:space="preserve">|
</t>
        </is>
      </c>
      <c r="U13" t="inlineStr">
        <is>
          <t>einer der wissenschaftlichen Ausschüsse der Europäischen Arzneimittel-Agentur, zuständig für die Gutachten zu allen Fragen der Zulässigkeit der nach dem zentralisierten Verfahren eingereichten Dossiers sowie der Erteilung, Änderung, Aussetzung oder des Widerrufs einer Genehmigung für das Inverkehrbringen eines Tierarzneimittels</t>
        </is>
      </c>
      <c r="V13" s="2" t="inlineStr">
        <is>
          <t>Επιτροπή Φαρμάκων για Κτηνιατρική Χρήση</t>
        </is>
      </c>
      <c r="W13" s="2" t="inlineStr">
        <is>
          <t>3</t>
        </is>
      </c>
      <c r="X13" s="2" t="inlineStr">
        <is>
          <t/>
        </is>
      </c>
      <c r="Y13" t="inlineStr">
        <is>
          <t>Υπάγεται στον Οργανισμό Φαρμάκων.</t>
        </is>
      </c>
      <c r="Z13" s="2" t="inlineStr">
        <is>
          <t>Committee for Veterinary Medicinal Products|
CVMP|
Committee for Medicinal Products for Veterinary Use|
Committee for Veterinary Medical Products|
Committee for Medical Products for Veterinary Use</t>
        </is>
      </c>
      <c r="AA13" s="2" t="inlineStr">
        <is>
          <t>4|
3|
4|
1|
1</t>
        </is>
      </c>
      <c r="AB13" s="2" t="inlineStr">
        <is>
          <t xml:space="preserve">|
|
obsolete|
|
</t>
        </is>
      </c>
      <c r="AC13" t="inlineStr">
        <is>
          <t>&lt;a href="https://iate.europa.eu/entry/result/843722/all" target="_blank"&gt;European Medicines Agency's&lt;/a&gt; committee responsible for veterinary medicines</t>
        </is>
      </c>
      <c r="AD13" s="2" t="inlineStr">
        <is>
          <t>Comité de medicamentos de uso veterinario</t>
        </is>
      </c>
      <c r="AE13" s="2" t="inlineStr">
        <is>
          <t>3</t>
        </is>
      </c>
      <c r="AF13" s="2" t="inlineStr">
        <is>
          <t/>
        </is>
      </c>
      <c r="AG13" t="inlineStr">
        <is>
          <t/>
        </is>
      </c>
      <c r="AH13" s="2" t="inlineStr">
        <is>
          <t>veterinaarravimite komitee</t>
        </is>
      </c>
      <c r="AI13" s="2" t="inlineStr">
        <is>
          <t>3</t>
        </is>
      </c>
      <c r="AJ13" s="2" t="inlineStr">
        <is>
          <t/>
        </is>
      </c>
      <c r="AK13" t="inlineStr">
        <is>
          <t>Euroopa Ravimiameti juurde loodud komitee</t>
        </is>
      </c>
      <c r="AL13" s="2" t="inlineStr">
        <is>
          <t>eläinlääkekomitea|
CVMP</t>
        </is>
      </c>
      <c r="AM13" s="2" t="inlineStr">
        <is>
          <t>3|
3</t>
        </is>
      </c>
      <c r="AN13" s="2" t="inlineStr">
        <is>
          <t xml:space="preserve">|
</t>
        </is>
      </c>
      <c r="AO13" t="inlineStr">
        <is>
          <t/>
        </is>
      </c>
      <c r="AP13" s="2" t="inlineStr">
        <is>
          <t>comité des médicaments à usage vétérinaire|
CVMP|
CMV</t>
        </is>
      </c>
      <c r="AQ13" s="2" t="inlineStr">
        <is>
          <t>3|
3|
3</t>
        </is>
      </c>
      <c r="AR13" s="2" t="inlineStr">
        <is>
          <t xml:space="preserve">|
|
</t>
        </is>
      </c>
      <c r="AS13" t="inlineStr">
        <is>
          <t>comité chargé de formuler l'avis de l'Agence européenne des médicaments sur toute question concernant la recevabilité des dossiers présentés en suivant la procédure centralisée, l'octroi, la modification, la suspension ou le retrait d'une autorisation de mise sur le marché d'un médicament vétérinaire [...] ainsi que la pharmacovigilance</t>
        </is>
      </c>
      <c r="AT13" s="2" t="inlineStr">
        <is>
          <t>an Coiste um Tháirgí Íocshláinte d'Úsáid Tréidliachta</t>
        </is>
      </c>
      <c r="AU13" s="2" t="inlineStr">
        <is>
          <t>3</t>
        </is>
      </c>
      <c r="AV13" s="2" t="inlineStr">
        <is>
          <t/>
        </is>
      </c>
      <c r="AW13" t="inlineStr">
        <is>
          <t/>
        </is>
      </c>
      <c r="AX13" s="2" t="inlineStr">
        <is>
          <t>Odbor za veterinarsko-medicinske proizvode|
CVMP</t>
        </is>
      </c>
      <c r="AY13" s="2" t="inlineStr">
        <is>
          <t>4|
3</t>
        </is>
      </c>
      <c r="AZ13" s="2" t="inlineStr">
        <is>
          <t xml:space="preserve">|
</t>
        </is>
      </c>
      <c r="BA13" t="inlineStr">
        <is>
          <t>jedan od sedam odbora EMA-e nadležan za procjenu zahtjeva za stavljanje u promet te za izdavanje, izmjenu i privremeno ili trajno ukidanje odobrenja za stavljanje u promet veterinarsko-medicinskog proizvoda</t>
        </is>
      </c>
      <c r="BB13" s="2" t="inlineStr">
        <is>
          <t>állatgyógyászati készítmények bizottsága</t>
        </is>
      </c>
      <c r="BC13" s="2" t="inlineStr">
        <is>
          <t>3</t>
        </is>
      </c>
      <c r="BD13" s="2" t="inlineStr">
        <is>
          <t/>
        </is>
      </c>
      <c r="BE13" t="inlineStr">
        <is>
          <t/>
        </is>
      </c>
      <c r="BF13" s="2" t="inlineStr">
        <is>
          <t>Comitato per i medicinali veterinari|
CVMP</t>
        </is>
      </c>
      <c r="BG13" s="2" t="inlineStr">
        <is>
          <t>2|
2</t>
        </is>
      </c>
      <c r="BH13" s="2" t="inlineStr">
        <is>
          <t xml:space="preserve">|
</t>
        </is>
      </c>
      <c r="BI13" t="inlineStr">
        <is>
          <t>Comitato facente parte dell'Agenzia europea per i medicinali, incaricato di formulare il parere dell'Agenzia su qualsiasi problema di ammissibilità dei fascicoli presentati secondo la procedura centralizzata, di rilascio, modificazione, sospensione o revoca di un'autorizzazione all'immissione in commercio di un medicinale veterinario nonché di farmacovigilanza.</t>
        </is>
      </c>
      <c r="BJ13" t="inlineStr">
        <is>
          <t/>
        </is>
      </c>
      <c r="BK13" t="inlineStr">
        <is>
          <t/>
        </is>
      </c>
      <c r="BL13" t="inlineStr">
        <is>
          <t/>
        </is>
      </c>
      <c r="BM13" t="inlineStr">
        <is>
          <t/>
        </is>
      </c>
      <c r="BN13" s="2" t="inlineStr">
        <is>
          <t>Veterināro zāļu komiteja</t>
        </is>
      </c>
      <c r="BO13" s="2" t="inlineStr">
        <is>
          <t>3</t>
        </is>
      </c>
      <c r="BP13" s="2" t="inlineStr">
        <is>
          <t/>
        </is>
      </c>
      <c r="BQ13" t="inlineStr">
        <is>
          <t/>
        </is>
      </c>
      <c r="BR13" s="2" t="inlineStr">
        <is>
          <t>Kumitat għall-Prodotti Mediċinali għall-Użu Veterinarju</t>
        </is>
      </c>
      <c r="BS13" s="2" t="inlineStr">
        <is>
          <t>3</t>
        </is>
      </c>
      <c r="BT13" s="2" t="inlineStr">
        <is>
          <t/>
        </is>
      </c>
      <c r="BU13" t="inlineStr">
        <is>
          <t>Parti mill-Aġenzija Ewropea għall-Mediċini, "responsabbli għat-tfassil ta' l-opinjoni ta' l-Aġenzija fuq kull kwistjoni li tikkonċerna l-ammissibbiltà ta' "files" sottomessi skond il-proċedura ċentralizzata, l-għoti, il-varjazzjoni, is-sospensjoni jew ir-revoka ta' awtorizzazzjoni biex jitqiegħed fis-suq prodott mediċinali veterinarju [...], u l-farmako-viġilanza"</t>
        </is>
      </c>
      <c r="BV13" s="2" t="inlineStr">
        <is>
          <t>Comité voor geneesmiddelen voor diergeneeskundig gebruik|
CVMP</t>
        </is>
      </c>
      <c r="BW13" s="2" t="inlineStr">
        <is>
          <t>4|
3</t>
        </is>
      </c>
      <c r="BX13" s="2" t="inlineStr">
        <is>
          <t xml:space="preserve">|
</t>
        </is>
      </c>
      <c r="BY13" t="inlineStr">
        <is>
          <t>Comité dat ressorteert onder het Europees Geneesmiddelenbureau en dat is "belast met het uitbrengen van het advies van het bureau over elk vraagstuk inzake de ontvankelijkheid van de (...) ingediende dossiers, de afgifte, de wijzigingen, de schorsing of de intrekking van een vergunning voor het in de handel brengen van een geneesmiddel voor diergeneeskundig gebruik". (...) Het comité kan ook "advies uitbrengen over wetenschappelijke vraagstukken betreffende de beoordeling van geneesmiddelen voor diergeneeskundig gebruik."</t>
        </is>
      </c>
      <c r="BZ13" s="2" t="inlineStr">
        <is>
          <t>Komitet ds. Weterynaryjnych Produktów Leczniczych</t>
        </is>
      </c>
      <c r="CA13" s="2" t="inlineStr">
        <is>
          <t>4</t>
        </is>
      </c>
      <c r="CB13" s="2" t="inlineStr">
        <is>
          <t/>
        </is>
      </c>
      <c r="CC13" t="inlineStr">
        <is>
          <t/>
        </is>
      </c>
      <c r="CD13" s="2" t="inlineStr">
        <is>
          <t>Comité dos Medicamentos para Uso Veterinário|
CMV</t>
        </is>
      </c>
      <c r="CE13" s="2" t="inlineStr">
        <is>
          <t>3|
2</t>
        </is>
      </c>
      <c r="CF13" s="2" t="inlineStr">
        <is>
          <t xml:space="preserve">|
</t>
        </is>
      </c>
      <c r="CG13" t="inlineStr">
        <is>
          <t>Comité instituído pelo Regulamento (CE) n.° 726/2004 do Parlamento Europeu e do Conselho de 31 de Março de 2004. Faz parte da Agência Europeia de Medicamentos e é responsável pelo parecer da Agência sobre as questões relativas à admissibilidade dos processos e à concessão, alteração, suspensão ou revogação da autorização de introdução no mercado de medicamentos veterinários, bem como à farmacovigilância. Emite também parecer sobre questões científicas relativas à avaliação destes medicamentos. Substitui o Comité dos Medicamentos Veterinários, criado pela Directiva 81/851/CEE e integrado na Agência pelo Regulamento (CEE) n.º 2309/93.</t>
        </is>
      </c>
      <c r="CH13" s="2" t="inlineStr">
        <is>
          <t>Comitetul pentru produse medicinale veterinare</t>
        </is>
      </c>
      <c r="CI13" s="2" t="inlineStr">
        <is>
          <t>3</t>
        </is>
      </c>
      <c r="CJ13" s="2" t="inlineStr">
        <is>
          <t/>
        </is>
      </c>
      <c r="CK13" t="inlineStr">
        <is>
          <t>comitet din
cadrul &lt;a href="https://iate.europa.eu/entry/result/843722/ro" target="_blank"&gt;Agenției Europene pentru Medicamente &lt;/a&gt;care, printre alte sarcini: &lt;br&gt;
-
 pregătește avizele știinţifice ale EMA
cu privire la evaluarea și utilizarea produselor medicinale veterinare;&lt;br&gt;
- pregătește avizele EMA cu privire la aspecte legate de
admisibilitatea cererilor depuse și cu
privire la acordarea, modificarea, suspendarea sau revocarea
autorizaţiilor de comercializare pentru produsele medicinale veterinare;&lt;br&gt;
- oferă consiliere cu privire la limitele maxime de reziduuri
pentru produsele medicinale
veterinare și produsele biocide folosite în
creșterea animalelor care pot fi acceptate în alimentele de origine animală
în conformitate cu Regulamentul (CE) nr. 470/2009;&lt;br&gt;
- oferă consiliere știinţifică privind utilizarea
antimicrobienelor și a substanţelor antiparazitare la animale</t>
        </is>
      </c>
      <c r="CL13" s="2" t="inlineStr">
        <is>
          <t>Výbor pre lieky na veterinárne použitie</t>
        </is>
      </c>
      <c r="CM13" s="2" t="inlineStr">
        <is>
          <t>3</t>
        </is>
      </c>
      <c r="CN13" s="2" t="inlineStr">
        <is>
          <t/>
        </is>
      </c>
      <c r="CO13" t="inlineStr">
        <is>
          <t>výbor, ktorý je súčasťou Európskej agentúry pre lieky a ktorý je zodpovedný za zostavovanie stanoviska agentúry ku každej záležitosti, ktorá sa týka prijateľnosti spisov, predkladaných v súlade s centralizovaným postupom, udeľovanie, zmenu, pozastavenie alebo zrušenie povolenia na umiestnenie veterinárneho lieku na trh</t>
        </is>
      </c>
      <c r="CP13" s="2" t="inlineStr">
        <is>
          <t>Odbor za zdravila za uporabo v veterinarski medicini</t>
        </is>
      </c>
      <c r="CQ13" s="2" t="inlineStr">
        <is>
          <t>4</t>
        </is>
      </c>
      <c r="CR13" s="2" t="inlineStr">
        <is>
          <t/>
        </is>
      </c>
      <c r="CS13" t="inlineStr">
        <is>
          <t>odbor, odgovoren za pripravo mnenja Evropske agencije za zdravila [ &lt;a href="/entry/result/843722/all" id="ENTRY_TO_ENTRY_CONVERTER" target="_blank"&gt;IATE:843722&lt;/a&gt; ] o kakršnem koli vprašanju, ki se nanaša na vrednotenje zdravil za uporabo v veterinarski medicini.</t>
        </is>
      </c>
      <c r="CT13" s="2" t="inlineStr">
        <is>
          <t>kommittén för veterinärmedicinska läkemedel|
CVMP</t>
        </is>
      </c>
      <c r="CU13" s="2" t="inlineStr">
        <is>
          <t>3|
3</t>
        </is>
      </c>
      <c r="CV13" s="2" t="inlineStr">
        <is>
          <t xml:space="preserve">|
</t>
        </is>
      </c>
      <c r="CW13" t="inlineStr">
        <is>
          <t/>
        </is>
      </c>
    </row>
    <row r="14">
      <c r="A14" s="1" t="str">
        <f>HYPERLINK("https://iate.europa.eu/entry/result/1354231/all", "1354231")</f>
        <v>1354231</v>
      </c>
      <c r="B14" t="inlineStr">
        <is>
          <t>SCIENCE</t>
        </is>
      </c>
      <c r="C14" t="inlineStr">
        <is>
          <t>SCIENCE|natural and applied sciences|life sciences;SCIENCE|natural and applied sciences|life sciences|biology;SCIENCE|natural and applied sciences|life sciences|biology|genetics</t>
        </is>
      </c>
      <c r="D14" t="inlineStr">
        <is>
          <t>yes</t>
        </is>
      </c>
      <c r="E14" t="inlineStr">
        <is>
          <t/>
        </is>
      </c>
      <c r="F14" s="2" t="inlineStr">
        <is>
          <t>мутагенност</t>
        </is>
      </c>
      <c r="G14" s="2" t="inlineStr">
        <is>
          <t>3</t>
        </is>
      </c>
      <c r="H14" s="2" t="inlineStr">
        <is>
          <t/>
        </is>
      </c>
      <c r="I14" t="inlineStr">
        <is>
          <t>Постоянна промяна в количеството или структурата на генетичния материал в дадена клетка.</t>
        </is>
      </c>
      <c r="J14" s="2" t="inlineStr">
        <is>
          <t>mutagenní potenciál|
potenciál mutagenity</t>
        </is>
      </c>
      <c r="K14" s="2" t="inlineStr">
        <is>
          <t>3|
3</t>
        </is>
      </c>
      <c r="L14" s="2" t="inlineStr">
        <is>
          <t xml:space="preserve">preferred|
</t>
        </is>
      </c>
      <c r="M14" t="inlineStr">
        <is>
          <t/>
        </is>
      </c>
      <c r="N14" s="2" t="inlineStr">
        <is>
          <t>mutagent potentiale</t>
        </is>
      </c>
      <c r="O14" s="2" t="inlineStr">
        <is>
          <t>3</t>
        </is>
      </c>
      <c r="P14" s="2" t="inlineStr">
        <is>
          <t/>
        </is>
      </c>
      <c r="Q14" t="inlineStr">
        <is>
          <t>evne til at skade mutagent</t>
        </is>
      </c>
      <c r="R14" s="2" t="inlineStr">
        <is>
          <t>Mutagenität|
Mutationen auslösende Wirkung|
mutationsauslösende Wirkung|
Mutagenizität|
mutagenes Potential</t>
        </is>
      </c>
      <c r="S14" s="2" t="inlineStr">
        <is>
          <t>3|
3|
3|
3|
3</t>
        </is>
      </c>
      <c r="T14" s="2" t="inlineStr">
        <is>
          <t xml:space="preserve">|
|
|
|
</t>
        </is>
      </c>
      <c r="U14" t="inlineStr">
        <is>
          <t>Fähigkeit von Mutagenen, in einem Organismus Mutationen zu induzieren bzw. die natürliche Mutationsrate zu erhöhen</t>
        </is>
      </c>
      <c r="V14" s="2" t="inlineStr">
        <is>
          <t>μεταλλαξιγόνος ικανότητα</t>
        </is>
      </c>
      <c r="W14" s="2" t="inlineStr">
        <is>
          <t>4</t>
        </is>
      </c>
      <c r="X14" s="2" t="inlineStr">
        <is>
          <t/>
        </is>
      </c>
      <c r="Y14" t="inlineStr">
        <is>
          <t/>
        </is>
      </c>
      <c r="Z14" s="2" t="inlineStr">
        <is>
          <t>mutagenic potential|
mutagenicity potential|
mutagenic potency|
mutagenicity</t>
        </is>
      </c>
      <c r="AA14" s="2" t="inlineStr">
        <is>
          <t>3|
3|
3|
0</t>
        </is>
      </c>
      <c r="AB14" s="2" t="inlineStr">
        <is>
          <t xml:space="preserve">preferred|
|
admitted|
</t>
        </is>
      </c>
      <c r="AC14" t="inlineStr">
        <is>
          <t>ability of a compound to induce &lt;a href="https://iate.europa.eu/entry/result/1073629/en" target="_blank"&gt;mutagenicity&lt;/a&gt;</t>
        </is>
      </c>
      <c r="AD14" s="2" t="inlineStr">
        <is>
          <t>potencial mutágeno|
potencia mutagénica</t>
        </is>
      </c>
      <c r="AE14" s="2" t="inlineStr">
        <is>
          <t>3|
3</t>
        </is>
      </c>
      <c r="AF14" s="2" t="inlineStr">
        <is>
          <t xml:space="preserve">|
</t>
        </is>
      </c>
      <c r="AG14" t="inlineStr">
        <is>
          <t>Capacidad de inducir mutaciones genéticas.</t>
        </is>
      </c>
      <c r="AH14" s="2" t="inlineStr">
        <is>
          <t>mutatsioonipotentsiaal|
mutageensus</t>
        </is>
      </c>
      <c r="AI14" s="2" t="inlineStr">
        <is>
          <t>3|
3</t>
        </is>
      </c>
      <c r="AJ14" s="2" t="inlineStr">
        <is>
          <t xml:space="preserve">|
</t>
        </is>
      </c>
      <c r="AK14" t="inlineStr">
        <is>
          <t>teguri (mutageeni) võime põhjustada DNA molekulis olulisi muutusi, mille tulemusena võivad tekkida organismi pärilikkuse kandjates (geenid, kromosoomid) pöördumatud muudatused</t>
        </is>
      </c>
      <c r="AL14" s="2" t="inlineStr">
        <is>
          <t>mutageenisuus</t>
        </is>
      </c>
      <c r="AM14" s="2" t="inlineStr">
        <is>
          <t>3</t>
        </is>
      </c>
      <c r="AN14" s="2" t="inlineStr">
        <is>
          <t/>
        </is>
      </c>
      <c r="AO14" t="inlineStr">
        <is>
          <t/>
        </is>
      </c>
      <c r="AP14" s="2" t="inlineStr">
        <is>
          <t>mutagénicité</t>
        </is>
      </c>
      <c r="AQ14" s="2" t="inlineStr">
        <is>
          <t>3</t>
        </is>
      </c>
      <c r="AR14" s="2" t="inlineStr">
        <is>
          <t/>
        </is>
      </c>
      <c r="AS14" t="inlineStr">
        <is>
          <t>faculté de provoquer la mutation ou hétérogénèse</t>
        </is>
      </c>
      <c r="AT14" s="2" t="inlineStr">
        <is>
          <t>só-ghineacht</t>
        </is>
      </c>
      <c r="AU14" s="2" t="inlineStr">
        <is>
          <t>3</t>
        </is>
      </c>
      <c r="AV14" s="2" t="inlineStr">
        <is>
          <t/>
        </is>
      </c>
      <c r="AW14" t="inlineStr">
        <is>
          <t/>
        </is>
      </c>
      <c r="AX14" t="inlineStr">
        <is>
          <t/>
        </is>
      </c>
      <c r="AY14" t="inlineStr">
        <is>
          <t/>
        </is>
      </c>
      <c r="AZ14" t="inlineStr">
        <is>
          <t/>
        </is>
      </c>
      <c r="BA14" t="inlineStr">
        <is>
          <t/>
        </is>
      </c>
      <c r="BB14" s="2" t="inlineStr">
        <is>
          <t>mutagenitás</t>
        </is>
      </c>
      <c r="BC14" s="2" t="inlineStr">
        <is>
          <t>3</t>
        </is>
      </c>
      <c r="BD14" s="2" t="inlineStr">
        <is>
          <t/>
        </is>
      </c>
      <c r="BE14" t="inlineStr">
        <is>
          <t/>
        </is>
      </c>
      <c r="BF14" s="2" t="inlineStr">
        <is>
          <t>mutagenicità|
potenziale mutageno|
potere mutagenico</t>
        </is>
      </c>
      <c r="BG14" s="2" t="inlineStr">
        <is>
          <t>3|
3|
3</t>
        </is>
      </c>
      <c r="BH14" s="2" t="inlineStr">
        <is>
          <t xml:space="preserve">|
|
</t>
        </is>
      </c>
      <c r="BI14" t="inlineStr">
        <is>
          <t>capacità di un agente chimico o fisico di provocare la comparsa di una mutazione nel patrimonio genetico di un organismo</t>
        </is>
      </c>
      <c r="BJ14" s="2" t="inlineStr">
        <is>
          <t>mutageninis potencialas</t>
        </is>
      </c>
      <c r="BK14" s="2" t="inlineStr">
        <is>
          <t>3</t>
        </is>
      </c>
      <c r="BL14" s="2" t="inlineStr">
        <is>
          <t/>
        </is>
      </c>
      <c r="BM14" t="inlineStr">
        <is>
          <t/>
        </is>
      </c>
      <c r="BN14" s="2" t="inlineStr">
        <is>
          <t>mutagenitāte</t>
        </is>
      </c>
      <c r="BO14" s="2" t="inlineStr">
        <is>
          <t>3</t>
        </is>
      </c>
      <c r="BP14" s="2" t="inlineStr">
        <is>
          <t/>
        </is>
      </c>
      <c r="BQ14" t="inlineStr">
        <is>
          <t/>
        </is>
      </c>
      <c r="BR14" s="2" t="inlineStr">
        <is>
          <t>mutaġeniċità</t>
        </is>
      </c>
      <c r="BS14" s="2" t="inlineStr">
        <is>
          <t>3</t>
        </is>
      </c>
      <c r="BT14" s="2" t="inlineStr">
        <is>
          <t/>
        </is>
      </c>
      <c r="BU14" t="inlineStr">
        <is>
          <t>Bidla permanenti fl-ammont jew fl-istruttura tal-materjal ġenetiku preżenti fiċ-ċellola.</t>
        </is>
      </c>
      <c r="BV14" s="2" t="inlineStr">
        <is>
          <t>mutageniteit</t>
        </is>
      </c>
      <c r="BW14" s="2" t="inlineStr">
        <is>
          <t>3</t>
        </is>
      </c>
      <c r="BX14" s="2" t="inlineStr">
        <is>
          <t/>
        </is>
      </c>
      <c r="BY14" t="inlineStr">
        <is>
          <t>het vermogen van een stof om veranderingen in het erfelijk materiaal aan te brengen</t>
        </is>
      </c>
      <c r="BZ14" s="2" t="inlineStr">
        <is>
          <t>działanie mutagenne|
potencjał mutagenności</t>
        </is>
      </c>
      <c r="CA14" s="2" t="inlineStr">
        <is>
          <t>3|
3</t>
        </is>
      </c>
      <c r="CB14" s="2" t="inlineStr">
        <is>
          <t xml:space="preserve">|
</t>
        </is>
      </c>
      <c r="CC14" t="inlineStr">
        <is>
          <t/>
        </is>
      </c>
      <c r="CD14" s="2" t="inlineStr">
        <is>
          <t>potencial mutagénico|
potência mutagénica</t>
        </is>
      </c>
      <c r="CE14" s="2" t="inlineStr">
        <is>
          <t>3|
3</t>
        </is>
      </c>
      <c r="CF14" s="2" t="inlineStr">
        <is>
          <t xml:space="preserve">preferred|
</t>
        </is>
      </c>
      <c r="CG14" t="inlineStr">
        <is>
          <t/>
        </is>
      </c>
      <c r="CH14" s="2" t="inlineStr">
        <is>
          <t>mutagenitate|
mutagenicitate</t>
        </is>
      </c>
      <c r="CI14" s="2" t="inlineStr">
        <is>
          <t>3|
3</t>
        </is>
      </c>
      <c r="CJ14" s="2" t="inlineStr">
        <is>
          <t xml:space="preserve">preferred|
</t>
        </is>
      </c>
      <c r="CK14" t="inlineStr">
        <is>
          <t>puterea de a declanșa o mutație</t>
        </is>
      </c>
      <c r="CL14" s="2" t="inlineStr">
        <is>
          <t>mutagenita</t>
        </is>
      </c>
      <c r="CM14" s="2" t="inlineStr">
        <is>
          <t>3</t>
        </is>
      </c>
      <c r="CN14" s="2" t="inlineStr">
        <is>
          <t/>
        </is>
      </c>
      <c r="CO14" t="inlineStr">
        <is>
          <t>schopnosť, vlastnosť vyvolať genetickú mutáciu</t>
        </is>
      </c>
      <c r="CP14" s="2" t="inlineStr">
        <is>
          <t>mutagenost</t>
        </is>
      </c>
      <c r="CQ14" s="2" t="inlineStr">
        <is>
          <t>3</t>
        </is>
      </c>
      <c r="CR14" s="2" t="inlineStr">
        <is>
          <t/>
        </is>
      </c>
      <c r="CS14" t="inlineStr">
        <is>
          <t>Trajna sprememba količine ali strukture genskega materiala v celici.</t>
        </is>
      </c>
      <c r="CT14" s="2" t="inlineStr">
        <is>
          <t>mutagenicitet|
mutationsframkallande egenskap|
mutagen potential</t>
        </is>
      </c>
      <c r="CU14" s="2" t="inlineStr">
        <is>
          <t>3|
3|
3</t>
        </is>
      </c>
      <c r="CV14" s="2" t="inlineStr">
        <is>
          <t xml:space="preserve">|
|
</t>
        </is>
      </c>
      <c r="CW14" t="inlineStr">
        <is>
          <t>förmåga att ge upphov till förändringar i arvsmassan hos cellerna</t>
        </is>
      </c>
    </row>
    <row r="15">
      <c r="A15" s="1" t="str">
        <f>HYPERLINK("https://iate.europa.eu/entry/result/1354328/all", "1354328")</f>
        <v>1354328</v>
      </c>
      <c r="B15" t="inlineStr">
        <is>
          <t>SOCIAL QUESTIONS</t>
        </is>
      </c>
      <c r="C15" t="inlineStr">
        <is>
          <t>SOCIAL QUESTIONS|health|medical science</t>
        </is>
      </c>
      <c r="D15" t="inlineStr">
        <is>
          <t>yes</t>
        </is>
      </c>
      <c r="E15" t="inlineStr">
        <is>
          <t/>
        </is>
      </c>
      <c r="F15" s="2" t="inlineStr">
        <is>
          <t>канцерогенност</t>
        </is>
      </c>
      <c r="G15" s="2" t="inlineStr">
        <is>
          <t>3</t>
        </is>
      </c>
      <c r="H15" s="2" t="inlineStr">
        <is>
          <t/>
        </is>
      </c>
      <c r="I15" t="inlineStr">
        <is>
          <t>Вещество или смес от вещества, които причиняват рак или водят до увеличаване на заболеваемостта. Веществата, които предизвикват доброкачествени и злокачествени тумори в хода на добре проведени експериментални изпитвания върху животни, се разглеждат също като предполагаеми или очаквани канцерогени за човека, ако няма сериозно доказателство за това, че такъв механизъм за образуване на тумора не се среща при хората.</t>
        </is>
      </c>
      <c r="J15" s="2" t="inlineStr">
        <is>
          <t>karcinogenní potenciál</t>
        </is>
      </c>
      <c r="K15" s="2" t="inlineStr">
        <is>
          <t>3</t>
        </is>
      </c>
      <c r="L15" s="2" t="inlineStr">
        <is>
          <t/>
        </is>
      </c>
      <c r="M15" t="inlineStr">
        <is>
          <t/>
        </is>
      </c>
      <c r="N15" s="2" t="inlineStr">
        <is>
          <t>carcinogent potentiale|
karcinogent potentiale|
kræftfremkaldende potentiale</t>
        </is>
      </c>
      <c r="O15" s="2" t="inlineStr">
        <is>
          <t>3|
3|
3</t>
        </is>
      </c>
      <c r="P15" s="2" t="inlineStr">
        <is>
          <t xml:space="preserve">|
|
</t>
        </is>
      </c>
      <c r="Q15" t="inlineStr">
        <is>
          <t>evne til at fremkalde kræft</t>
        </is>
      </c>
      <c r="R15" s="2" t="inlineStr">
        <is>
          <t>Karzinogenität|
Karzinogenizität|
Kanzerogenität|
karzinogene Wirkung|
kanzerogene Wirkung|
krebserzeugende Wirkung|
krebserregende Wirkung</t>
        </is>
      </c>
      <c r="S15" s="2" t="inlineStr">
        <is>
          <t>3|
3|
3|
3|
3|
3|
3</t>
        </is>
      </c>
      <c r="T15" s="2" t="inlineStr">
        <is>
          <t xml:space="preserve">|
|
|
|
|
|
</t>
        </is>
      </c>
      <c r="U15" t="inlineStr">
        <is>
          <t>Eigenschaft eines Stoffes, Krebs zu erzeugen</t>
        </is>
      </c>
      <c r="V15" s="2" t="inlineStr">
        <is>
          <t>ικανότητα καρκινογένεσης</t>
        </is>
      </c>
      <c r="W15" s="2" t="inlineStr">
        <is>
          <t>4</t>
        </is>
      </c>
      <c r="X15" s="2" t="inlineStr">
        <is>
          <t/>
        </is>
      </c>
      <c r="Y15" t="inlineStr">
        <is>
          <t/>
        </is>
      </c>
      <c r="Z15" s="2" t="inlineStr">
        <is>
          <t>carcinogenic potential|
carcinogenic potency|
carcinogenicity</t>
        </is>
      </c>
      <c r="AA15" s="2" t="inlineStr">
        <is>
          <t>3|
3|
0</t>
        </is>
      </c>
      <c r="AB15" s="2" t="inlineStr">
        <is>
          <t xml:space="preserve">preferred|
|
</t>
        </is>
      </c>
      <c r="AC15" t="inlineStr">
        <is>
          <t>ability of a chemical or physical agent to induce cancer</t>
        </is>
      </c>
      <c r="AD15" s="2" t="inlineStr">
        <is>
          <t>potencial carcinógeno|
potencia carcinogénica</t>
        </is>
      </c>
      <c r="AE15" s="2" t="inlineStr">
        <is>
          <t>3|
3</t>
        </is>
      </c>
      <c r="AF15" s="2" t="inlineStr">
        <is>
          <t xml:space="preserve">|
</t>
        </is>
      </c>
      <c r="AG15" t="inlineStr">
        <is>
          <t>Capacidad de un carcinógeno para producir cáncer.</t>
        </is>
      </c>
      <c r="AH15" s="2" t="inlineStr">
        <is>
          <t>kantserogeensus</t>
        </is>
      </c>
      <c r="AI15" s="2" t="inlineStr">
        <is>
          <t>3</t>
        </is>
      </c>
      <c r="AJ15" s="2" t="inlineStr">
        <is>
          <t/>
        </is>
      </c>
      <c r="AK15" t="inlineStr">
        <is>
          <t>Aine või segu, mis tekitab vähktõbe või suurendab selle esinemissagedust.&lt;br&gt;Aineid, mis on loomkatsetes tekitanud healoomulisi ja pahaloomulisi kasvajaid, loetakse ka inimeste jaoks kantserogeenseks või nende korral oletatakse kantserogeensust, kui ei ole veenvaid tõendeid, et vastav kasvaja tekkimise mehhanism ei ole inimeste korral asjakohane.</t>
        </is>
      </c>
      <c r="AL15" s="2" t="inlineStr">
        <is>
          <t>karsinogeenisuus|
syöpää aiheuttavat vaikutukset</t>
        </is>
      </c>
      <c r="AM15" s="2" t="inlineStr">
        <is>
          <t>3|
3</t>
        </is>
      </c>
      <c r="AN15" s="2" t="inlineStr">
        <is>
          <t xml:space="preserve">|
</t>
        </is>
      </c>
      <c r="AO15" t="inlineStr">
        <is>
          <t>kyky tai taipumus aiheuttaa syöpää</t>
        </is>
      </c>
      <c r="AP15" s="2" t="inlineStr">
        <is>
          <t>pouvoir cancérogène|
carcinogénicité|
pouvoir carcinogène</t>
        </is>
      </c>
      <c r="AQ15" s="2" t="inlineStr">
        <is>
          <t>3|
3|
3</t>
        </is>
      </c>
      <c r="AR15" s="2" t="inlineStr">
        <is>
          <t xml:space="preserve">|
|
</t>
        </is>
      </c>
      <c r="AS15" t="inlineStr">
        <is>
          <t>faculté de provoquer un cancer; Aptitude d'une substance à induire la formation d'une tumeur.</t>
        </is>
      </c>
      <c r="AT15" s="2" t="inlineStr">
        <is>
          <t>carcanaigineacht</t>
        </is>
      </c>
      <c r="AU15" s="2" t="inlineStr">
        <is>
          <t>3</t>
        </is>
      </c>
      <c r="AV15" s="2" t="inlineStr">
        <is>
          <t/>
        </is>
      </c>
      <c r="AW15" t="inlineStr">
        <is>
          <t/>
        </is>
      </c>
      <c r="AX15" t="inlineStr">
        <is>
          <t/>
        </is>
      </c>
      <c r="AY15" t="inlineStr">
        <is>
          <t/>
        </is>
      </c>
      <c r="AZ15" t="inlineStr">
        <is>
          <t/>
        </is>
      </c>
      <c r="BA15" t="inlineStr">
        <is>
          <t/>
        </is>
      </c>
      <c r="BB15" s="2" t="inlineStr">
        <is>
          <t>karcinogenitás|
rákkeltő hatás|
karcinogén potenciál|
rákkeltő potenciál</t>
        </is>
      </c>
      <c r="BC15" s="2" t="inlineStr">
        <is>
          <t>3|
3|
3|
3</t>
        </is>
      </c>
      <c r="BD15" s="2" t="inlineStr">
        <is>
          <t xml:space="preserve">|
|
preferred|
</t>
        </is>
      </c>
      <c r="BE15" t="inlineStr">
        <is>
          <t/>
        </is>
      </c>
      <c r="BF15" s="2" t="inlineStr">
        <is>
          <t>carcinogenicità|
cancerogenicità|
potenziale cancerogeno|
potenziale carcinogeno</t>
        </is>
      </c>
      <c r="BG15" s="2" t="inlineStr">
        <is>
          <t>3|
3|
3|
3</t>
        </is>
      </c>
      <c r="BH15" s="2" t="inlineStr">
        <is>
          <t>|
|
|
admitted</t>
        </is>
      </c>
      <c r="BI15" t="inlineStr">
        <is>
          <t>misura del potere di una sostanza di indurre un carcinoma e, per esetensione, un tumore maligno o cancro</t>
        </is>
      </c>
      <c r="BJ15" s="2" t="inlineStr">
        <is>
          <t>kancerogeninis potencialas|
kancerogeniškumas</t>
        </is>
      </c>
      <c r="BK15" s="2" t="inlineStr">
        <is>
          <t>3|
2</t>
        </is>
      </c>
      <c r="BL15" s="2" t="inlineStr">
        <is>
          <t xml:space="preserve">|
</t>
        </is>
      </c>
      <c r="BM15" t="inlineStr">
        <is>
          <t/>
        </is>
      </c>
      <c r="BN15" s="2" t="inlineStr">
        <is>
          <t>kancerogēniskums|
kancerogenitāte</t>
        </is>
      </c>
      <c r="BO15" s="2" t="inlineStr">
        <is>
          <t>3|
3</t>
        </is>
      </c>
      <c r="BP15" s="2" t="inlineStr">
        <is>
          <t xml:space="preserve">|
</t>
        </is>
      </c>
      <c r="BQ15" t="inlineStr">
        <is>
          <t>spēja izraisīt ļaundabīga audzēja veidošanos</t>
        </is>
      </c>
      <c r="BR15" s="2" t="inlineStr">
        <is>
          <t>karċinoġeniċità</t>
        </is>
      </c>
      <c r="BS15" s="2" t="inlineStr">
        <is>
          <t>3</t>
        </is>
      </c>
      <c r="BT15" s="2" t="inlineStr">
        <is>
          <t/>
        </is>
      </c>
      <c r="BU15" t="inlineStr">
        <is>
          <t/>
        </is>
      </c>
      <c r="BV15" s="2" t="inlineStr">
        <is>
          <t>carcinogeniteit|
kankerverwekkendheid</t>
        </is>
      </c>
      <c r="BW15" s="2" t="inlineStr">
        <is>
          <t>3|
3</t>
        </is>
      </c>
      <c r="BX15" s="2" t="inlineStr">
        <is>
          <t xml:space="preserve">|
</t>
        </is>
      </c>
      <c r="BY15" t="inlineStr">
        <is>
          <t>kankerverwekkend vermogen</t>
        </is>
      </c>
      <c r="BZ15" s="2" t="inlineStr">
        <is>
          <t>działanie rakotwórcze|
potencjał rakotwórczości</t>
        </is>
      </c>
      <c r="CA15" s="2" t="inlineStr">
        <is>
          <t>3|
3</t>
        </is>
      </c>
      <c r="CB15" s="2" t="inlineStr">
        <is>
          <t xml:space="preserve">|
</t>
        </is>
      </c>
      <c r="CC15" t="inlineStr">
        <is>
          <t/>
        </is>
      </c>
      <c r="CD15" s="2" t="inlineStr">
        <is>
          <t>potencial carcinogénico|
potencial cancerígeno|
potência carcinogénica</t>
        </is>
      </c>
      <c r="CE15" s="2" t="inlineStr">
        <is>
          <t>3|
3|
3</t>
        </is>
      </c>
      <c r="CF15" s="2" t="inlineStr">
        <is>
          <t xml:space="preserve">preferred|
|
</t>
        </is>
      </c>
      <c r="CG15" t="inlineStr">
        <is>
          <t>Capacidade ou tendência para produzir carcinoma (neoplasma maligno).</t>
        </is>
      </c>
      <c r="CH15" s="2" t="inlineStr">
        <is>
          <t>carcinogenicitate</t>
        </is>
      </c>
      <c r="CI15" s="2" t="inlineStr">
        <is>
          <t>3</t>
        </is>
      </c>
      <c r="CJ15" s="2" t="inlineStr">
        <is>
          <t/>
        </is>
      </c>
      <c r="CK15" t="inlineStr">
        <is>
          <t/>
        </is>
      </c>
      <c r="CL15" s="2" t="inlineStr">
        <is>
          <t>karcinogenita|
kancerogenita</t>
        </is>
      </c>
      <c r="CM15" s="2" t="inlineStr">
        <is>
          <t>3|
3</t>
        </is>
      </c>
      <c r="CN15" s="2" t="inlineStr">
        <is>
          <t xml:space="preserve">preferred|
</t>
        </is>
      </c>
      <c r="CO15" t="inlineStr">
        <is>
          <t/>
        </is>
      </c>
      <c r="CP15" s="2" t="inlineStr">
        <is>
          <t>rakotvornost|
karcinogenost|
kancerogenost</t>
        </is>
      </c>
      <c r="CQ15" s="2" t="inlineStr">
        <is>
          <t>3|
3|
3</t>
        </is>
      </c>
      <c r="CR15" s="2" t="inlineStr">
        <is>
          <t xml:space="preserve">|
|
</t>
        </is>
      </c>
      <c r="CS15" t="inlineStr">
        <is>
          <t>Sposobnost povzročitve maligne transformacije celic.</t>
        </is>
      </c>
      <c r="CT15" s="2" t="inlineStr">
        <is>
          <t>karcinogenicitet|
carcinogenicitet|
cancerogenitet|
karcinogenetisk effekt|
potentiellt cancerframkallande egenskaper</t>
        </is>
      </c>
      <c r="CU15" s="2" t="inlineStr">
        <is>
          <t>3|
2|
3|
2|
2</t>
        </is>
      </c>
      <c r="CV15" s="2" t="inlineStr">
        <is>
          <t xml:space="preserve">|
|
|
|
</t>
        </is>
      </c>
      <c r="CW15" t="inlineStr">
        <is>
          <t>förmåga att bidra till uppkomsten av cancer</t>
        </is>
      </c>
    </row>
    <row r="16">
      <c r="A16" s="1" t="str">
        <f>HYPERLINK("https://iate.europa.eu/entry/result/1106085/all", "1106085")</f>
        <v>1106085</v>
      </c>
      <c r="B16" t="inlineStr">
        <is>
          <t>SOCIAL QUESTIONS</t>
        </is>
      </c>
      <c r="C16" t="inlineStr">
        <is>
          <t>SOCIAL QUESTIONS|health|pharmaceutical industry</t>
        </is>
      </c>
      <c r="D16" t="inlineStr">
        <is>
          <t>yes</t>
        </is>
      </c>
      <c r="E16" t="inlineStr">
        <is>
          <t/>
        </is>
      </c>
      <c r="F16" t="inlineStr">
        <is>
          <t/>
        </is>
      </c>
      <c r="G16" t="inlineStr">
        <is>
          <t/>
        </is>
      </c>
      <c r="H16" t="inlineStr">
        <is>
          <t/>
        </is>
      </c>
      <c r="I16" t="inlineStr">
        <is>
          <t/>
        </is>
      </c>
      <c r="J16" t="inlineStr">
        <is>
          <t/>
        </is>
      </c>
      <c r="K16" t="inlineStr">
        <is>
          <t/>
        </is>
      </c>
      <c r="L16" t="inlineStr">
        <is>
          <t/>
        </is>
      </c>
      <c r="M16" t="inlineStr">
        <is>
          <t/>
        </is>
      </c>
      <c r="N16" s="2" t="inlineStr">
        <is>
          <t>plasmaproteinbinding</t>
        </is>
      </c>
      <c r="O16" s="2" t="inlineStr">
        <is>
          <t>3</t>
        </is>
      </c>
      <c r="P16" s="2" t="inlineStr">
        <is>
          <t/>
        </is>
      </c>
      <c r="Q16" t="inlineStr">
        <is>
          <t/>
        </is>
      </c>
      <c r="R16" s="2" t="inlineStr">
        <is>
          <t>Plasmaproteinbindung</t>
        </is>
      </c>
      <c r="S16" s="2" t="inlineStr">
        <is>
          <t>3</t>
        </is>
      </c>
      <c r="T16" s="2" t="inlineStr">
        <is>
          <t/>
        </is>
      </c>
      <c r="U16" t="inlineStr">
        <is>
          <t/>
        </is>
      </c>
      <c r="V16" s="2" t="inlineStr">
        <is>
          <t>σύνδεση με τις πρωτεΐνες του πλάσματος|
δέσμευση από τις πρωτεΐνες του πλάσματος</t>
        </is>
      </c>
      <c r="W16" s="2" t="inlineStr">
        <is>
          <t>3|
3</t>
        </is>
      </c>
      <c r="X16" s="2" t="inlineStr">
        <is>
          <t xml:space="preserve">preferred|
</t>
        </is>
      </c>
      <c r="Y16" t="inlineStr">
        <is>
          <t/>
        </is>
      </c>
      <c r="Z16" s="2" t="inlineStr">
        <is>
          <t>plasma protein binding|
protein binding</t>
        </is>
      </c>
      <c r="AA16" s="2" t="inlineStr">
        <is>
          <t>3|
3</t>
        </is>
      </c>
      <c r="AB16" s="2" t="inlineStr">
        <is>
          <t xml:space="preserve">|
</t>
        </is>
      </c>
      <c r="AC16" t="inlineStr">
        <is>
          <t>interaction in which a drug binds to the proteins within blood plasma</t>
        </is>
      </c>
      <c r="AD16" t="inlineStr">
        <is>
          <t/>
        </is>
      </c>
      <c r="AE16" t="inlineStr">
        <is>
          <t/>
        </is>
      </c>
      <c r="AF16" t="inlineStr">
        <is>
          <t/>
        </is>
      </c>
      <c r="AG16" t="inlineStr">
        <is>
          <t/>
        </is>
      </c>
      <c r="AH16" t="inlineStr">
        <is>
          <t/>
        </is>
      </c>
      <c r="AI16" t="inlineStr">
        <is>
          <t/>
        </is>
      </c>
      <c r="AJ16" t="inlineStr">
        <is>
          <t/>
        </is>
      </c>
      <c r="AK16" t="inlineStr">
        <is>
          <t/>
        </is>
      </c>
      <c r="AL16" t="inlineStr">
        <is>
          <t/>
        </is>
      </c>
      <c r="AM16" t="inlineStr">
        <is>
          <t/>
        </is>
      </c>
      <c r="AN16" t="inlineStr">
        <is>
          <t/>
        </is>
      </c>
      <c r="AO16" t="inlineStr">
        <is>
          <t/>
        </is>
      </c>
      <c r="AP16" s="2" t="inlineStr">
        <is>
          <t>fixation protéique dans le plasma</t>
        </is>
      </c>
      <c r="AQ16" s="2" t="inlineStr">
        <is>
          <t>3</t>
        </is>
      </c>
      <c r="AR16" s="2" t="inlineStr">
        <is>
          <t/>
        </is>
      </c>
      <c r="AS16" t="inlineStr">
        <is>
          <t/>
        </is>
      </c>
      <c r="AT16" s="2" t="inlineStr">
        <is>
          <t>ceangal plasmaphróitéine</t>
        </is>
      </c>
      <c r="AU16" s="2" t="inlineStr">
        <is>
          <t>3</t>
        </is>
      </c>
      <c r="AV16" s="2" t="inlineStr">
        <is>
          <t/>
        </is>
      </c>
      <c r="AW16" t="inlineStr">
        <is>
          <t/>
        </is>
      </c>
      <c r="AX16" t="inlineStr">
        <is>
          <t/>
        </is>
      </c>
      <c r="AY16" t="inlineStr">
        <is>
          <t/>
        </is>
      </c>
      <c r="AZ16" t="inlineStr">
        <is>
          <t/>
        </is>
      </c>
      <c r="BA16" t="inlineStr">
        <is>
          <t/>
        </is>
      </c>
      <c r="BB16" t="inlineStr">
        <is>
          <t/>
        </is>
      </c>
      <c r="BC16" t="inlineStr">
        <is>
          <t/>
        </is>
      </c>
      <c r="BD16" t="inlineStr">
        <is>
          <t/>
        </is>
      </c>
      <c r="BE16" t="inlineStr">
        <is>
          <t/>
        </is>
      </c>
      <c r="BF16" s="2" t="inlineStr">
        <is>
          <t>legame alle proteine plasmatiche</t>
        </is>
      </c>
      <c r="BG16" s="2" t="inlineStr">
        <is>
          <t>3</t>
        </is>
      </c>
      <c r="BH16" s="2" t="inlineStr">
        <is>
          <t/>
        </is>
      </c>
      <c r="BI16" t="inlineStr">
        <is>
          <t/>
        </is>
      </c>
      <c r="BJ16" s="2" t="inlineStr">
        <is>
          <t>jungimasis prie plazmos baltymų|
jungimasis prie baltymų</t>
        </is>
      </c>
      <c r="BK16" s="2" t="inlineStr">
        <is>
          <t>3|
3</t>
        </is>
      </c>
      <c r="BL16" s="2" t="inlineStr">
        <is>
          <t xml:space="preserve">|
</t>
        </is>
      </c>
      <c r="BM16" t="inlineStr">
        <is>
          <t/>
        </is>
      </c>
      <c r="BN16" t="inlineStr">
        <is>
          <t/>
        </is>
      </c>
      <c r="BO16" t="inlineStr">
        <is>
          <t/>
        </is>
      </c>
      <c r="BP16" t="inlineStr">
        <is>
          <t/>
        </is>
      </c>
      <c r="BQ16" t="inlineStr">
        <is>
          <t/>
        </is>
      </c>
      <c r="BR16" t="inlineStr">
        <is>
          <t/>
        </is>
      </c>
      <c r="BS16" t="inlineStr">
        <is>
          <t/>
        </is>
      </c>
      <c r="BT16" t="inlineStr">
        <is>
          <t/>
        </is>
      </c>
      <c r="BU16" t="inlineStr">
        <is>
          <t/>
        </is>
      </c>
      <c r="BV16" s="2" t="inlineStr">
        <is>
          <t>binding aan plasma-eiwit</t>
        </is>
      </c>
      <c r="BW16" s="2" t="inlineStr">
        <is>
          <t>3</t>
        </is>
      </c>
      <c r="BX16" s="2" t="inlineStr">
        <is>
          <t/>
        </is>
      </c>
      <c r="BY16" t="inlineStr">
        <is>
          <t/>
        </is>
      </c>
      <c r="BZ16" s="2" t="inlineStr">
        <is>
          <t>wiązanie z białkami osocza|
wiązanie białek osocza|
wiązanie z białkami</t>
        </is>
      </c>
      <c r="CA16" s="2" t="inlineStr">
        <is>
          <t>3|
2|
3</t>
        </is>
      </c>
      <c r="CB16" s="2" t="inlineStr">
        <is>
          <t xml:space="preserve">|
|
</t>
        </is>
      </c>
      <c r="CC16" t="inlineStr">
        <is>
          <t>proces wiązania leku z białkami osocza</t>
        </is>
      </c>
      <c r="CD16" t="inlineStr">
        <is>
          <t/>
        </is>
      </c>
      <c r="CE16" t="inlineStr">
        <is>
          <t/>
        </is>
      </c>
      <c r="CF16" t="inlineStr">
        <is>
          <t/>
        </is>
      </c>
      <c r="CG16" t="inlineStr">
        <is>
          <t/>
        </is>
      </c>
      <c r="CH16" t="inlineStr">
        <is>
          <t/>
        </is>
      </c>
      <c r="CI16" t="inlineStr">
        <is>
          <t/>
        </is>
      </c>
      <c r="CJ16" t="inlineStr">
        <is>
          <t/>
        </is>
      </c>
      <c r="CK16" t="inlineStr">
        <is>
          <t/>
        </is>
      </c>
      <c r="CL16" t="inlineStr">
        <is>
          <t/>
        </is>
      </c>
      <c r="CM16" t="inlineStr">
        <is>
          <t/>
        </is>
      </c>
      <c r="CN16" t="inlineStr">
        <is>
          <t/>
        </is>
      </c>
      <c r="CO16" t="inlineStr">
        <is>
          <t/>
        </is>
      </c>
      <c r="CP16" s="2" t="inlineStr">
        <is>
          <t>vezava na plazemske beljakovine</t>
        </is>
      </c>
      <c r="CQ16" s="2" t="inlineStr">
        <is>
          <t>3</t>
        </is>
      </c>
      <c r="CR16" s="2" t="inlineStr">
        <is>
          <t/>
        </is>
      </c>
      <c r="CS16" t="inlineStr">
        <is>
          <t/>
        </is>
      </c>
      <c r="CT16" t="inlineStr">
        <is>
          <t/>
        </is>
      </c>
      <c r="CU16" t="inlineStr">
        <is>
          <t/>
        </is>
      </c>
      <c r="CV16" t="inlineStr">
        <is>
          <t/>
        </is>
      </c>
      <c r="CW16" t="inlineStr">
        <is>
          <t/>
        </is>
      </c>
    </row>
    <row r="17">
      <c r="A17" s="1" t="str">
        <f>HYPERLINK("https://iate.europa.eu/entry/result/1106942/all", "1106942")</f>
        <v>1106942</v>
      </c>
      <c r="B17" t="inlineStr">
        <is>
          <t>SOCIAL QUESTIONS</t>
        </is>
      </c>
      <c r="C17" t="inlineStr">
        <is>
          <t>SOCIAL QUESTIONS|health|pharmaceutical industry</t>
        </is>
      </c>
      <c r="D17" t="inlineStr">
        <is>
          <t>yes</t>
        </is>
      </c>
      <c r="E17" t="inlineStr">
        <is>
          <t/>
        </is>
      </c>
      <c r="F17" t="inlineStr">
        <is>
          <t/>
        </is>
      </c>
      <c r="G17" t="inlineStr">
        <is>
          <t/>
        </is>
      </c>
      <c r="H17" t="inlineStr">
        <is>
          <t/>
        </is>
      </c>
      <c r="I17" t="inlineStr">
        <is>
          <t/>
        </is>
      </c>
      <c r="J17" t="inlineStr">
        <is>
          <t/>
        </is>
      </c>
      <c r="K17" t="inlineStr">
        <is>
          <t/>
        </is>
      </c>
      <c r="L17" t="inlineStr">
        <is>
          <t/>
        </is>
      </c>
      <c r="M17" t="inlineStr">
        <is>
          <t/>
        </is>
      </c>
      <c r="N17" s="2" t="inlineStr">
        <is>
          <t>kliniske oplysninger</t>
        </is>
      </c>
      <c r="O17" s="2" t="inlineStr">
        <is>
          <t>3</t>
        </is>
      </c>
      <c r="P17" s="2" t="inlineStr">
        <is>
          <t/>
        </is>
      </c>
      <c r="Q17" t="inlineStr">
        <is>
          <t/>
        </is>
      </c>
      <c r="R17" s="2" t="inlineStr">
        <is>
          <t>klinische Angaben</t>
        </is>
      </c>
      <c r="S17" s="2" t="inlineStr">
        <is>
          <t>3</t>
        </is>
      </c>
      <c r="T17" s="2" t="inlineStr">
        <is>
          <t/>
        </is>
      </c>
      <c r="U17" t="inlineStr">
        <is>
          <t/>
        </is>
      </c>
      <c r="V17" s="2" t="inlineStr">
        <is>
          <t>κλινικές πληροφορίες</t>
        </is>
      </c>
      <c r="W17" s="2" t="inlineStr">
        <is>
          <t>3</t>
        </is>
      </c>
      <c r="X17" s="2" t="inlineStr">
        <is>
          <t/>
        </is>
      </c>
      <c r="Y17" t="inlineStr">
        <is>
          <t/>
        </is>
      </c>
      <c r="Z17" s="2" t="inlineStr">
        <is>
          <t>clinical particulars</t>
        </is>
      </c>
      <c r="AA17" s="2" t="inlineStr">
        <is>
          <t>3</t>
        </is>
      </c>
      <c r="AB17" s="2" t="inlineStr">
        <is>
          <t/>
        </is>
      </c>
      <c r="AC17" t="inlineStr">
        <is>
          <t>- therapeutic indications, &lt;div&gt;- posology
and method of administration for adults and, where necessary for children, &lt;/div&gt;&lt;div&gt; - contra-indications, &lt;/div&gt;&lt;div&gt;- special
warnings and precautions for use and, in the case of immunological medicinal
products, any special precautions to be taken by persons handling such products
and administering them to patients, together with any precautions to be taken
by the patient, &lt;/div&gt;&lt;div&gt;- interaction
with other medicinal products and other forms of interactions, &lt;/div&gt;&lt;div&gt;- use
during pregnancy and lactation, &lt;/div&gt;&lt;div&gt;- effects
on ability to drive and to use machines, &lt;/div&gt;&lt;div&gt;- undesirable
effects, &lt;/div&gt;&lt;div&gt;- overdose (symptoms,
emergency procedures, antidotes).&lt;/div&gt;</t>
        </is>
      </c>
      <c r="AD17" t="inlineStr">
        <is>
          <t/>
        </is>
      </c>
      <c r="AE17" t="inlineStr">
        <is>
          <t/>
        </is>
      </c>
      <c r="AF17" t="inlineStr">
        <is>
          <t/>
        </is>
      </c>
      <c r="AG17" t="inlineStr">
        <is>
          <t/>
        </is>
      </c>
      <c r="AH17" t="inlineStr">
        <is>
          <t/>
        </is>
      </c>
      <c r="AI17" t="inlineStr">
        <is>
          <t/>
        </is>
      </c>
      <c r="AJ17" t="inlineStr">
        <is>
          <t/>
        </is>
      </c>
      <c r="AK17" t="inlineStr">
        <is>
          <t/>
        </is>
      </c>
      <c r="AL17" t="inlineStr">
        <is>
          <t/>
        </is>
      </c>
      <c r="AM17" t="inlineStr">
        <is>
          <t/>
        </is>
      </c>
      <c r="AN17" t="inlineStr">
        <is>
          <t/>
        </is>
      </c>
      <c r="AO17" t="inlineStr">
        <is>
          <t/>
        </is>
      </c>
      <c r="AP17" s="2" t="inlineStr">
        <is>
          <t>informations cliniques</t>
        </is>
      </c>
      <c r="AQ17" s="2" t="inlineStr">
        <is>
          <t>3</t>
        </is>
      </c>
      <c r="AR17" s="2" t="inlineStr">
        <is>
          <t/>
        </is>
      </c>
      <c r="AS17" t="inlineStr">
        <is>
          <t/>
        </is>
      </c>
      <c r="AT17" t="inlineStr">
        <is>
          <t/>
        </is>
      </c>
      <c r="AU17" t="inlineStr">
        <is>
          <t/>
        </is>
      </c>
      <c r="AV17" t="inlineStr">
        <is>
          <t/>
        </is>
      </c>
      <c r="AW17" t="inlineStr">
        <is>
          <t/>
        </is>
      </c>
      <c r="AX17" t="inlineStr">
        <is>
          <t/>
        </is>
      </c>
      <c r="AY17" t="inlineStr">
        <is>
          <t/>
        </is>
      </c>
      <c r="AZ17" t="inlineStr">
        <is>
          <t/>
        </is>
      </c>
      <c r="BA17" t="inlineStr">
        <is>
          <t/>
        </is>
      </c>
      <c r="BB17" t="inlineStr">
        <is>
          <t/>
        </is>
      </c>
      <c r="BC17" t="inlineStr">
        <is>
          <t/>
        </is>
      </c>
      <c r="BD17" t="inlineStr">
        <is>
          <t/>
        </is>
      </c>
      <c r="BE17" t="inlineStr">
        <is>
          <t/>
        </is>
      </c>
      <c r="BF17" s="2" t="inlineStr">
        <is>
          <t>informazioni cliniche</t>
        </is>
      </c>
      <c r="BG17" s="2" t="inlineStr">
        <is>
          <t>3</t>
        </is>
      </c>
      <c r="BH17" s="2" t="inlineStr">
        <is>
          <t/>
        </is>
      </c>
      <c r="BI17" t="inlineStr">
        <is>
          <t/>
        </is>
      </c>
      <c r="BJ17" s="2" t="inlineStr">
        <is>
          <t>klinikinė informacija</t>
        </is>
      </c>
      <c r="BK17" s="2" t="inlineStr">
        <is>
          <t>3</t>
        </is>
      </c>
      <c r="BL17" s="2" t="inlineStr">
        <is>
          <t/>
        </is>
      </c>
      <c r="BM17" t="inlineStr">
        <is>
          <t/>
        </is>
      </c>
      <c r="BN17" t="inlineStr">
        <is>
          <t/>
        </is>
      </c>
      <c r="BO17" t="inlineStr">
        <is>
          <t/>
        </is>
      </c>
      <c r="BP17" t="inlineStr">
        <is>
          <t/>
        </is>
      </c>
      <c r="BQ17" t="inlineStr">
        <is>
          <t/>
        </is>
      </c>
      <c r="BR17" t="inlineStr">
        <is>
          <t/>
        </is>
      </c>
      <c r="BS17" t="inlineStr">
        <is>
          <t/>
        </is>
      </c>
      <c r="BT17" t="inlineStr">
        <is>
          <t/>
        </is>
      </c>
      <c r="BU17" t="inlineStr">
        <is>
          <t/>
        </is>
      </c>
      <c r="BV17" s="2" t="inlineStr">
        <is>
          <t>klinische informatie</t>
        </is>
      </c>
      <c r="BW17" s="2" t="inlineStr">
        <is>
          <t>3</t>
        </is>
      </c>
      <c r="BX17" s="2" t="inlineStr">
        <is>
          <t/>
        </is>
      </c>
      <c r="BY17" t="inlineStr">
        <is>
          <t/>
        </is>
      </c>
      <c r="BZ17" s="2" t="inlineStr">
        <is>
          <t>szczegółowe dane kliniczne</t>
        </is>
      </c>
      <c r="CA17" s="2" t="inlineStr">
        <is>
          <t>3</t>
        </is>
      </c>
      <c r="CB17" s="2" t="inlineStr">
        <is>
          <t/>
        </is>
      </c>
      <c r="CC17" t="inlineStr">
        <is>
          <t>a) wskazania terapeutyczne,&lt;div&gt;b) dawkowanie i sposób podawania dorosłym oraz, w miarę potrzeb, dzieciom,&lt;br&gt;&lt;/div&gt;&lt;div&gt;c) przeciwwskazania, &lt;/div&gt;&lt;div&gt;d) specjalne ostrzeżenia i środki ostrożności przy stosowaniu oraz, w przypadku
immunologicznych produktów leczniczych, wszelkie specjalne środki ostrożności
wprowadzane przez osoby obchodzące się z takim produktem leczniczym oraz
podające je pacjentom, wraz ze środkami ostrożności stosowanymi przez pacjenta, &lt;/div&gt;&lt;div&gt;e) interakcje z innymi produktami leczniczymi i inne formy interakcji, &lt;/div&gt;&lt;div&gt;f) stosowanie w czasie ciąży i laktacji, &lt;/div&gt;&lt;div&gt;g) wpływ na zdolność prowadzenia pojazdów i obsługę maszyn, &lt;/div&gt;&lt;div&gt;h) działania niepożądane, &lt;/div&gt;&lt;div&gt;i) przedawkowanie (objawy, ratunkowe, odtrutki)&lt;br&gt;&lt;/div&gt;</t>
        </is>
      </c>
      <c r="CD17" t="inlineStr">
        <is>
          <t/>
        </is>
      </c>
      <c r="CE17" t="inlineStr">
        <is>
          <t/>
        </is>
      </c>
      <c r="CF17" t="inlineStr">
        <is>
          <t/>
        </is>
      </c>
      <c r="CG17" t="inlineStr">
        <is>
          <t/>
        </is>
      </c>
      <c r="CH17" t="inlineStr">
        <is>
          <t/>
        </is>
      </c>
      <c r="CI17" t="inlineStr">
        <is>
          <t/>
        </is>
      </c>
      <c r="CJ17" t="inlineStr">
        <is>
          <t/>
        </is>
      </c>
      <c r="CK17" t="inlineStr">
        <is>
          <t/>
        </is>
      </c>
      <c r="CL17" s="2" t="inlineStr">
        <is>
          <t>klinické údaje</t>
        </is>
      </c>
      <c r="CM17" s="2" t="inlineStr">
        <is>
          <t>3</t>
        </is>
      </c>
      <c r="CN17" s="2" t="inlineStr">
        <is>
          <t/>
        </is>
      </c>
      <c r="CO17" t="inlineStr">
        <is>
          <t/>
        </is>
      </c>
      <c r="CP17" s="2" t="inlineStr">
        <is>
          <t>klinični podatki</t>
        </is>
      </c>
      <c r="CQ17" s="2" t="inlineStr">
        <is>
          <t>3</t>
        </is>
      </c>
      <c r="CR17" s="2" t="inlineStr">
        <is>
          <t/>
        </is>
      </c>
      <c r="CS17" t="inlineStr">
        <is>
          <t/>
        </is>
      </c>
      <c r="CT17" t="inlineStr">
        <is>
          <t/>
        </is>
      </c>
      <c r="CU17" t="inlineStr">
        <is>
          <t/>
        </is>
      </c>
      <c r="CV17" t="inlineStr">
        <is>
          <t/>
        </is>
      </c>
      <c r="CW17" t="inlineStr">
        <is>
          <t/>
        </is>
      </c>
    </row>
    <row r="18">
      <c r="A18" s="1" t="str">
        <f>HYPERLINK("https://iate.europa.eu/entry/result/3636257/all", "3636257")</f>
        <v>3636257</v>
      </c>
      <c r="B18" t="inlineStr">
        <is>
          <t>SOCIAL QUESTIONS</t>
        </is>
      </c>
      <c r="C18" t="inlineStr">
        <is>
          <t>SOCIAL QUESTIONS|health|pharmaceutical industry</t>
        </is>
      </c>
      <c r="D18" t="inlineStr">
        <is>
          <t>yes</t>
        </is>
      </c>
      <c r="E18" t="inlineStr">
        <is>
          <t/>
        </is>
      </c>
      <c r="F18" s="2" t="inlineStr">
        <is>
          <t>оценка на безопасността във връзка със странични агенти</t>
        </is>
      </c>
      <c r="G18" s="2" t="inlineStr">
        <is>
          <t>3</t>
        </is>
      </c>
      <c r="H18" s="2" t="inlineStr">
        <is>
          <t/>
        </is>
      </c>
      <c r="I18" t="inlineStr">
        <is>
          <t/>
        </is>
      </c>
      <c r="J18" t="inlineStr">
        <is>
          <t/>
        </is>
      </c>
      <c r="K18" t="inlineStr">
        <is>
          <t/>
        </is>
      </c>
      <c r="L18" t="inlineStr">
        <is>
          <t/>
        </is>
      </c>
      <c r="M18" t="inlineStr">
        <is>
          <t/>
        </is>
      </c>
      <c r="N18" t="inlineStr">
        <is>
          <t/>
        </is>
      </c>
      <c r="O18" t="inlineStr">
        <is>
          <t/>
        </is>
      </c>
      <c r="P18" t="inlineStr">
        <is>
          <t/>
        </is>
      </c>
      <c r="Q18" t="inlineStr">
        <is>
          <t/>
        </is>
      </c>
      <c r="R18" s="2" t="inlineStr">
        <is>
          <t>Unbedenklichkeitsbewertung hinsichtlich Fremd-Agenzien</t>
        </is>
      </c>
      <c r="S18" s="2" t="inlineStr">
        <is>
          <t>2</t>
        </is>
      </c>
      <c r="T18" s="2" t="inlineStr">
        <is>
          <t/>
        </is>
      </c>
      <c r="U18" t="inlineStr">
        <is>
          <t/>
        </is>
      </c>
      <c r="V18" t="inlineStr">
        <is>
          <t/>
        </is>
      </c>
      <c r="W18" t="inlineStr">
        <is>
          <t/>
        </is>
      </c>
      <c r="X18" t="inlineStr">
        <is>
          <t/>
        </is>
      </c>
      <c r="Y18" t="inlineStr">
        <is>
          <t/>
        </is>
      </c>
      <c r="Z18" s="2" t="inlineStr">
        <is>
          <t>adventitious agents safety evaluation</t>
        </is>
      </c>
      <c r="AA18" s="2" t="inlineStr">
        <is>
          <t>3</t>
        </is>
      </c>
      <c r="AB18" s="2" t="inlineStr">
        <is>
          <t/>
        </is>
      </c>
      <c r="AC18" t="inlineStr">
        <is>
          <t/>
        </is>
      </c>
      <c r="AD18" s="2" t="inlineStr">
        <is>
          <t>evaluación de la seguridad de los agentes extraños</t>
        </is>
      </c>
      <c r="AE18" s="2" t="inlineStr">
        <is>
          <t>2</t>
        </is>
      </c>
      <c r="AF18" s="2" t="inlineStr">
        <is>
          <t/>
        </is>
      </c>
      <c r="AG18" t="inlineStr">
        <is>
          <t/>
        </is>
      </c>
      <c r="AH18" t="inlineStr">
        <is>
          <t/>
        </is>
      </c>
      <c r="AI18" t="inlineStr">
        <is>
          <t/>
        </is>
      </c>
      <c r="AJ18" t="inlineStr">
        <is>
          <t/>
        </is>
      </c>
      <c r="AK18" t="inlineStr">
        <is>
          <t/>
        </is>
      </c>
      <c r="AL18" s="2" t="inlineStr">
        <is>
          <t>vieraiden tekijöiden turvallisuusarviointi</t>
        </is>
      </c>
      <c r="AM18" s="2" t="inlineStr">
        <is>
          <t>2</t>
        </is>
      </c>
      <c r="AN18" s="2" t="inlineStr">
        <is>
          <t/>
        </is>
      </c>
      <c r="AO18" t="inlineStr">
        <is>
          <t/>
        </is>
      </c>
      <c r="AP18" s="2" t="inlineStr">
        <is>
          <t>évaluation des agents incidents au regard de la sécurité</t>
        </is>
      </c>
      <c r="AQ18" s="2" t="inlineStr">
        <is>
          <t>2</t>
        </is>
      </c>
      <c r="AR18" s="2" t="inlineStr">
        <is>
          <t/>
        </is>
      </c>
      <c r="AS18" t="inlineStr">
        <is>
          <t/>
        </is>
      </c>
      <c r="AT18" t="inlineStr">
        <is>
          <t/>
        </is>
      </c>
      <c r="AU18" t="inlineStr">
        <is>
          <t/>
        </is>
      </c>
      <c r="AV18" t="inlineStr">
        <is>
          <t/>
        </is>
      </c>
      <c r="AW18" t="inlineStr">
        <is>
          <t/>
        </is>
      </c>
      <c r="AX18" t="inlineStr">
        <is>
          <t/>
        </is>
      </c>
      <c r="AY18" t="inlineStr">
        <is>
          <t/>
        </is>
      </c>
      <c r="AZ18" t="inlineStr">
        <is>
          <t/>
        </is>
      </c>
      <c r="BA18" t="inlineStr">
        <is>
          <t/>
        </is>
      </c>
      <c r="BB18" t="inlineStr">
        <is>
          <t/>
        </is>
      </c>
      <c r="BC18" t="inlineStr">
        <is>
          <t/>
        </is>
      </c>
      <c r="BD18" t="inlineStr">
        <is>
          <t/>
        </is>
      </c>
      <c r="BE18" t="inlineStr">
        <is>
          <t/>
        </is>
      </c>
      <c r="BF18" s="2" t="inlineStr">
        <is>
          <t>valutazione di sicurezza degli agenti avventizi</t>
        </is>
      </c>
      <c r="BG18" s="2" t="inlineStr">
        <is>
          <t>2</t>
        </is>
      </c>
      <c r="BH18" s="2" t="inlineStr">
        <is>
          <t/>
        </is>
      </c>
      <c r="BI18" t="inlineStr">
        <is>
          <t/>
        </is>
      </c>
      <c r="BJ18" s="2" t="inlineStr">
        <is>
          <t>atsitiktinai patekusių medžiagų saugumo vertinimas</t>
        </is>
      </c>
      <c r="BK18" s="2" t="inlineStr">
        <is>
          <t>3</t>
        </is>
      </c>
      <c r="BL18" s="2" t="inlineStr">
        <is>
          <t/>
        </is>
      </c>
      <c r="BM18" t="inlineStr">
        <is>
          <t/>
        </is>
      </c>
      <c r="BN18" s="2" t="inlineStr">
        <is>
          <t>nejaušo faktoru drošuma izvērtējums</t>
        </is>
      </c>
      <c r="BO18" s="2" t="inlineStr">
        <is>
          <t>2</t>
        </is>
      </c>
      <c r="BP18" s="2" t="inlineStr">
        <is>
          <t/>
        </is>
      </c>
      <c r="BQ18" t="inlineStr">
        <is>
          <t/>
        </is>
      </c>
      <c r="BR18" t="inlineStr">
        <is>
          <t/>
        </is>
      </c>
      <c r="BS18" t="inlineStr">
        <is>
          <t/>
        </is>
      </c>
      <c r="BT18" t="inlineStr">
        <is>
          <t/>
        </is>
      </c>
      <c r="BU18" t="inlineStr">
        <is>
          <t/>
        </is>
      </c>
      <c r="BV18" t="inlineStr">
        <is>
          <t/>
        </is>
      </c>
      <c r="BW18" t="inlineStr">
        <is>
          <t/>
        </is>
      </c>
      <c r="BX18" t="inlineStr">
        <is>
          <t/>
        </is>
      </c>
      <c r="BY18" t="inlineStr">
        <is>
          <t/>
        </is>
      </c>
      <c r="BZ18" s="2" t="inlineStr">
        <is>
          <t>ocena bezpieczeństwa czynników przypadkowych</t>
        </is>
      </c>
      <c r="CA18" s="2" t="inlineStr">
        <is>
          <t>3</t>
        </is>
      </c>
      <c r="CB18" s="2" t="inlineStr">
        <is>
          <t/>
        </is>
      </c>
      <c r="CC18" t="inlineStr">
        <is>
          <t/>
        </is>
      </c>
      <c r="CD18" t="inlineStr">
        <is>
          <t/>
        </is>
      </c>
      <c r="CE18" t="inlineStr">
        <is>
          <t/>
        </is>
      </c>
      <c r="CF18" t="inlineStr">
        <is>
          <t/>
        </is>
      </c>
      <c r="CG18" t="inlineStr">
        <is>
          <t/>
        </is>
      </c>
      <c r="CH18" t="inlineStr">
        <is>
          <t/>
        </is>
      </c>
      <c r="CI18" t="inlineStr">
        <is>
          <t/>
        </is>
      </c>
      <c r="CJ18" t="inlineStr">
        <is>
          <t/>
        </is>
      </c>
      <c r="CK18" t="inlineStr">
        <is>
          <t/>
        </is>
      </c>
      <c r="CL18" t="inlineStr">
        <is>
          <t/>
        </is>
      </c>
      <c r="CM18" t="inlineStr">
        <is>
          <t/>
        </is>
      </c>
      <c r="CN18" t="inlineStr">
        <is>
          <t/>
        </is>
      </c>
      <c r="CO18" t="inlineStr">
        <is>
          <t/>
        </is>
      </c>
      <c r="CP18" s="2" t="inlineStr">
        <is>
          <t>vrednotenje varnosti zaradi adventivnih snovi</t>
        </is>
      </c>
      <c r="CQ18" s="2" t="inlineStr">
        <is>
          <t>3</t>
        </is>
      </c>
      <c r="CR18" s="2" t="inlineStr">
        <is>
          <t/>
        </is>
      </c>
      <c r="CS18" t="inlineStr">
        <is>
          <t/>
        </is>
      </c>
      <c r="CT18" t="inlineStr">
        <is>
          <t/>
        </is>
      </c>
      <c r="CU18" t="inlineStr">
        <is>
          <t/>
        </is>
      </c>
      <c r="CV18" t="inlineStr">
        <is>
          <t/>
        </is>
      </c>
      <c r="CW18" t="inlineStr">
        <is>
          <t/>
        </is>
      </c>
    </row>
    <row r="19">
      <c r="A19" s="1" t="str">
        <f>HYPERLINK("https://iate.europa.eu/entry/result/1076688/all", "1076688")</f>
        <v>1076688</v>
      </c>
      <c r="B19" t="inlineStr">
        <is>
          <t>SOCIAL QUESTIONS</t>
        </is>
      </c>
      <c r="C19" t="inlineStr">
        <is>
          <t>SOCIAL QUESTIONS|health|pharmaceutical industry</t>
        </is>
      </c>
      <c r="D19" t="inlineStr">
        <is>
          <t>yes</t>
        </is>
      </c>
      <c r="E19" t="inlineStr">
        <is>
          <t/>
        </is>
      </c>
      <c r="F19" s="2" t="inlineStr">
        <is>
          <t>лекарствен продукт с фиксирана дозова комбинация</t>
        </is>
      </c>
      <c r="G19" s="2" t="inlineStr">
        <is>
          <t>3</t>
        </is>
      </c>
      <c r="H19" s="2" t="inlineStr">
        <is>
          <t/>
        </is>
      </c>
      <c r="I19" t="inlineStr">
        <is>
          <t>лекарствен продукт, съдържащ
 комбинация от активни вещества, предназначен да бъде пуснат на пазара като самостоятелна
 фармацевтична форма</t>
        </is>
      </c>
      <c r="J19" s="2" t="inlineStr">
        <is>
          <t>léčivý přípravek s fixní kombinací dávek|
léčivý přípravek s fixní kombinací</t>
        </is>
      </c>
      <c r="K19" s="2" t="inlineStr">
        <is>
          <t>2|
3</t>
        </is>
      </c>
      <c r="L19" s="2" t="inlineStr">
        <is>
          <t xml:space="preserve">|
</t>
        </is>
      </c>
      <c r="M19" t="inlineStr">
        <is>
          <t>léčivý přípravek sestávající
 z kombinace účinných látek, který je určen k uvedení na trh jako jedna léková forma</t>
        </is>
      </c>
      <c r="N19" s="2" t="inlineStr">
        <is>
          <t>kombinationspræparat</t>
        </is>
      </c>
      <c r="O19" s="2" t="inlineStr">
        <is>
          <t>3</t>
        </is>
      </c>
      <c r="P19" s="2" t="inlineStr">
        <is>
          <t/>
        </is>
      </c>
      <c r="Q19" t="inlineStr">
        <is>
          <t/>
        </is>
      </c>
      <c r="R19" s="2" t="inlineStr">
        <is>
          <t>Kombinationspraeparat|
Mischpraeparat|
Kombinationspräparat, Mischpräparat|
fixe Kombination von Arzneimitteln|
Mischpräparat|
Kombinationspräparat|
feste Kombinationsarzneimittel|
feste Kombinationen</t>
        </is>
      </c>
      <c r="S19" s="2" t="inlineStr">
        <is>
          <t>3|
3|
3|
3|
3|
3|
3|
3</t>
        </is>
      </c>
      <c r="T19" s="2" t="inlineStr">
        <is>
          <t xml:space="preserve">|
|
|
|
|
|
|
</t>
        </is>
      </c>
      <c r="U19" t="inlineStr">
        <is>
          <t/>
        </is>
      </c>
      <c r="V19" s="2" t="inlineStr">
        <is>
          <t>φάρμακο συνδυασμού σταθερής δόσης</t>
        </is>
      </c>
      <c r="W19" s="2" t="inlineStr">
        <is>
          <t>3</t>
        </is>
      </c>
      <c r="X19" s="2" t="inlineStr">
        <is>
          <t/>
        </is>
      </c>
      <c r="Y19" t="inlineStr">
        <is>
          <t>φάρμακο που αποτελείται από δύο τουλάχιστον δραστικές ουσίες που δεν έχουν εγκριθεί προηγουμένως ως φάρμακο συνδυασμού σταθερής δόσης</t>
        </is>
      </c>
      <c r="Z19" s="2" t="inlineStr">
        <is>
          <t>fixed dose combination medicinal product|
fixed combination medicinal product|
fixed-dose combination product|
FDC|
fixed-dose combination|
fixed combination of drugs|
fixed combination drug|
fixed combination product|
fixed combination</t>
        </is>
      </c>
      <c r="AA19" s="2" t="inlineStr">
        <is>
          <t>3|
3|
3|
3|
3|
1|
1|
1|
1</t>
        </is>
      </c>
      <c r="AB19" s="2" t="inlineStr">
        <is>
          <t xml:space="preserve">|
|
|
|
|
|
|
|
</t>
        </is>
      </c>
      <c r="AC19" t="inlineStr">
        <is>
          <t>medicinal product made of at least two active substances not previously authorised as a fixed combination medicinal product</t>
        </is>
      </c>
      <c r="AD19" s="2" t="inlineStr">
        <is>
          <t>asociación fija de productos</t>
        </is>
      </c>
      <c r="AE19" s="2" t="inlineStr">
        <is>
          <t>3</t>
        </is>
      </c>
      <c r="AF19" s="2" t="inlineStr">
        <is>
          <t/>
        </is>
      </c>
      <c r="AG19" t="inlineStr">
        <is>
          <t/>
        </is>
      </c>
      <c r="AH19" s="2" t="inlineStr">
        <is>
          <t>kindlas kombinatsioonis kasutatav ravim</t>
        </is>
      </c>
      <c r="AI19" s="2" t="inlineStr">
        <is>
          <t>3</t>
        </is>
      </c>
      <c r="AJ19" s="2" t="inlineStr">
        <is>
          <t/>
        </is>
      </c>
      <c r="AK19" t="inlineStr">
        <is>
          <t>vähemalt kaht toimeainet sisaldav ravim, mis pole varem lubatud kui kindlakskujunenud kombinatsioonis kasutatav ravim</t>
        </is>
      </c>
      <c r="AL19" s="2" t="inlineStr">
        <is>
          <t>kiinteä yhdistelmälääke|
kiinteä yhdistelmävalmiste|
kiinteä yhdistelmälääkevalmiste|
kiinteä yhdistelmäannosvalmiste|
kiinteä annosyhdistelmä</t>
        </is>
      </c>
      <c r="AM19" s="2" t="inlineStr">
        <is>
          <t>3|
3|
2|
3|
3</t>
        </is>
      </c>
      <c r="AN19" s="2" t="inlineStr">
        <is>
          <t xml:space="preserve">|
|
|
|
</t>
        </is>
      </c>
      <c r="AO19" t="inlineStr">
        <is>
          <t>vähintään kahdesta sellaisesta aineesta valmistettu lääke, jolle ei ole aiemmin annettu lupaa yhdistelmälääkkeenä</t>
        </is>
      </c>
      <c r="AP19" s="2" t="inlineStr">
        <is>
          <t>association médicamenteuse|
association fixe de produits|
combinaisons à doses fixes|
association fixée|
associations fixes</t>
        </is>
      </c>
      <c r="AQ19" s="2" t="inlineStr">
        <is>
          <t>3|
3|
2|
3|
1</t>
        </is>
      </c>
      <c r="AR19" s="2" t="inlineStr">
        <is>
          <t xml:space="preserve">|
|
|
|
</t>
        </is>
      </c>
      <c r="AS19" t="inlineStr">
        <is>
          <t>administration simultanée de deux ou plusieurs médicaments, sous forme soit de préparations distinctes, soit d'une seule préparation</t>
        </is>
      </c>
      <c r="AT19" t="inlineStr">
        <is>
          <t/>
        </is>
      </c>
      <c r="AU19" t="inlineStr">
        <is>
          <t/>
        </is>
      </c>
      <c r="AV19" t="inlineStr">
        <is>
          <t/>
        </is>
      </c>
      <c r="AW19" t="inlineStr">
        <is>
          <t/>
        </is>
      </c>
      <c r="AX19" t="inlineStr">
        <is>
          <t/>
        </is>
      </c>
      <c r="AY19" t="inlineStr">
        <is>
          <t/>
        </is>
      </c>
      <c r="AZ19" t="inlineStr">
        <is>
          <t/>
        </is>
      </c>
      <c r="BA19" t="inlineStr">
        <is>
          <t/>
        </is>
      </c>
      <c r="BB19" s="2" t="inlineStr">
        <is>
          <t>fix kombinációjú gyógyszer</t>
        </is>
      </c>
      <c r="BC19" s="2" t="inlineStr">
        <is>
          <t>2</t>
        </is>
      </c>
      <c r="BD19" s="2" t="inlineStr">
        <is>
          <t/>
        </is>
      </c>
      <c r="BE19" t="inlineStr">
        <is>
          <t>legalább két olyan hatóanyagból álló gyógyszer, amelyeket korábban fix kombinációjú gyógyszerként nem engedélyeztek</t>
        </is>
      </c>
      <c r="BF19" s="2" t="inlineStr">
        <is>
          <t>medicinale ad associazione fissa</t>
        </is>
      </c>
      <c r="BG19" s="2" t="inlineStr">
        <is>
          <t>3</t>
        </is>
      </c>
      <c r="BH19" s="2" t="inlineStr">
        <is>
          <t/>
        </is>
      </c>
      <c r="BI19" t="inlineStr">
        <is>
          <t>medicinale
composto da almeno due sostanze attive non precedentemente autorizzato come
medicinale ad associazione fissa</t>
        </is>
      </c>
      <c r="BJ19" s="2" t="inlineStr">
        <is>
          <t>pastovaus derinio vaistas</t>
        </is>
      </c>
      <c r="BK19" s="2" t="inlineStr">
        <is>
          <t>3</t>
        </is>
      </c>
      <c r="BL19" s="2" t="inlineStr">
        <is>
          <t/>
        </is>
      </c>
      <c r="BM19" t="inlineStr">
        <is>
          <t/>
        </is>
      </c>
      <c r="BN19" s="2" t="inlineStr">
        <is>
          <t>fiksētas devas kombinētās zāles</t>
        </is>
      </c>
      <c r="BO19" s="2" t="inlineStr">
        <is>
          <t>2</t>
        </is>
      </c>
      <c r="BP19" s="2" t="inlineStr">
        <is>
          <t/>
        </is>
      </c>
      <c r="BQ19" t="inlineStr">
        <is>
          <t>zāles, kas pagatavotas no vismaz divām aktīvajām vielām un kas nav iepriekš atļautas kā zāles ar nemainīgu sastāvu</t>
        </is>
      </c>
      <c r="BR19" s="2" t="inlineStr">
        <is>
          <t>prodott mediċinali ta' kombinazzjoni f'doża fissa|
prodott mediċinali ta' kombinazzjoni fissa</t>
        </is>
      </c>
      <c r="BS19" s="2" t="inlineStr">
        <is>
          <t>3|
3</t>
        </is>
      </c>
      <c r="BT19" s="2" t="inlineStr">
        <is>
          <t xml:space="preserve">|
</t>
        </is>
      </c>
      <c r="BU19" t="inlineStr">
        <is>
          <t>prodotti mediċinali ġodda ta’ mill-inqas żewġ sustanzi attivi mhux preċedentement awtorizzati bħala prodott mediċinali ta’ kombinazzjoni fissa</t>
        </is>
      </c>
      <c r="BV19" s="2" t="inlineStr">
        <is>
          <t>geneesmiddelencombinatie|
vaste combinatie|
vastgestelde combinaties</t>
        </is>
      </c>
      <c r="BW19" s="2" t="inlineStr">
        <is>
          <t>3|
3|
2</t>
        </is>
      </c>
      <c r="BX19" s="2" t="inlineStr">
        <is>
          <t xml:space="preserve">|
|
</t>
        </is>
      </c>
      <c r="BY19" t="inlineStr">
        <is>
          <t/>
        </is>
      </c>
      <c r="BZ19" s="2" t="inlineStr">
        <is>
          <t>produkt złożony zawierający ustalone połączenie</t>
        </is>
      </c>
      <c r="CA19" s="2" t="inlineStr">
        <is>
          <t>3</t>
        </is>
      </c>
      <c r="CB19" s="2" t="inlineStr">
        <is>
          <t/>
        </is>
      </c>
      <c r="CC19" t="inlineStr">
        <is>
          <t>produkt leczniczy składający się z połączenia substancji czynnych, który ma zostać wprowadzony do obrotu jako jedna postać farmaceutyczna</t>
        </is>
      </c>
      <c r="CD19" s="2" t="inlineStr">
        <is>
          <t>associação fixa de medicamentos</t>
        </is>
      </c>
      <c r="CE19" s="2" t="inlineStr">
        <is>
          <t>3</t>
        </is>
      </c>
      <c r="CF19" s="2" t="inlineStr">
        <is>
          <t/>
        </is>
      </c>
      <c r="CG19" t="inlineStr">
        <is>
          <t>Medicamento composto de, pelo menos, duas substâncias ativas que não tenham sido anteriormente autorizados como associação fixa.</t>
        </is>
      </c>
      <c r="CH19" s="2" t="inlineStr">
        <is>
          <t>medicament combinat cu doză fixă|
medicament cu combinație fixă|
combinație în doză fixă</t>
        </is>
      </c>
      <c r="CI19" s="2" t="inlineStr">
        <is>
          <t>3|
3|
3</t>
        </is>
      </c>
      <c r="CJ19" s="2" t="inlineStr">
        <is>
          <t xml:space="preserve">|
|
</t>
        </is>
      </c>
      <c r="CK19" t="inlineStr">
        <is>
          <t>medicament care constă într-o combinație de substanțe active destinate introducerii pe piață ca formă farmaceutică unică</t>
        </is>
      </c>
      <c r="CL19" s="2" t="inlineStr">
        <is>
          <t>kombinovaný liek s fixnou dávkou|
liek s viazanou kombináciou</t>
        </is>
      </c>
      <c r="CM19" s="2" t="inlineStr">
        <is>
          <t>3|
3</t>
        </is>
      </c>
      <c r="CN19" s="2" t="inlineStr">
        <is>
          <t xml:space="preserve">|
</t>
        </is>
      </c>
      <c r="CO19" t="inlineStr">
        <is>
          <t>liek, ktorý pozostáva z kombinácie účinných
látok a je určený na uvedenie na trh ako jedna lieková forma</t>
        </is>
      </c>
      <c r="CP19" s="2" t="inlineStr">
        <is>
          <t>zdravilo s kombinacijo</t>
        </is>
      </c>
      <c r="CQ19" s="2" t="inlineStr">
        <is>
          <t>3</t>
        </is>
      </c>
      <c r="CR19" s="2" t="inlineStr">
        <is>
          <t/>
        </is>
      </c>
      <c r="CS19" t="inlineStr">
        <is>
          <t>zdravilo, proizvedeno iz vsaj dveh zdravilnih učinkovin, ki predhodno še nista pridobili dovoljenja kot zdravilo z določeno kombinacijo</t>
        </is>
      </c>
      <c r="CT19" s="2" t="inlineStr">
        <is>
          <t>läkemedel med fast doskombination</t>
        </is>
      </c>
      <c r="CU19" s="2" t="inlineStr">
        <is>
          <t>3</t>
        </is>
      </c>
      <c r="CV19" s="2" t="inlineStr">
        <is>
          <t/>
        </is>
      </c>
      <c r="CW19" t="inlineStr">
        <is>
          <t>läkemedel som består av en kombination av aktiva substanser och som är avsett att släppas ut på marknaden som en enda läkemedelsform</t>
        </is>
      </c>
    </row>
    <row r="20">
      <c r="A20" s="1" t="str">
        <f>HYPERLINK("https://iate.europa.eu/entry/result/3571415/all", "3571415")</f>
        <v>3571415</v>
      </c>
      <c r="B20" t="inlineStr">
        <is>
          <t>SOCIAL QUESTIONS</t>
        </is>
      </c>
      <c r="C20" t="inlineStr">
        <is>
          <t>SOCIAL QUESTIONS|health|pharmaceutical industry</t>
        </is>
      </c>
      <c r="D20" t="inlineStr">
        <is>
          <t>yes</t>
        </is>
      </c>
      <c r="E20" t="inlineStr">
        <is>
          <t/>
        </is>
      </c>
      <c r="F20" s="2" t="inlineStr">
        <is>
          <t>път на въвеждане</t>
        </is>
      </c>
      <c r="G20" s="2" t="inlineStr">
        <is>
          <t>4</t>
        </is>
      </c>
      <c r="H20" s="2" t="inlineStr">
        <is>
          <t/>
        </is>
      </c>
      <c r="I20" t="inlineStr">
        <is>
          <t>начинът, по който дадено лекарство се въвежда в организма и който има определящо значение за лекарствения ефект</t>
        </is>
      </c>
      <c r="J20" s="2" t="inlineStr">
        <is>
          <t>cesta podání</t>
        </is>
      </c>
      <c r="K20" s="2" t="inlineStr">
        <is>
          <t>3</t>
        </is>
      </c>
      <c r="L20" s="2" t="inlineStr">
        <is>
          <t/>
        </is>
      </c>
      <c r="M20" t="inlineStr">
        <is>
          <t>brána, kterou léčivo vstupuje do organismu</t>
        </is>
      </c>
      <c r="N20" s="2" t="inlineStr">
        <is>
          <t>administrationsvej|
indgiftsvej|
medicinadministrationsvej</t>
        </is>
      </c>
      <c r="O20" s="2" t="inlineStr">
        <is>
          <t>3|
3|
3</t>
        </is>
      </c>
      <c r="P20" s="2" t="inlineStr">
        <is>
          <t xml:space="preserve">|
|
</t>
        </is>
      </c>
      <c r="Q20" t="inlineStr">
        <is>
          <t>"del af administrationsmåden hvor det specificeres hvilken vej et lægemiddel skal tilføres en patient"</t>
        </is>
      </c>
      <c r="R20" s="2" t="inlineStr">
        <is>
          <t>Verabreichungsweg|
Art der Anwendung</t>
        </is>
      </c>
      <c r="S20" s="2" t="inlineStr">
        <is>
          <t>3|
3</t>
        </is>
      </c>
      <c r="T20" s="2" t="inlineStr">
        <is>
          <t xml:space="preserve">|
</t>
        </is>
      </c>
      <c r="U20" t="inlineStr">
        <is>
          <t/>
        </is>
      </c>
      <c r="V20" s="2" t="inlineStr">
        <is>
          <t>οδός χορήγησης</t>
        </is>
      </c>
      <c r="W20" s="2" t="inlineStr">
        <is>
          <t>4</t>
        </is>
      </c>
      <c r="X20" s="2" t="inlineStr">
        <is>
          <t/>
        </is>
      </c>
      <c r="Y20" t="inlineStr">
        <is>
          <t/>
        </is>
      </c>
      <c r="Z20" s="2" t="inlineStr">
        <is>
          <t>route of administration|
administration route|
dosing route</t>
        </is>
      </c>
      <c r="AA20" s="2" t="inlineStr">
        <is>
          <t>3|
3|
3</t>
        </is>
      </c>
      <c r="AB20" s="2" t="inlineStr">
        <is>
          <t>preferred|
|
deprecated</t>
        </is>
      </c>
      <c r="AC20" t="inlineStr">
        <is>
          <t>path by which a substance is taken into the body (i.e., by mouth, injection, inhalation, rectum, or by application)</t>
        </is>
      </c>
      <c r="AD20" s="2" t="inlineStr">
        <is>
          <t>vía de administración</t>
        </is>
      </c>
      <c r="AE20" s="2" t="inlineStr">
        <is>
          <t>3</t>
        </is>
      </c>
      <c r="AF20" s="2" t="inlineStr">
        <is>
          <t/>
        </is>
      </c>
      <c r="AG20" t="inlineStr">
        <is>
          <t>Vía por la que un medicamento se introduce en el organismo o se aplica a una determinada zona del mismo.</t>
        </is>
      </c>
      <c r="AH20" s="2" t="inlineStr">
        <is>
          <t>manustamisviis</t>
        </is>
      </c>
      <c r="AI20" s="2" t="inlineStr">
        <is>
          <t>3</t>
        </is>
      </c>
      <c r="AJ20" s="2" t="inlineStr">
        <is>
          <t/>
        </is>
      </c>
      <c r="AK20" t="inlineStr">
        <is>
          <t/>
        </is>
      </c>
      <c r="AL20" s="2" t="inlineStr">
        <is>
          <t>antoreitti</t>
        </is>
      </c>
      <c r="AM20" s="2" t="inlineStr">
        <is>
          <t>3</t>
        </is>
      </c>
      <c r="AN20" s="2" t="inlineStr">
        <is>
          <t/>
        </is>
      </c>
      <c r="AO20" t="inlineStr">
        <is>
          <t>reitti, jonka kautta aine siirretään kehoon (eli suun kautta, injektiona, sisäänhengittämällä, peräsuolen kautta tai sivelemällä)</t>
        </is>
      </c>
      <c r="AP20" s="2" t="inlineStr">
        <is>
          <t>voie d'administration</t>
        </is>
      </c>
      <c r="AQ20" s="2" t="inlineStr">
        <is>
          <t>4</t>
        </is>
      </c>
      <c r="AR20" s="2" t="inlineStr">
        <is>
          <t/>
        </is>
      </c>
      <c r="AS20" t="inlineStr">
        <is>
          <t>endroit par lequel un médicament pénètre dans l'organisme</t>
        </is>
      </c>
      <c r="AT20" s="2" t="inlineStr">
        <is>
          <t>bealach riartha</t>
        </is>
      </c>
      <c r="AU20" s="2" t="inlineStr">
        <is>
          <t>3</t>
        </is>
      </c>
      <c r="AV20" s="2" t="inlineStr">
        <is>
          <t/>
        </is>
      </c>
      <c r="AW20" t="inlineStr">
        <is>
          <t/>
        </is>
      </c>
      <c r="AX20" s="2" t="inlineStr">
        <is>
          <t>put primjene</t>
        </is>
      </c>
      <c r="AY20" s="2" t="inlineStr">
        <is>
          <t>3</t>
        </is>
      </c>
      <c r="AZ20" s="2" t="inlineStr">
        <is>
          <t/>
        </is>
      </c>
      <c r="BA20" t="inlineStr">
        <is>
          <t/>
        </is>
      </c>
      <c r="BB20" s="2" t="inlineStr">
        <is>
          <t>alkalmazási mód</t>
        </is>
      </c>
      <c r="BC20" s="2" t="inlineStr">
        <is>
          <t>3</t>
        </is>
      </c>
      <c r="BD20" s="2" t="inlineStr">
        <is>
          <t/>
        </is>
      </c>
      <c r="BE20" t="inlineStr">
        <is>
          <t>hatóanyag testbe juttatásának a módja (szájon át, injekcióval, inhalálással, végbélen át stb.)</t>
        </is>
      </c>
      <c r="BF20" s="2" t="inlineStr">
        <is>
          <t>via di somministrazione</t>
        </is>
      </c>
      <c r="BG20" s="2" t="inlineStr">
        <is>
          <t>3</t>
        </is>
      </c>
      <c r="BH20" s="2" t="inlineStr">
        <is>
          <t/>
        </is>
      </c>
      <c r="BI20" t="inlineStr">
        <is>
          <t>via attraverso la
quale un farmaco è assunto nell’organismo</t>
        </is>
      </c>
      <c r="BJ20" s="2" t="inlineStr">
        <is>
          <t>vartojimo būdas</t>
        </is>
      </c>
      <c r="BK20" s="2" t="inlineStr">
        <is>
          <t>3</t>
        </is>
      </c>
      <c r="BL20" s="2" t="inlineStr">
        <is>
          <t>preferred</t>
        </is>
      </c>
      <c r="BM20" t="inlineStr">
        <is>
          <t>būdas, kuriuo vaistas sąmoningai įvedamas į organizmą</t>
        </is>
      </c>
      <c r="BN20" s="2" t="inlineStr">
        <is>
          <t>ievadīšanas veids|
ievadīšanas ceļš</t>
        </is>
      </c>
      <c r="BO20" s="2" t="inlineStr">
        <is>
          <t>3|
3</t>
        </is>
      </c>
      <c r="BP20" s="2" t="inlineStr">
        <is>
          <t>|
preferred</t>
        </is>
      </c>
      <c r="BQ20" t="inlineStr">
        <is>
          <t/>
        </is>
      </c>
      <c r="BR20" s="2" t="inlineStr">
        <is>
          <t>rotta ta' amministrazzjoni</t>
        </is>
      </c>
      <c r="BS20" s="2" t="inlineStr">
        <is>
          <t>3</t>
        </is>
      </c>
      <c r="BT20" s="2" t="inlineStr">
        <is>
          <t/>
        </is>
      </c>
      <c r="BU20" t="inlineStr">
        <is>
          <t>il-mogħdija li tieħu sustanza meta din tidħol fil-ġisem (pereż. bil-ħalq, b'injezzjoni, b'inalazzjoni, mir-rektum, jew b'applikazzjoni)</t>
        </is>
      </c>
      <c r="BV20" s="2" t="inlineStr">
        <is>
          <t>toedieningswijze|
wijze van toediening</t>
        </is>
      </c>
      <c r="BW20" s="2" t="inlineStr">
        <is>
          <t>3|
3</t>
        </is>
      </c>
      <c r="BX20" s="2" t="inlineStr">
        <is>
          <t xml:space="preserve">|
</t>
        </is>
      </c>
      <c r="BY20" t="inlineStr">
        <is>
          <t/>
        </is>
      </c>
      <c r="BZ20" s="2" t="inlineStr">
        <is>
          <t>droga podania</t>
        </is>
      </c>
      <c r="CA20" s="2" t="inlineStr">
        <is>
          <t>3</t>
        </is>
      </c>
      <c r="CB20" s="2" t="inlineStr">
        <is>
          <t/>
        </is>
      </c>
      <c r="CC20" t="inlineStr">
        <is>
          <t>droga, którą lek wnika do organizmu (np. doustna, dożylna, doodbytnicza, przezskórna, donosowa)</t>
        </is>
      </c>
      <c r="CD20" s="2" t="inlineStr">
        <is>
          <t>via de administração</t>
        </is>
      </c>
      <c r="CE20" s="2" t="inlineStr">
        <is>
          <t>3</t>
        </is>
      </c>
      <c r="CF20" s="2" t="inlineStr">
        <is>
          <t/>
        </is>
      </c>
      <c r="CG20" t="inlineStr">
        <is>
          <t>Caminho pelo qual uma droga é colocada em contacto com o organismo.</t>
        </is>
      </c>
      <c r="CH20" s="2" t="inlineStr">
        <is>
          <t>cale de administrare</t>
        </is>
      </c>
      <c r="CI20" s="2" t="inlineStr">
        <is>
          <t>3</t>
        </is>
      </c>
      <c r="CJ20" s="2" t="inlineStr">
        <is>
          <t/>
        </is>
      </c>
      <c r="CK20" t="inlineStr">
        <is>
          <t/>
        </is>
      </c>
      <c r="CL20" s="2" t="inlineStr">
        <is>
          <t>cesta podania</t>
        </is>
      </c>
      <c r="CM20" s="2" t="inlineStr">
        <is>
          <t>3</t>
        </is>
      </c>
      <c r="CN20" s="2" t="inlineStr">
        <is>
          <t/>
        </is>
      </c>
      <c r="CO20" t="inlineStr">
        <is>
          <t>cesta, akou sa látka dostane do tela (napr. ústami, injekciou, inhaláciou, konečníkom)</t>
        </is>
      </c>
      <c r="CP20" s="2" t="inlineStr">
        <is>
          <t>pot uporabe</t>
        </is>
      </c>
      <c r="CQ20" s="2" t="inlineStr">
        <is>
          <t>3</t>
        </is>
      </c>
      <c r="CR20" s="2" t="inlineStr">
        <is>
          <t/>
        </is>
      </c>
      <c r="CS20" t="inlineStr">
        <is>
          <t>pot, po kateri se zdravilo aplicira na mesto, kjer se začne sproščati, npr. peroralna uporaba</t>
        </is>
      </c>
      <c r="CT20" s="2" t="inlineStr">
        <is>
          <t>administreringsväg</t>
        </is>
      </c>
      <c r="CU20" s="2" t="inlineStr">
        <is>
          <t>3</t>
        </is>
      </c>
      <c r="CV20" s="2" t="inlineStr">
        <is>
          <t/>
        </is>
      </c>
      <c r="CW20" t="inlineStr">
        <is>
          <t>Det sätt på vilket ett läkemedel tillförs kroppen.</t>
        </is>
      </c>
    </row>
    <row r="21">
      <c r="A21" s="1" t="str">
        <f>HYPERLINK("https://iate.europa.eu/entry/result/1090485/all", "1090485")</f>
        <v>1090485</v>
      </c>
      <c r="B21" t="inlineStr">
        <is>
          <t>SOCIAL QUESTIONS</t>
        </is>
      </c>
      <c r="C21" t="inlineStr">
        <is>
          <t>SOCIAL QUESTIONS|health|pharmaceutical industry</t>
        </is>
      </c>
      <c r="D21" t="inlineStr">
        <is>
          <t>yes</t>
        </is>
      </c>
      <c r="E21" t="inlineStr">
        <is>
          <t/>
        </is>
      </c>
      <c r="F21" s="2" t="inlineStr">
        <is>
          <t>биоеквивалентност</t>
        </is>
      </c>
      <c r="G21" s="2" t="inlineStr">
        <is>
          <t>4</t>
        </is>
      </c>
      <c r="H21" s="2" t="inlineStr">
        <is>
          <t/>
        </is>
      </c>
      <c r="I21" t="inlineStr">
        <is>
          <t>доказано качество на два или няколко лекарствени продукта да са &lt;a href="https://iate.europa.eu/entry/result/3637131/bg" target="_blank"&gt;фармацевтично еквивалентни&lt;/a&gt; или фармацевтични 
алтернативи, като техните бионаличности след приложение в същата 
моларна доза са подобни до такава степен, че ефектите им по отношение на
 ефикасност и безопасност са съществено подобни</t>
        </is>
      </c>
      <c r="J21" s="2" t="inlineStr">
        <is>
          <t>bioekvivalence</t>
        </is>
      </c>
      <c r="K21" s="2" t="inlineStr">
        <is>
          <t>3</t>
        </is>
      </c>
      <c r="L21" s="2" t="inlineStr">
        <is>
          <t/>
        </is>
      </c>
      <c r="M21" t="inlineStr">
        <is>
          <t>jako bioekvivalentní léčivé přípravky se označují farmaceuticky ekvivalentní nebo farmaceuticky alternativní přípravky, které při zkoumání za standardních experimentálních podmínek vykazují srovnatelnou &lt;i&gt;biologickou dostupnost&lt;/i&gt; [ &lt;a href="/entry/result/1151714/all" id="ENTRY_TO_ENTRY_CONVERTER" target="_blank"&gt;IATE:1151714&lt;/a&gt; ]</t>
        </is>
      </c>
      <c r="N21" s="2" t="inlineStr">
        <is>
          <t>bioækvivalens</t>
        </is>
      </c>
      <c r="O21" s="2" t="inlineStr">
        <is>
          <t>3</t>
        </is>
      </c>
      <c r="P21" s="2" t="inlineStr">
        <is>
          <t/>
        </is>
      </c>
      <c r="Q21" t="inlineStr">
        <is>
          <t>"Ved bioækvivalens forstås, at de to lægemidler optages i samme mængde og med samme hastighed samt opnår samme maksimale plasmakoncentration."</t>
        </is>
      </c>
      <c r="R21" s="2" t="inlineStr">
        <is>
          <t>Bioäquivalenz</t>
        </is>
      </c>
      <c r="S21" s="2" t="inlineStr">
        <is>
          <t>3</t>
        </is>
      </c>
      <c r="T21" s="2" t="inlineStr">
        <is>
          <t/>
        </is>
      </c>
      <c r="U21" t="inlineStr">
        <is>
          <t>Gleichwertigkeit zweier Arzneimittel mit dem gleichen Wirkstoff, jedoch nicht unbedingt in gleicher Dosierung, welche die gleiche Bioverfügbarkeit &lt;a href="/entry/result/3542005/all" id="ENTRY_TO_ENTRY_CONVERTER" target="_blank"&gt;IATE:3542005&lt;/a&gt; ergibt, wenn sie gleichartigen Probanden in der gleichen Weise appliziert werden</t>
        </is>
      </c>
      <c r="V21" s="2" t="inlineStr">
        <is>
          <t>βιοϊσοδυναμία</t>
        </is>
      </c>
      <c r="W21" s="2" t="inlineStr">
        <is>
          <t>4</t>
        </is>
      </c>
      <c r="X21" s="2" t="inlineStr">
        <is>
          <t/>
        </is>
      </c>
      <c r="Y21" t="inlineStr">
        <is>
          <t>ιδιότητα δύο φαρμάκων για τα οποία αποδεικνύεται ότι οι δύο συνθέσεις δεν παρουσιάζουν ουσιώδεις διαφορές στο εύρος και το βαθμό απορρόφησης τους από τον οργανισμό</t>
        </is>
      </c>
      <c r="Z21" s="2" t="inlineStr">
        <is>
          <t>bioequivalence|
bio-equivalence</t>
        </is>
      </c>
      <c r="AA21" s="2" t="inlineStr">
        <is>
          <t>3|
3</t>
        </is>
      </c>
      <c r="AB21" s="2" t="inlineStr">
        <is>
          <t xml:space="preserve">|
</t>
        </is>
      </c>
      <c r="AC21" t="inlineStr">
        <is>
          <t>two &lt;a href="https://iate.europa.eu/entry/result/1443220/en" target="_blank"&gt;&lt;i&gt;pharmaceutical products&lt;/i&gt;&lt;/a&gt; are bioequivalent if they are pharmaceutically equivalent and their &lt;a href="https://iate.europa.eu/entry/result/1443220/en" target="_blank"&gt;&lt;i&gt;bioavailabilities&lt;/i&gt;&lt;/a&gt; (rate and extent of availability) after administration in the same molar dose are similar to such a degree that their effects, with respect to both efficacy and safety, can be expected to be essentially the same</t>
        </is>
      </c>
      <c r="AD21" s="2" t="inlineStr">
        <is>
          <t>bioequivalencia</t>
        </is>
      </c>
      <c r="AE21" s="2" t="inlineStr">
        <is>
          <t>3</t>
        </is>
      </c>
      <c r="AF21" s="2" t="inlineStr">
        <is>
          <t/>
        </is>
      </c>
      <c r="AG21" t="inlineStr">
        <is>
          <t>Relación que, basándose en los llamados criterios de bioequivalencia, permite determinar que dos productos farmacéuticos son equivalentes, es decir, que presentan la misma biodisponibilidad y que, una vez administrados, sus efectos serán esencialmente los mismos.</t>
        </is>
      </c>
      <c r="AH21" s="2" t="inlineStr">
        <is>
          <t>bioekvivalentsus</t>
        </is>
      </c>
      <c r="AI21" s="2" t="inlineStr">
        <is>
          <t>3</t>
        </is>
      </c>
      <c r="AJ21" s="2" t="inlineStr">
        <is>
          <t/>
        </is>
      </c>
      <c r="AK21" t="inlineStr">
        <is>
          <t>võrreldavad tooted (geneeriline ravim ja originaalravim) tekitavad samas koguses manustatuna sama suure toimeaine kontsentratsiooni organismis</t>
        </is>
      </c>
      <c r="AL21" s="2" t="inlineStr">
        <is>
          <t>bioekvivalenssi|
biologinen samanarvoisuus</t>
        </is>
      </c>
      <c r="AM21" s="2" t="inlineStr">
        <is>
          <t>3|
3</t>
        </is>
      </c>
      <c r="AN21" s="2" t="inlineStr">
        <is>
          <t xml:space="preserve">|
</t>
        </is>
      </c>
      <c r="AO21" t="inlineStr">
        <is>
          <t>määrä, joka ilmoittaa kuinka paljon esim. lääkkeet saavat vaikutuksiltaan poiketa, jotta ne voidaan katsoa potilaiden hoidon kannalta samanarvoisiksi, bioekvivalenteiksi</t>
        </is>
      </c>
      <c r="AP21" s="2" t="inlineStr">
        <is>
          <t>bioéquivalence</t>
        </is>
      </c>
      <c r="AQ21" s="2" t="inlineStr">
        <is>
          <t>3</t>
        </is>
      </c>
      <c r="AR21" s="2" t="inlineStr">
        <is>
          <t/>
        </is>
      </c>
      <c r="AS21" t="inlineStr">
        <is>
          <t>équivalence de comportement dans l’organisme d'un patient entre un médicament princeps et un médicament générique, du point de vue de l’absorption, de la distribution et de l’élimination</t>
        </is>
      </c>
      <c r="AT21" s="2" t="inlineStr">
        <is>
          <t>bithchoibhéis</t>
        </is>
      </c>
      <c r="AU21" s="2" t="inlineStr">
        <is>
          <t>3</t>
        </is>
      </c>
      <c r="AV21" s="2" t="inlineStr">
        <is>
          <t/>
        </is>
      </c>
      <c r="AW21" t="inlineStr">
        <is>
          <t/>
        </is>
      </c>
      <c r="AX21" t="inlineStr">
        <is>
          <t/>
        </is>
      </c>
      <c r="AY21" t="inlineStr">
        <is>
          <t/>
        </is>
      </c>
      <c r="AZ21" t="inlineStr">
        <is>
          <t/>
        </is>
      </c>
      <c r="BA21" t="inlineStr">
        <is>
          <t/>
        </is>
      </c>
      <c r="BB21" s="2" t="inlineStr">
        <is>
          <t>bio-egyenértékűség|
biológiai egyenértékűség|
bioekvivalencia</t>
        </is>
      </c>
      <c r="BC21" s="2" t="inlineStr">
        <is>
          <t>4|
3|
3</t>
        </is>
      </c>
      <c r="BD21" s="2" t="inlineStr">
        <is>
          <t xml:space="preserve">|
|
</t>
        </is>
      </c>
      <c r="BE21" t="inlineStr">
        <is>
          <t>két gyógyszer [ &lt;a href="/entry/result/1443220/all" id="ENTRY_TO_ENTRY_CONVERTER" target="_blank"&gt;IATE:1443220&lt;/a&gt; ] egymással gyógyszerészetileg egyenértékű (azonos hatóanyag, azonos mennyiség, azonos gyógyszerformuláció) vagy gyógyszerészeti alternatívák (azonos hatóanyag, de eltérhet a mennyiség, a formuláció vagy az aktív összetevő kémiai formája) és azonos moláris dózisban adagolva biohasznosulásuk oly mértékben hasonló, hogy hatásuk alapvetően azonos, mind hatásosság, mind biztonságosság tekintetében</t>
        </is>
      </c>
      <c r="BF21" s="2" t="inlineStr">
        <is>
          <t>bioequivalenza</t>
        </is>
      </c>
      <c r="BG21" s="2" t="inlineStr">
        <is>
          <t>3</t>
        </is>
      </c>
      <c r="BH21" s="2" t="inlineStr">
        <is>
          <t/>
        </is>
      </c>
      <c r="BI21" t="inlineStr">
        <is>
          <t>equivalenza media di due&lt;a href="https://iate.europa.eu/entry/result/1443220/en-it" target="_blank"&gt; farmaci &lt;/a&gt;con profili di &lt;a href="https://iate.europa.eu/entry/result/1151714/en-it" target="_blank"&gt;biodisponibilità&lt;/a&gt; ottenuti con la stessa dose somministrata così simili che è improbabile producano differenze rilevanti negli effetti terapeutici e/o avversi</t>
        </is>
      </c>
      <c r="BJ21" s="2" t="inlineStr">
        <is>
          <t>biologinis ekvivalentiškumas|
bioekvivalentiškumas|
biologinis lygiavertiškumas</t>
        </is>
      </c>
      <c r="BK21" s="2" t="inlineStr">
        <is>
          <t>3|
3|
3</t>
        </is>
      </c>
      <c r="BL21" s="2" t="inlineStr">
        <is>
          <t>preferred|
admitted|
admitted</t>
        </is>
      </c>
      <c r="BM21" t="inlineStr">
        <is>
          <t>medžiagų kiekių ir organizme sukeliamų reakcijų tapatumas originalui</t>
        </is>
      </c>
      <c r="BN21" s="2" t="inlineStr">
        <is>
          <t>bioekvivalence</t>
        </is>
      </c>
      <c r="BO21" s="2" t="inlineStr">
        <is>
          <t>3</t>
        </is>
      </c>
      <c r="BP21" s="2" t="inlineStr">
        <is>
          <t/>
        </is>
      </c>
      <c r="BQ21" t="inlineStr">
        <is>
          <t>Ja reģistrējamā produkta un apstiprinātā produkta &lt;i&gt;biopiejamība&lt;/i&gt; [ &lt;a href="/entry/result/1151714/all" id="ENTRY_TO_ENTRY_CONVERTER" target="_blank"&gt;IATE:1151714&lt;/a&gt; ] ir līdzīga (būtiski neatšķiras) un abas zāles ir farmaceitiski ekvivalentas (vienādas aktīvās vielas, to daudzums un koncentrācija, zāļu formas un ievadīšanas ceļi), tad abi medicīniskie produkti ir bioekvivalenti vai to starpā pastāv &lt;b&gt;bioekvivalence&lt;/b&gt;.</t>
        </is>
      </c>
      <c r="BR21" s="2" t="inlineStr">
        <is>
          <t>bijoekwivalenza</t>
        </is>
      </c>
      <c r="BS21" s="2" t="inlineStr">
        <is>
          <t>3</t>
        </is>
      </c>
      <c r="BT21" s="2" t="inlineStr">
        <is>
          <t/>
        </is>
      </c>
      <c r="BU21" t="inlineStr">
        <is>
          <t>il-proprjetà relattiva għal żewġ mediċini b'ingredjenti attivi identiċi (bħala mediċina oriġinali b'isem kummerċjali u l-ekwivalenti ġenerika) tal-istess mediċina li jkollhom bijodisponibilità simili u jipproduċu l-istess effett fis-sit tal-attività fiżjoloġika</t>
        </is>
      </c>
      <c r="BV21" s="2" t="inlineStr">
        <is>
          <t>bio-equivalentie|
biologische equivalentie</t>
        </is>
      </c>
      <c r="BW21" s="2" t="inlineStr">
        <is>
          <t>3|
3</t>
        </is>
      </c>
      <c r="BX21" s="2" t="inlineStr">
        <is>
          <t xml:space="preserve">|
</t>
        </is>
      </c>
      <c r="BY21" t="inlineStr">
        <is>
          <t>eigenschap van twee &lt;i&gt;geneesmiddelen&lt;/i&gt; [ &lt;a href="/entry/result/1443220/all" id="ENTRY_TO_ENTRY_CONVERTER" target="_blank"&gt;IATE:1443220&lt;/a&gt; ] als na toediening van dezelfde dosis de mate waarin en de snelheid waarmee het geneesmiddel in de farmacologisch actieve vorm in de algemene circulatie terechtkomt, gelijkwaardig is</t>
        </is>
      </c>
      <c r="BZ21" s="2" t="inlineStr">
        <is>
          <t>biorównoważność</t>
        </is>
      </c>
      <c r="CA21" s="2" t="inlineStr">
        <is>
          <t>3</t>
        </is>
      </c>
      <c r="CB21" s="2" t="inlineStr">
        <is>
          <t/>
        </is>
      </c>
      <c r="CC21" t="inlineStr">
        <is>
          <t>sytuacja, w której &lt;i&gt;dostępność biologiczna&lt;/i&gt; [ &lt;a href="/entry/result/1151714/all" id="ENTRY_TO_ENTRY_CONVERTER" target="_blank"&gt;IATE:1151714&lt;/a&gt; ] dwóch produktów leczniczych zawierających tę samą substancję leczniczą, po podaniu w tej samej dawce molowej, jest zasadniczo podobna w odniesieniu do skuteczności i bezpieczeństwa stosowania</t>
        </is>
      </c>
      <c r="CD21" s="2" t="inlineStr">
        <is>
          <t>bioequivalência</t>
        </is>
      </c>
      <c r="CE21" s="2" t="inlineStr">
        <is>
          <t>3</t>
        </is>
      </c>
      <c r="CF21" s="2" t="inlineStr">
        <is>
          <t/>
        </is>
      </c>
      <c r="CG21" t="inlineStr">
        <is>
          <t/>
        </is>
      </c>
      <c r="CH21" s="2" t="inlineStr">
        <is>
          <t>bioechivalență</t>
        </is>
      </c>
      <c r="CI21" s="2" t="inlineStr">
        <is>
          <t>3</t>
        </is>
      </c>
      <c r="CJ21" s="2" t="inlineStr">
        <is>
          <t/>
        </is>
      </c>
      <c r="CK21" t="inlineStr">
        <is>
          <t>două medicamente sunt bioechivalente dacă sunt echivalente farmaceutic sau alternative farmaceutic și dacă biodisponibilitățile lor după administrarea în aceeași doză molară sunt similare, încât efectele lor, cu respectarea eficacității și siguranței, vor fi esențial aceleași</t>
        </is>
      </c>
      <c r="CL21" s="2" t="inlineStr">
        <is>
          <t>biologická rovnocennosť|
bioekvivalencia</t>
        </is>
      </c>
      <c r="CM21" s="2" t="inlineStr">
        <is>
          <t>3|
3</t>
        </is>
      </c>
      <c r="CN21" s="2" t="inlineStr">
        <is>
          <t xml:space="preserve">preferred|
</t>
        </is>
      </c>
      <c r="CO21" t="inlineStr">
        <is>
          <t/>
        </is>
      </c>
      <c r="CP21" s="2" t="inlineStr">
        <is>
          <t>bioekvivalenca|
biološka ekvivalenca</t>
        </is>
      </c>
      <c r="CQ21" s="2" t="inlineStr">
        <is>
          <t>3|
3</t>
        </is>
      </c>
      <c r="CR21" s="2" t="inlineStr">
        <is>
          <t xml:space="preserve">|
</t>
        </is>
      </c>
      <c r="CS21" t="inlineStr">
        <is>
          <t>enakost biološke uporabnosti dveh zdravil</t>
        </is>
      </c>
      <c r="CT21" s="2" t="inlineStr">
        <is>
          <t>bioekvivalens</t>
        </is>
      </c>
      <c r="CU21" s="2" t="inlineStr">
        <is>
          <t>2</t>
        </is>
      </c>
      <c r="CV21" s="2" t="inlineStr">
        <is>
          <t/>
        </is>
      </c>
      <c r="CW21" t="inlineStr">
        <is>
          <t/>
        </is>
      </c>
    </row>
    <row r="22">
      <c r="A22" s="1" t="str">
        <f>HYPERLINK("https://iate.europa.eu/entry/result/1684376/all", "1684376")</f>
        <v>1684376</v>
      </c>
      <c r="B22" t="inlineStr">
        <is>
          <t>SOCIAL QUESTIONS</t>
        </is>
      </c>
      <c r="C22" t="inlineStr">
        <is>
          <t>SOCIAL QUESTIONS|health|medical science</t>
        </is>
      </c>
      <c r="D22" t="inlineStr">
        <is>
          <t>yes</t>
        </is>
      </c>
      <c r="E22" t="inlineStr">
        <is>
          <t/>
        </is>
      </c>
      <c r="F22" t="inlineStr">
        <is>
          <t/>
        </is>
      </c>
      <c r="G22" t="inlineStr">
        <is>
          <t/>
        </is>
      </c>
      <c r="H22" t="inlineStr">
        <is>
          <t/>
        </is>
      </c>
      <c r="I22" t="inlineStr">
        <is>
          <t/>
        </is>
      </c>
      <c r="J22" t="inlineStr">
        <is>
          <t/>
        </is>
      </c>
      <c r="K22" t="inlineStr">
        <is>
          <t/>
        </is>
      </c>
      <c r="L22" t="inlineStr">
        <is>
          <t/>
        </is>
      </c>
      <c r="M22" t="inlineStr">
        <is>
          <t/>
        </is>
      </c>
      <c r="N22" s="2" t="inlineStr">
        <is>
          <t>cerebrospinalvæske|
liquor cerebrospinalis</t>
        </is>
      </c>
      <c r="O22" s="2" t="inlineStr">
        <is>
          <t>3|
3</t>
        </is>
      </c>
      <c r="P22" s="2" t="inlineStr">
        <is>
          <t xml:space="preserve">|
</t>
        </is>
      </c>
      <c r="Q22" t="inlineStr">
        <is>
          <t/>
        </is>
      </c>
      <c r="R22" s="2" t="inlineStr">
        <is>
          <t>Zerebrospinalflüssigkeit|
Gehirn-Rückenmarks-Flüssigkeit|
Liquor cerebrospinalis|
CSF</t>
        </is>
      </c>
      <c r="S22" s="2" t="inlineStr">
        <is>
          <t>3|
3|
3|
3</t>
        </is>
      </c>
      <c r="T22" s="2" t="inlineStr">
        <is>
          <t xml:space="preserve">|
|
|
</t>
        </is>
      </c>
      <c r="U22" t="inlineStr">
        <is>
          <t>klare und farblose Körperflüssigkeit, die mit der Gewebsflüssigkeit des Gehirns in Verbindung steht und daher auch in der Zusammensetzung sehr ähnlich ist</t>
        </is>
      </c>
      <c r="V22" s="2" t="inlineStr">
        <is>
          <t>εγκεφαλονωτιαίο υγρό|
ΕΝΥ</t>
        </is>
      </c>
      <c r="W22" s="2" t="inlineStr">
        <is>
          <t>3|
3</t>
        </is>
      </c>
      <c r="X22" s="2" t="inlineStr">
        <is>
          <t xml:space="preserve">|
</t>
        </is>
      </c>
      <c r="Y22" t="inlineStr">
        <is>
          <t>διαυγέ̋ς, άχρωμο υγρό το οποίο ευρίσκεται στο κοιλιακό σύστημα του εγκεφάλου και στον υπαραχνοειδή χώρο των &lt;a href="https://iate.europa.eu/entry/result/2151282/en-el" target="_blank"&gt;σπονδυλωτών&lt;/a&gt;</t>
        </is>
      </c>
      <c r="Z22" s="2" t="inlineStr">
        <is>
          <t>cerebrospinal fluid|
CSF|
cerebro-spinal fluid</t>
        </is>
      </c>
      <c r="AA22" s="2" t="inlineStr">
        <is>
          <t>3|
3|
1</t>
        </is>
      </c>
      <c r="AB22" s="2" t="inlineStr">
        <is>
          <t xml:space="preserve">|
|
</t>
        </is>
      </c>
      <c r="AC22" t="inlineStr">
        <is>
          <t>colourless bodily fluid found within the tissue that surrounds the brain and spinal cord of all &lt;a href="https://iate.europa.eu/entry/result/2151282/en" target="_blank"&gt;vertebrates&lt;/a&gt;</t>
        </is>
      </c>
      <c r="AD22" s="2" t="inlineStr">
        <is>
          <t>líquido cefalorraquídeo|
LCR</t>
        </is>
      </c>
      <c r="AE22" s="2" t="inlineStr">
        <is>
          <t>3|
3</t>
        </is>
      </c>
      <c r="AF22" s="2" t="inlineStr">
        <is>
          <t xml:space="preserve">|
</t>
        </is>
      </c>
      <c r="AG22" t="inlineStr">
        <is>
          <t>Líquido de color transparente, que baña el encéfalo y la médula espinal.</t>
        </is>
      </c>
      <c r="AH22" s="2" t="inlineStr">
        <is>
          <t>liikvor</t>
        </is>
      </c>
      <c r="AI22" s="2" t="inlineStr">
        <is>
          <t>3</t>
        </is>
      </c>
      <c r="AJ22" s="2" t="inlineStr">
        <is>
          <t/>
        </is>
      </c>
      <c r="AK22" t="inlineStr">
        <is>
          <t>aju-seljaajuvedelik</t>
        </is>
      </c>
      <c r="AL22" s="2" t="inlineStr">
        <is>
          <t>aivo-selkäydinneste|
serebrospinaalineste|
likvori</t>
        </is>
      </c>
      <c r="AM22" s="2" t="inlineStr">
        <is>
          <t>3|
3|
3</t>
        </is>
      </c>
      <c r="AN22" s="2" t="inlineStr">
        <is>
          <t xml:space="preserve">|
|
</t>
        </is>
      </c>
      <c r="AO22" t="inlineStr">
        <is>
          <t/>
        </is>
      </c>
      <c r="AP22" s="2" t="inlineStr">
        <is>
          <t>LCR|
liquide céphalo-rachidien|
LCS|
liquide cérébro-spinal</t>
        </is>
      </c>
      <c r="AQ22" s="2" t="inlineStr">
        <is>
          <t>3|
3|
2|
2</t>
        </is>
      </c>
      <c r="AR22" s="2" t="inlineStr">
        <is>
          <t xml:space="preserve">|
|
|
</t>
        </is>
      </c>
      <c r="AS22" t="inlineStr">
        <is>
          <t>liquide dans lequel baignent le cerveau et la moelle épinière</t>
        </is>
      </c>
      <c r="AT22" s="2" t="inlineStr">
        <is>
          <t>sreabhán ceirbreadhromlaigh|
CSF</t>
        </is>
      </c>
      <c r="AU22" s="2" t="inlineStr">
        <is>
          <t>3|
3</t>
        </is>
      </c>
      <c r="AV22" s="2" t="inlineStr">
        <is>
          <t xml:space="preserve">|
</t>
        </is>
      </c>
      <c r="AW22" t="inlineStr">
        <is>
          <t/>
        </is>
      </c>
      <c r="AX22" t="inlineStr">
        <is>
          <t/>
        </is>
      </c>
      <c r="AY22" t="inlineStr">
        <is>
          <t/>
        </is>
      </c>
      <c r="AZ22" t="inlineStr">
        <is>
          <t/>
        </is>
      </c>
      <c r="BA22" t="inlineStr">
        <is>
          <t/>
        </is>
      </c>
      <c r="BB22" s="2" t="inlineStr">
        <is>
          <t>cerebrospinális folyadék</t>
        </is>
      </c>
      <c r="BC22" s="2" t="inlineStr">
        <is>
          <t>3</t>
        </is>
      </c>
      <c r="BD22" s="2" t="inlineStr">
        <is>
          <t/>
        </is>
      </c>
      <c r="BE22" t="inlineStr">
        <is>
          <t>az agykamrákban termelődő, majd az agy és gerincvelő lágy burkában réteget képező, víztiszta folyadék</t>
        </is>
      </c>
      <c r="BF22" s="2" t="inlineStr">
        <is>
          <t>liquor cerebrospinale|
liquido cerebrospinale|
liquor|
liquido cefalo-rachidiano|
LCR|
LCS</t>
        </is>
      </c>
      <c r="BG22" s="2" t="inlineStr">
        <is>
          <t>3|
3|
3|
3|
3|
3</t>
        </is>
      </c>
      <c r="BH22" s="2" t="inlineStr">
        <is>
          <t xml:space="preserve">|
|
|
|
|
</t>
        </is>
      </c>
      <c r="BI22" t="inlineStr">
        <is>
          <t>liquido incolore prodotto da cellule speciali del cervello, che protegge il cervello all'interno del cranio e il midollo spinale all’interno del canale vertebrale e che avvolge il sistema nervoso centrale e permette la diffusione di nutrienti e sostanze chimiche dal sangue allo spazio che circonda le cellule nervose</t>
        </is>
      </c>
      <c r="BJ22" s="2" t="inlineStr">
        <is>
          <t>smegenų skystis|
cerebrospinalinis skystis|
CSF</t>
        </is>
      </c>
      <c r="BK22" s="2" t="inlineStr">
        <is>
          <t>3|
3|
3</t>
        </is>
      </c>
      <c r="BL22" s="2" t="inlineStr">
        <is>
          <t xml:space="preserve">preferred|
|
</t>
        </is>
      </c>
      <c r="BM22" t="inlineStr">
        <is>
          <t>smegenų skilvelių ir subarachnoidinio tarpo, esančio po voratinkliniu smegenų dangalu, skystis</t>
        </is>
      </c>
      <c r="BN22" t="inlineStr">
        <is>
          <t/>
        </is>
      </c>
      <c r="BO22" t="inlineStr">
        <is>
          <t/>
        </is>
      </c>
      <c r="BP22" t="inlineStr">
        <is>
          <t/>
        </is>
      </c>
      <c r="BQ22" t="inlineStr">
        <is>
          <t/>
        </is>
      </c>
      <c r="BR22" s="2" t="inlineStr">
        <is>
          <t>fluwidu ċerebrospinali|
FĊS</t>
        </is>
      </c>
      <c r="BS22" s="2" t="inlineStr">
        <is>
          <t>3|
3</t>
        </is>
      </c>
      <c r="BT22" s="2" t="inlineStr">
        <is>
          <t xml:space="preserve">|
</t>
        </is>
      </c>
      <c r="BU22" t="inlineStr">
        <is>
          <t>il-fluwidu li jixbah lis-serum li jiċċirkola ġewwa l-ventrikoli tal-moħħ, il-kavità tas-sinsla tad-dahar, u l-ispazju subaraknojde, b’funzjoni li jassorbi x-xokkijiet</t>
        </is>
      </c>
      <c r="BV22" s="2" t="inlineStr">
        <is>
          <t>hersenvocht|
liquor|
cerebrospinale vloeistof</t>
        </is>
      </c>
      <c r="BW22" s="2" t="inlineStr">
        <is>
          <t>3|
3|
3</t>
        </is>
      </c>
      <c r="BX22" s="2" t="inlineStr">
        <is>
          <t>|
|
admitted</t>
        </is>
      </c>
      <c r="BY22" t="inlineStr">
        <is>
          <t>kleurloze heldere vloeistof in de hersenkamers en tussen de hersenvliezen; het wordt gevormd door gespecialiseerde cellen in de ventrikels en door het bloed afgevoerd. Het beschermt de hersenen en het ruggenmerg tegen schokken, en voert afvalstoffen af en helpt bij het handhaven van een goede temperatuur.</t>
        </is>
      </c>
      <c r="BZ22" s="2" t="inlineStr">
        <is>
          <t>płyn mózgowo-rdzeniowy</t>
        </is>
      </c>
      <c r="CA22" s="2" t="inlineStr">
        <is>
          <t>3</t>
        </is>
      </c>
      <c r="CB22" s="2" t="inlineStr">
        <is>
          <t/>
        </is>
      </c>
      <c r="CC22" t="inlineStr">
        <is>
          <t>przejrzysta, opalizująca ciecz, która wypełnia przestrzeń podpajęczynówkową, układ komorowy i kanał rdzenia kręgowego</t>
        </is>
      </c>
      <c r="CD22" s="2" t="inlineStr">
        <is>
          <t>líquido cefalorraquidiano|
LCR|
fluido cerebrospinal</t>
        </is>
      </c>
      <c r="CE22" s="2" t="inlineStr">
        <is>
          <t>3|
3|
3</t>
        </is>
      </c>
      <c r="CF22" s="2" t="inlineStr">
        <is>
          <t xml:space="preserve">|
|
</t>
        </is>
      </c>
      <c r="CG22" t="inlineStr">
        <is>
          <t>Fluido corporal estéril e de aparência clara que ocupa o espaço subaracnoideu (situado entre duas das meninges, a pia-máter a aracnoideia, ao longo de todo o canal raquidiano e no crânio), o canal ependimário e os ventrículos cerebrais.</t>
        </is>
      </c>
      <c r="CH22" s="2" t="inlineStr">
        <is>
          <t>lichid cefalorahidian|
LCR</t>
        </is>
      </c>
      <c r="CI22" s="2" t="inlineStr">
        <is>
          <t>3|
3</t>
        </is>
      </c>
      <c r="CJ22" s="2" t="inlineStr">
        <is>
          <t xml:space="preserve">|
</t>
        </is>
      </c>
      <c r="CK22" t="inlineStr">
        <is>
          <t>lichid incolor care se găsește în ventriculii cerebrali și în canalul rahidian, având rol mecanic și de protecție</t>
        </is>
      </c>
      <c r="CL22" s="2" t="inlineStr">
        <is>
          <t>likvor|
mozgovomiechový mok</t>
        </is>
      </c>
      <c r="CM22" s="2" t="inlineStr">
        <is>
          <t>3|
3</t>
        </is>
      </c>
      <c r="CN22" s="2" t="inlineStr">
        <is>
          <t xml:space="preserve">|
</t>
        </is>
      </c>
      <c r="CO22" t="inlineStr">
        <is>
          <t/>
        </is>
      </c>
      <c r="CP22" s="2" t="inlineStr">
        <is>
          <t>možgansko-hrbtenjačna tekočina</t>
        </is>
      </c>
      <c r="CQ22" s="2" t="inlineStr">
        <is>
          <t>3</t>
        </is>
      </c>
      <c r="CR22" s="2" t="inlineStr">
        <is>
          <t/>
        </is>
      </c>
      <c r="CS22" t="inlineStr">
        <is>
          <t>tekočina, ki nastaja v horoidnem pleksusu in je v štirih možganskih ventriklih, centralnem kanalu hrbtnega mozga in v subarahnoidnem prostoru ter se resorbira v duralne sinuse</t>
        </is>
      </c>
      <c r="CT22" s="2" t="inlineStr">
        <is>
          <t>cerebrospinalvätska</t>
        </is>
      </c>
      <c r="CU22" s="2" t="inlineStr">
        <is>
          <t>3</t>
        </is>
      </c>
      <c r="CV22" s="2" t="inlineStr">
        <is>
          <t/>
        </is>
      </c>
      <c r="CW22" t="inlineStr">
        <is>
          <t/>
        </is>
      </c>
    </row>
    <row r="23">
      <c r="A23" s="1" t="str">
        <f>HYPERLINK("https://iate.europa.eu/entry/result/2251250/all", "2251250")</f>
        <v>2251250</v>
      </c>
      <c r="B23" t="inlineStr">
        <is>
          <t>SCIENCE</t>
        </is>
      </c>
      <c r="C23" t="inlineStr">
        <is>
          <t>SCIENCE|natural and applied sciences|life sciences|pharmacology</t>
        </is>
      </c>
      <c r="D23" t="inlineStr">
        <is>
          <t>yes</t>
        </is>
      </c>
      <c r="E23" t="inlineStr">
        <is>
          <t/>
        </is>
      </c>
      <c r="F23" t="inlineStr">
        <is>
          <t/>
        </is>
      </c>
      <c r="G23" t="inlineStr">
        <is>
          <t/>
        </is>
      </c>
      <c r="H23" t="inlineStr">
        <is>
          <t/>
        </is>
      </c>
      <c r="I23" t="inlineStr">
        <is>
          <t/>
        </is>
      </c>
      <c r="J23" s="2" t="inlineStr">
        <is>
          <t>terapeutická skupina|
farmakoterapeutická skupina</t>
        </is>
      </c>
      <c r="K23" s="2" t="inlineStr">
        <is>
          <t>3|
3</t>
        </is>
      </c>
      <c r="L23" s="2" t="inlineStr">
        <is>
          <t xml:space="preserve">|
</t>
        </is>
      </c>
      <c r="M23" t="inlineStr">
        <is>
          <t/>
        </is>
      </c>
      <c r="N23" t="inlineStr">
        <is>
          <t/>
        </is>
      </c>
      <c r="O23" t="inlineStr">
        <is>
          <t/>
        </is>
      </c>
      <c r="P23" t="inlineStr">
        <is>
          <t/>
        </is>
      </c>
      <c r="Q23" t="inlineStr">
        <is>
          <t/>
        </is>
      </c>
      <c r="R23" s="2" t="inlineStr">
        <is>
          <t>Wirkstoffklassen</t>
        </is>
      </c>
      <c r="S23" s="2" t="inlineStr">
        <is>
          <t>3</t>
        </is>
      </c>
      <c r="T23" s="2" t="inlineStr">
        <is>
          <t/>
        </is>
      </c>
      <c r="U23" t="inlineStr">
        <is>
          <t/>
        </is>
      </c>
      <c r="V23" s="2" t="inlineStr">
        <is>
          <t>φαρμακοθεραπευτική κατηγορία</t>
        </is>
      </c>
      <c r="W23" s="2" t="inlineStr">
        <is>
          <t>4</t>
        </is>
      </c>
      <c r="X23" s="2" t="inlineStr">
        <is>
          <t/>
        </is>
      </c>
      <c r="Y23" t="inlineStr">
        <is>
          <t/>
        </is>
      </c>
      <c r="Z23" s="2" t="inlineStr">
        <is>
          <t>therapeutic class|
pharmacotherapeutic group|
therapeutic category</t>
        </is>
      </c>
      <c r="AA23" s="2" t="inlineStr">
        <is>
          <t>3|
3|
1</t>
        </is>
      </c>
      <c r="AB23" s="2" t="inlineStr">
        <is>
          <t xml:space="preserve">preferred|
|
</t>
        </is>
      </c>
      <c r="AC23" t="inlineStr">
        <is>
          <t>drugs grouped together by the pathology they are used to treat</t>
        </is>
      </c>
      <c r="AD23" s="2" t="inlineStr">
        <is>
          <t>categoría terapéutica</t>
        </is>
      </c>
      <c r="AE23" s="2" t="inlineStr">
        <is>
          <t>3</t>
        </is>
      </c>
      <c r="AF23" s="2" t="inlineStr">
        <is>
          <t/>
        </is>
      </c>
      <c r="AG23" t="inlineStr">
        <is>
          <t>Clasificación de los medicamentos de acuerdo con su uso en la terapéutica, por ejemplo, antibióticos, antiinflamatorios, psicofármacos, etc.</t>
        </is>
      </c>
      <c r="AH23" t="inlineStr">
        <is>
          <t/>
        </is>
      </c>
      <c r="AI23" t="inlineStr">
        <is>
          <t/>
        </is>
      </c>
      <c r="AJ23" t="inlineStr">
        <is>
          <t/>
        </is>
      </c>
      <c r="AK23" t="inlineStr">
        <is>
          <t/>
        </is>
      </c>
      <c r="AL23" s="2" t="inlineStr">
        <is>
          <t>lääkeryhmä|
farmakoterapeuttinen ryhmä</t>
        </is>
      </c>
      <c r="AM23" s="2" t="inlineStr">
        <is>
          <t>3|
3</t>
        </is>
      </c>
      <c r="AN23" s="2" t="inlineStr">
        <is>
          <t xml:space="preserve">|
</t>
        </is>
      </c>
      <c r="AO23" t="inlineStr">
        <is>
          <t/>
        </is>
      </c>
      <c r="AP23" s="2" t="inlineStr">
        <is>
          <t>classe pharmacothérapeutique|
classe thérapeutique</t>
        </is>
      </c>
      <c r="AQ23" s="2" t="inlineStr">
        <is>
          <t>3|
3</t>
        </is>
      </c>
      <c r="AR23" s="2" t="inlineStr">
        <is>
          <t xml:space="preserve">|
</t>
        </is>
      </c>
      <c r="AS23" t="inlineStr">
        <is>
          <t/>
        </is>
      </c>
      <c r="AT23" s="2" t="inlineStr">
        <is>
          <t>aicme theirpeach</t>
        </is>
      </c>
      <c r="AU23" s="2" t="inlineStr">
        <is>
          <t>3</t>
        </is>
      </c>
      <c r="AV23" s="2" t="inlineStr">
        <is>
          <t/>
        </is>
      </c>
      <c r="AW23" t="inlineStr">
        <is>
          <t/>
        </is>
      </c>
      <c r="AX23" t="inlineStr">
        <is>
          <t/>
        </is>
      </c>
      <c r="AY23" t="inlineStr">
        <is>
          <t/>
        </is>
      </c>
      <c r="AZ23" t="inlineStr">
        <is>
          <t/>
        </is>
      </c>
      <c r="BA23" t="inlineStr">
        <is>
          <t/>
        </is>
      </c>
      <c r="BB23" s="2" t="inlineStr">
        <is>
          <t>terápiás osztály|
farmakoterápiás csoport</t>
        </is>
      </c>
      <c r="BC23" s="2" t="inlineStr">
        <is>
          <t>4|
3</t>
        </is>
      </c>
      <c r="BD23" s="2" t="inlineStr">
        <is>
          <t xml:space="preserve">|
</t>
        </is>
      </c>
      <c r="BE23" t="inlineStr">
        <is>
          <t/>
        </is>
      </c>
      <c r="BF23" s="2" t="inlineStr">
        <is>
          <t>classe terapeutica|
categoria farmacoterapeutica</t>
        </is>
      </c>
      <c r="BG23" s="2" t="inlineStr">
        <is>
          <t>3|
3</t>
        </is>
      </c>
      <c r="BH23" s="2" t="inlineStr">
        <is>
          <t xml:space="preserve">|
</t>
        </is>
      </c>
      <c r="BI23" t="inlineStr">
        <is>
          <t/>
        </is>
      </c>
      <c r="BJ23" s="2" t="inlineStr">
        <is>
          <t>terapinė klasė|
farmakoterapinė grupė</t>
        </is>
      </c>
      <c r="BK23" s="2" t="inlineStr">
        <is>
          <t>3|
3</t>
        </is>
      </c>
      <c r="BL23" s="2" t="inlineStr">
        <is>
          <t xml:space="preserve">preferred|
</t>
        </is>
      </c>
      <c r="BM23" t="inlineStr">
        <is>
          <t/>
        </is>
      </c>
      <c r="BN23" t="inlineStr">
        <is>
          <t/>
        </is>
      </c>
      <c r="BO23" t="inlineStr">
        <is>
          <t/>
        </is>
      </c>
      <c r="BP23" t="inlineStr">
        <is>
          <t/>
        </is>
      </c>
      <c r="BQ23" t="inlineStr">
        <is>
          <t/>
        </is>
      </c>
      <c r="BR23" s="2" t="inlineStr">
        <is>
          <t>klassi terapewtika|
kategorija farmakoterapewtika</t>
        </is>
      </c>
      <c r="BS23" s="2" t="inlineStr">
        <is>
          <t>3|
3</t>
        </is>
      </c>
      <c r="BT23" s="2" t="inlineStr">
        <is>
          <t xml:space="preserve">|
</t>
        </is>
      </c>
      <c r="BU23" t="inlineStr">
        <is>
          <t/>
        </is>
      </c>
      <c r="BV23" s="2" t="inlineStr">
        <is>
          <t>therapeutische klasse|
farmacotherapeutische categorie</t>
        </is>
      </c>
      <c r="BW23" s="2" t="inlineStr">
        <is>
          <t>3|
3</t>
        </is>
      </c>
      <c r="BX23" s="2" t="inlineStr">
        <is>
          <t xml:space="preserve">|
</t>
        </is>
      </c>
      <c r="BY23" t="inlineStr">
        <is>
          <t/>
        </is>
      </c>
      <c r="BZ23" s="2" t="inlineStr">
        <is>
          <t>klasa terapeutyczna|
grupa farmakoterapeutyczna</t>
        </is>
      </c>
      <c r="CA23" s="2" t="inlineStr">
        <is>
          <t>3|
3</t>
        </is>
      </c>
      <c r="CB23" s="2" t="inlineStr">
        <is>
          <t xml:space="preserve">|
</t>
        </is>
      </c>
      <c r="CC23" t="inlineStr">
        <is>
          <t>grupa leków stosowanych do leczenia danej choroby</t>
        </is>
      </c>
      <c r="CD23" s="2" t="inlineStr">
        <is>
          <t>grupo farmacoterapêutico</t>
        </is>
      </c>
      <c r="CE23" s="2" t="inlineStr">
        <is>
          <t>3</t>
        </is>
      </c>
      <c r="CF23" s="2" t="inlineStr">
        <is>
          <t/>
        </is>
      </c>
      <c r="CG23" t="inlineStr">
        <is>
          <t/>
        </is>
      </c>
      <c r="CH23" t="inlineStr">
        <is>
          <t/>
        </is>
      </c>
      <c r="CI23" t="inlineStr">
        <is>
          <t/>
        </is>
      </c>
      <c r="CJ23" t="inlineStr">
        <is>
          <t/>
        </is>
      </c>
      <c r="CK23" t="inlineStr">
        <is>
          <t/>
        </is>
      </c>
      <c r="CL23" t="inlineStr">
        <is>
          <t/>
        </is>
      </c>
      <c r="CM23" t="inlineStr">
        <is>
          <t/>
        </is>
      </c>
      <c r="CN23" t="inlineStr">
        <is>
          <t/>
        </is>
      </c>
      <c r="CO23" t="inlineStr">
        <is>
          <t/>
        </is>
      </c>
      <c r="CP23" s="2" t="inlineStr">
        <is>
          <t>terapevtska skupina</t>
        </is>
      </c>
      <c r="CQ23" s="2" t="inlineStr">
        <is>
          <t>3</t>
        </is>
      </c>
      <c r="CR23" s="2" t="inlineStr">
        <is>
          <t/>
        </is>
      </c>
      <c r="CS23" t="inlineStr">
        <is>
          <t/>
        </is>
      </c>
      <c r="CT23" s="2" t="inlineStr">
        <is>
          <t>terapeutisk klass</t>
        </is>
      </c>
      <c r="CU23" s="2" t="inlineStr">
        <is>
          <t>3</t>
        </is>
      </c>
      <c r="CV23" s="2" t="inlineStr">
        <is>
          <t/>
        </is>
      </c>
      <c r="CW23" t="inlineStr">
        <is>
          <t/>
        </is>
      </c>
    </row>
    <row r="24">
      <c r="A24" s="1" t="str">
        <f>HYPERLINK("https://iate.europa.eu/entry/result/137521/all", "137521")</f>
        <v>137521</v>
      </c>
      <c r="B24" t="inlineStr">
        <is>
          <t>SOCIAL QUESTIONS</t>
        </is>
      </c>
      <c r="C24" t="inlineStr">
        <is>
          <t>SOCIAL QUESTIONS|health|pharmaceutical industry</t>
        </is>
      </c>
      <c r="D24" t="inlineStr">
        <is>
          <t>yes</t>
        </is>
      </c>
      <c r="E24" t="inlineStr">
        <is>
          <t/>
        </is>
      </c>
      <c r="F24" s="2" t="inlineStr">
        <is>
          <t>неочаквана нежелана лекарствена реакция</t>
        </is>
      </c>
      <c r="G24" s="2" t="inlineStr">
        <is>
          <t>4</t>
        </is>
      </c>
      <c r="H24" s="2" t="inlineStr">
        <is>
          <t/>
        </is>
      </c>
      <c r="I24" t="inlineStr">
        <is>
          <t>Нежелана лекарствена реакция [ &lt;a href="/entry/result/1146946/all" id="ENTRY_TO_ENTRY_CONVERTER" target="_blank"&gt;IATE:1146946&lt;/a&gt; ], която не е посочена в кратката характеристика на продукта или чийто характер, тежест или изход не отговарят на посочените в кратката характеристика на продукта; в случай на клинично изпитване - нежелана лекарствена реакция, чийто характер, тежест или изход не съответстват на информацията за изпитания лекарствен продукт, посочена в брошурата на изследователя.</t>
        </is>
      </c>
      <c r="J24" s="2" t="inlineStr">
        <is>
          <t>neočekávaný nežádoucí účinek</t>
        </is>
      </c>
      <c r="K24" s="2" t="inlineStr">
        <is>
          <t>3</t>
        </is>
      </c>
      <c r="L24" s="2" t="inlineStr">
        <is>
          <t/>
        </is>
      </c>
      <c r="M24" t="inlineStr">
        <is>
          <t>nežádoucí účinek léčivého přípravku, jehož povaha, závažnost nebo důsledek jsou v rozporu s informacemi uvedenými v souhrnu údajů o přípravku u registrovaného léčivého přípravku nebo jsou v rozporu s dostupnými informacemi, například se souborem informací pro zkoušejícího u hodnoceného léčivého přípravku, který není registrován</t>
        </is>
      </c>
      <c r="N24" s="2" t="inlineStr">
        <is>
          <t>uventet bivirkning</t>
        </is>
      </c>
      <c r="O24" s="2" t="inlineStr">
        <is>
          <t>3</t>
        </is>
      </c>
      <c r="P24" s="2" t="inlineStr">
        <is>
          <t/>
        </is>
      </c>
      <c r="Q24" t="inlineStr">
        <is>
          <t>"en bivirkning, hvis karakter eller alvor ikke stemmer overens med produktoplysningerne (f.eks. investigators brochure for et ikke-godkendt testpræparat eller, såfremt der er tale om et godkendt produkt, indlægssedlen, som er vedlagt resuméet af produktegenskaberne)."</t>
        </is>
      </c>
      <c r="R24" s="2" t="inlineStr">
        <is>
          <t>unerwartete Nebenwirkung</t>
        </is>
      </c>
      <c r="S24" s="2" t="inlineStr">
        <is>
          <t>3</t>
        </is>
      </c>
      <c r="T24" s="2" t="inlineStr">
        <is>
          <t/>
        </is>
      </c>
      <c r="U24" t="inlineStr">
        <is>
          <t/>
        </is>
      </c>
      <c r="V24" s="2" t="inlineStr">
        <is>
          <t>απροσδόκητη ανεπιθύμητη ενέργεια</t>
        </is>
      </c>
      <c r="W24" s="2" t="inlineStr">
        <is>
          <t>3</t>
        </is>
      </c>
      <c r="X24" s="2" t="inlineStr">
        <is>
          <t/>
        </is>
      </c>
      <c r="Y24" t="inlineStr">
        <is>
          <t>&lt;i&gt;ανεπιθύμητη ενέργεια&lt;/i&gt; [ &lt;a href="/entry/result/1146946/all" id="ENTRY_TO_ENTRY_CONVERTER" target="_blank"&gt;IATE:1146946&lt;/a&gt; ] η οποία δεν αναφέρεται στην ετικέτα ή το &lt;i&gt;φύλλο οδηγιών χρήσης&lt;/i&gt; [ &lt;a href="/entry/result/3535729/all" id="ENTRY_TO_ENTRY_CONVERTER" target="_blank"&gt;IATE:3535729&lt;/a&gt; ]</t>
        </is>
      </c>
      <c r="Z24" s="2" t="inlineStr">
        <is>
          <t>unexpected adverse reaction</t>
        </is>
      </c>
      <c r="AA24" s="2" t="inlineStr">
        <is>
          <t>3</t>
        </is>
      </c>
      <c r="AB24" s="2" t="inlineStr">
        <is>
          <t/>
        </is>
      </c>
      <c r="AC24" t="inlineStr">
        <is>
          <t>&lt;a href="https://iate.europa.eu/entry/result/1146946/en" target="_blank"&gt;adverse reaction&lt;/a&gt;, the nature, severity or outcome of which is not consistent with the &lt;a href="https://iate.europa.eu/entry/result/3535729/en" target="_blank"&gt;summary of product characteristics&lt;/a&gt;</t>
        </is>
      </c>
      <c r="AD24" s="2" t="inlineStr">
        <is>
          <t>reacción adversa inesperada</t>
        </is>
      </c>
      <c r="AE24" s="2" t="inlineStr">
        <is>
          <t>3</t>
        </is>
      </c>
      <c r="AF24" s="2" t="inlineStr">
        <is>
          <t/>
        </is>
      </c>
      <c r="AG24" t="inlineStr">
        <is>
          <t/>
        </is>
      </c>
      <c r="AH24" t="inlineStr">
        <is>
          <t/>
        </is>
      </c>
      <c r="AI24" t="inlineStr">
        <is>
          <t/>
        </is>
      </c>
      <c r="AJ24" t="inlineStr">
        <is>
          <t/>
        </is>
      </c>
      <c r="AK24" t="inlineStr">
        <is>
          <t/>
        </is>
      </c>
      <c r="AL24" s="2" t="inlineStr">
        <is>
          <t>odottamaton haittavaikutus|
odottamaton haittatapahtuma</t>
        </is>
      </c>
      <c r="AM24" s="2" t="inlineStr">
        <is>
          <t>3|
3</t>
        </is>
      </c>
      <c r="AN24" s="2" t="inlineStr">
        <is>
          <t xml:space="preserve">|
</t>
        </is>
      </c>
      <c r="AO24" t="inlineStr">
        <is>
          <t>haittavaikutus, jonka luonne, voimakkuus tai seuraus ei ole yhdenmukainen lääkevalmistetta koskevan valmisteyhteenvedon kanssa</t>
        </is>
      </c>
      <c r="AP24" s="2" t="inlineStr">
        <is>
          <t>effet indésirable inattendu</t>
        </is>
      </c>
      <c r="AQ24" s="2" t="inlineStr">
        <is>
          <t>3</t>
        </is>
      </c>
      <c r="AR24" s="2" t="inlineStr">
        <is>
          <t/>
        </is>
      </c>
      <c r="AS24" t="inlineStr">
        <is>
          <t>Activité imprévue d'un médicament dans un domaine autre que celui pour lequel il est administré, qui est gênante, dangereuse ou limite l'utilisation du médicament et dont la nature ou la gravité ne correspond à aucune de ses propriétés pharmacologiques connues.</t>
        </is>
      </c>
      <c r="AT24" s="2" t="inlineStr">
        <is>
          <t>frithghníomh díobhálach neamhthuartha</t>
        </is>
      </c>
      <c r="AU24" s="2" t="inlineStr">
        <is>
          <t>3</t>
        </is>
      </c>
      <c r="AV24" s="2" t="inlineStr">
        <is>
          <t/>
        </is>
      </c>
      <c r="AW24" t="inlineStr">
        <is>
          <t/>
        </is>
      </c>
      <c r="AX24" t="inlineStr">
        <is>
          <t/>
        </is>
      </c>
      <c r="AY24" t="inlineStr">
        <is>
          <t/>
        </is>
      </c>
      <c r="AZ24" t="inlineStr">
        <is>
          <t/>
        </is>
      </c>
      <c r="BA24" t="inlineStr">
        <is>
          <t/>
        </is>
      </c>
      <c r="BB24" s="2" t="inlineStr">
        <is>
          <t>nem várt mellékhatás</t>
        </is>
      </c>
      <c r="BC24" s="2" t="inlineStr">
        <is>
          <t>3</t>
        </is>
      </c>
      <c r="BD24" s="2" t="inlineStr">
        <is>
          <t/>
        </is>
      </c>
      <c r="BE24" t="inlineStr">
        <is>
          <t>olyan mellékhatás, amely jellegét vagy súlyosságát tekintve eltér a megfelelő termékismertetőben található mellékhatástól, így vizsgálati készítmény esetén a vizsgáló részére összeállított ismertetőtől, illetve gyógyszer esetén az alkalmazási előírástól</t>
        </is>
      </c>
      <c r="BF24" s="2" t="inlineStr">
        <is>
          <t>effetto collaterale inatteso|
effetto indesiderato non previsto</t>
        </is>
      </c>
      <c r="BG24" s="2" t="inlineStr">
        <is>
          <t>3|
3</t>
        </is>
      </c>
      <c r="BH24" s="2" t="inlineStr">
        <is>
          <t xml:space="preserve">|
</t>
        </is>
      </c>
      <c r="BI24" t="inlineStr">
        <is>
          <t/>
        </is>
      </c>
      <c r="BJ24" s="2" t="inlineStr">
        <is>
          <t>netikėta nepageidaujama reakcija</t>
        </is>
      </c>
      <c r="BK24" s="2" t="inlineStr">
        <is>
          <t>3</t>
        </is>
      </c>
      <c r="BL24" s="2" t="inlineStr">
        <is>
          <t/>
        </is>
      </c>
      <c r="BM24" t="inlineStr">
        <is>
          <t>nepageidaujama reakcija, kurios pobūdis, padariniai arba jų sunkumas neatitinka nurodytų to vaisto charakteristikų santraukoje</t>
        </is>
      </c>
      <c r="BN24" t="inlineStr">
        <is>
          <t/>
        </is>
      </c>
      <c r="BO24" t="inlineStr">
        <is>
          <t/>
        </is>
      </c>
      <c r="BP24" t="inlineStr">
        <is>
          <t/>
        </is>
      </c>
      <c r="BQ24" t="inlineStr">
        <is>
          <t/>
        </is>
      </c>
      <c r="BR24" t="inlineStr">
        <is>
          <t/>
        </is>
      </c>
      <c r="BS24" t="inlineStr">
        <is>
          <t/>
        </is>
      </c>
      <c r="BT24" t="inlineStr">
        <is>
          <t/>
        </is>
      </c>
      <c r="BU24" t="inlineStr">
        <is>
          <t/>
        </is>
      </c>
      <c r="BV24" s="2" t="inlineStr">
        <is>
          <t>onverwachte bijwerking|
onverwachte ongewenste bijwerking</t>
        </is>
      </c>
      <c r="BW24" s="2" t="inlineStr">
        <is>
          <t>3|
2</t>
        </is>
      </c>
      <c r="BX24" s="2" t="inlineStr">
        <is>
          <t xml:space="preserve">|
</t>
        </is>
      </c>
      <c r="BY24" t="inlineStr">
        <is>
          <t/>
        </is>
      </c>
      <c r="BZ24" s="2" t="inlineStr">
        <is>
          <t>niespodziewana reakcja niepożądana</t>
        </is>
      </c>
      <c r="CA24" s="2" t="inlineStr">
        <is>
          <t>3</t>
        </is>
      </c>
      <c r="CB24" s="2" t="inlineStr">
        <is>
          <t/>
        </is>
      </c>
      <c r="CC24" t="inlineStr">
        <is>
          <t>&lt;a href="https://iate.europa.eu/entry/result/1146946/pl" target="_blank"&gt;reakcja niepożądana&lt;/a&gt;, której rodzaj, powaga lub wynik nie są zgodne z charakterystyką produktu leczniczego</t>
        </is>
      </c>
      <c r="CD24" s="2" t="inlineStr">
        <is>
          <t>reação adversa inesperada</t>
        </is>
      </c>
      <c r="CE24" s="2" t="inlineStr">
        <is>
          <t>3</t>
        </is>
      </c>
      <c r="CF24" s="2" t="inlineStr">
        <is>
          <t/>
        </is>
      </c>
      <c r="CG24" t="inlineStr">
        <is>
          <t>Qualquer reação adversa cuja natureza, gravidade ou consequências não sejam compatíveis com os dados constantes do resumo das características do produto.</t>
        </is>
      </c>
      <c r="CH24" t="inlineStr">
        <is>
          <t/>
        </is>
      </c>
      <c r="CI24" t="inlineStr">
        <is>
          <t/>
        </is>
      </c>
      <c r="CJ24" t="inlineStr">
        <is>
          <t/>
        </is>
      </c>
      <c r="CK24" t="inlineStr">
        <is>
          <t/>
        </is>
      </c>
      <c r="CL24" s="2" t="inlineStr">
        <is>
          <t>neočakávaný nežiaduci účinok</t>
        </is>
      </c>
      <c r="CM24" s="2" t="inlineStr">
        <is>
          <t>3</t>
        </is>
      </c>
      <c r="CN24" s="2" t="inlineStr">
        <is>
          <t/>
        </is>
      </c>
      <c r="CO24" t="inlineStr">
        <is>
          <t>nežiaduci účinok, ktorého povaha, intenzita alebo dôsledok nie sú zhodné so súhrnnými vlastnosťami výrobku</t>
        </is>
      </c>
      <c r="CP24" s="2" t="inlineStr">
        <is>
          <t>nepričakovani neželeni učinek</t>
        </is>
      </c>
      <c r="CQ24" s="2" t="inlineStr">
        <is>
          <t>3</t>
        </is>
      </c>
      <c r="CR24" s="2" t="inlineStr">
        <is>
          <t/>
        </is>
      </c>
      <c r="CS24" t="inlineStr">
        <is>
          <t>neželeni učinek zdravila, katerega narava, resnost ali posledice niso v skladu s povzetkom glavnih značilnosti zdravila</t>
        </is>
      </c>
      <c r="CT24" s="2" t="inlineStr">
        <is>
          <t>oförutsedd biverkning</t>
        </is>
      </c>
      <c r="CU24" s="2" t="inlineStr">
        <is>
          <t>2</t>
        </is>
      </c>
      <c r="CV24" s="2" t="inlineStr">
        <is>
          <t/>
        </is>
      </c>
      <c r="CW24" t="inlineStr">
        <is>
          <t/>
        </is>
      </c>
    </row>
    <row r="25">
      <c r="A25" s="1" t="str">
        <f>HYPERLINK("https://iate.europa.eu/entry/result/1146946/all", "1146946")</f>
        <v>1146946</v>
      </c>
      <c r="B25" t="inlineStr">
        <is>
          <t>SOCIAL QUESTIONS</t>
        </is>
      </c>
      <c r="C25" t="inlineStr">
        <is>
          <t>SOCIAL QUESTIONS|health|pharmaceutical industry</t>
        </is>
      </c>
      <c r="D25" t="inlineStr">
        <is>
          <t>yes</t>
        </is>
      </c>
      <c r="E25" t="inlineStr">
        <is>
          <t/>
        </is>
      </c>
      <c r="F25" s="2" t="inlineStr">
        <is>
          <t>нежелана лекарствена реакция</t>
        </is>
      </c>
      <c r="G25" s="2" t="inlineStr">
        <is>
          <t>4</t>
        </is>
      </c>
      <c r="H25" s="2" t="inlineStr">
        <is>
          <t/>
        </is>
      </c>
      <c r="I25" t="inlineStr">
        <is>
          <t>Нежелан и непредвиден отговор към лекарствен продукт, който се проявява при приложение на продукта в дози, нормално използвани за лечение, профилактика или диагностика на заболяване при хора, или за възстановяване, корекция или модифициране на физиологична функция, а при клинични изпитвания - всеки нежелан и непредвиден отговор към изпитван лекарствен продукт, независимо от приложената доза.</t>
        </is>
      </c>
      <c r="J25" s="2" t="inlineStr">
        <is>
          <t>nežádoucí účinek|
nežádoucí účinek léčivého přípravku</t>
        </is>
      </c>
      <c r="K25" s="2" t="inlineStr">
        <is>
          <t>3|
3</t>
        </is>
      </c>
      <c r="L25" s="2" t="inlineStr">
        <is>
          <t xml:space="preserve">|
</t>
        </is>
      </c>
      <c r="M25" t="inlineStr">
        <is>
          <t>nepříznivá a nezamýšlená odezva na podání léčivého přípravku, která se dostaví po dávce běžně užívané k profylaxi, léčení či určení diagnózy onemocnění nebo k obnově, úpravě nebo jinému ovlivnění fyziologických funkcí; v případě klinického hodnocení léčivých přípravků jde o nepříznivou a nezamýšlenou odezvu po podání jakékoli dávky</t>
        </is>
      </c>
      <c r="N25" s="2" t="inlineStr">
        <is>
          <t>bivirkning|
uønsket reaktion</t>
        </is>
      </c>
      <c r="O25" s="2" t="inlineStr">
        <is>
          <t>3|
3</t>
        </is>
      </c>
      <c r="P25" s="2" t="inlineStr">
        <is>
          <t xml:space="preserve">|
</t>
        </is>
      </c>
      <c r="Q25" t="inlineStr">
        <is>
          <t>skadelig og utilsigtet reaktion på et lægemiddel</t>
        </is>
      </c>
      <c r="R25" s="2" t="inlineStr">
        <is>
          <t>adverse Reaktion|
negative Auswirkung|
Nebenwirkung</t>
        </is>
      </c>
      <c r="S25" s="2" t="inlineStr">
        <is>
          <t>3|
3|
3</t>
        </is>
      </c>
      <c r="T25" s="2" t="inlineStr">
        <is>
          <t xml:space="preserve">|
admitted|
</t>
        </is>
      </c>
      <c r="U25" t="inlineStr">
        <is>
          <t/>
        </is>
      </c>
      <c r="V25" s="2" t="inlineStr">
        <is>
          <t>ανεπιθύμητη ενέργεια</t>
        </is>
      </c>
      <c r="W25" s="2" t="inlineStr">
        <is>
          <t>3</t>
        </is>
      </c>
      <c r="X25" s="2" t="inlineStr">
        <is>
          <t/>
        </is>
      </c>
      <c r="Y25" t="inlineStr">
        <is>
          <t>επιβλαβής και ακούσια απόκριση σε ένα φαρμακευτικό προϊόν</t>
        </is>
      </c>
      <c r="Z25" s="2" t="inlineStr">
        <is>
          <t>adverse reaction|
adverse drug reaction|
ADR|
undesirable effect</t>
        </is>
      </c>
      <c r="AA25" s="2" t="inlineStr">
        <is>
          <t>3|
4|
4|
3</t>
        </is>
      </c>
      <c r="AB25" s="2" t="inlineStr">
        <is>
          <t>|
|
|
deprecated</t>
        </is>
      </c>
      <c r="AC25" t="inlineStr">
        <is>
          <t>response to a medicinal product which is noxious and unintended and which occurs at doses normally used in man for the prophylaxis, diagnosis or therapy of disease or for the restoration, correction or modification of physiological function</t>
        </is>
      </c>
      <c r="AD25" s="2" t="inlineStr">
        <is>
          <t>reacción adversa</t>
        </is>
      </c>
      <c r="AE25" s="2" t="inlineStr">
        <is>
          <t>4</t>
        </is>
      </c>
      <c r="AF25" s="2" t="inlineStr">
        <is>
          <t/>
        </is>
      </c>
      <c r="AG25" t="inlineStr">
        <is>
          <t>Cualquier respuesta nociva e involuntaria a un medicamento, producida a dosis aplicadas normalmente en el hombre para la profilaxis, el diagnóstico o el tratamiento de enfermedades, o para el restablecimiento, la corrección o la modificación de funciones fisiológicas.</t>
        </is>
      </c>
      <c r="AH25" s="2" t="inlineStr">
        <is>
          <t>ravimi kõrvaltoime|
kõrvaltoime</t>
        </is>
      </c>
      <c r="AI25" s="2" t="inlineStr">
        <is>
          <t>3|
3</t>
        </is>
      </c>
      <c r="AJ25" s="2" t="inlineStr">
        <is>
          <t xml:space="preserve">|
</t>
        </is>
      </c>
      <c r="AK25" t="inlineStr">
        <is>
          <t>mürgine ja tahtmatu vastureaktsioon ravimi toimele, mis esineb inimeste haiguste profülaktikaks, diagnoosimiseks ja raviks või füsioloogiliste talitluste taastamiseks, korrigeerimiseks või modifitseerimiseks tavaliselt kasutavate dooside puhul</t>
        </is>
      </c>
      <c r="AL25" s="2" t="inlineStr">
        <is>
          <t>haittavaikutus|
haitallinen reaktio|
lääkkeen haittavaikutus|
negatiivinen reaktio</t>
        </is>
      </c>
      <c r="AM25" s="2" t="inlineStr">
        <is>
          <t>3|
2|
3|
2</t>
        </is>
      </c>
      <c r="AN25" s="2" t="inlineStr">
        <is>
          <t xml:space="preserve">|
|
|
</t>
        </is>
      </c>
      <c r="AO25" t="inlineStr">
        <is>
          <t>lääkevalmisteen aiheuttama haitallinen ja tahaton vaikutus, joka esiintyy ihmisellä sairauden ehkäisyyn, taudin määritykseen tai hoitoon tai elintoimintojen palauttamiseen, korjaamiseen tai muuntamiseen tavanomaisesti käytettyjen annosten yhteydessä</t>
        </is>
      </c>
      <c r="AP25" s="2" t="inlineStr">
        <is>
          <t>effet indésirable|
effet nocif</t>
        </is>
      </c>
      <c r="AQ25" s="2" t="inlineStr">
        <is>
          <t>4|
3</t>
        </is>
      </c>
      <c r="AR25" s="2" t="inlineStr">
        <is>
          <t xml:space="preserve">|
</t>
        </is>
      </c>
      <c r="AS25" t="inlineStr">
        <is>
          <t>une réaction nocive et non voulue à un médicament, se produisant aux posologies normalement utilisées chez l'homme pour la prophylaxie, le diagnostic ou le traitement d'une maladie ou pour la restauration, la correction ou la modification d'une fonction physiologique</t>
        </is>
      </c>
      <c r="AT25" s="2" t="inlineStr">
        <is>
          <t>frithghníomh díobhálach|
frithghníomh díobhálach in aghaidh druga</t>
        </is>
      </c>
      <c r="AU25" s="2" t="inlineStr">
        <is>
          <t>3|
3</t>
        </is>
      </c>
      <c r="AV25" s="2" t="inlineStr">
        <is>
          <t xml:space="preserve">|
</t>
        </is>
      </c>
      <c r="AW25" t="inlineStr">
        <is>
          <t/>
        </is>
      </c>
      <c r="AX25" s="2" t="inlineStr">
        <is>
          <t>nuspojava|
nuspojava lijeka</t>
        </is>
      </c>
      <c r="AY25" s="2" t="inlineStr">
        <is>
          <t>2|
3</t>
        </is>
      </c>
      <c r="AZ25" s="2" t="inlineStr">
        <is>
          <t xml:space="preserve">|
</t>
        </is>
      </c>
      <c r="BA25" t="inlineStr">
        <is>
          <t>svaka štetna i neželjena reakcija na lijek koji je primijenjen u terapijskim dozama i na ispravan način u odobrenoj indikaciji, uz uvjet da postoji uzročno-posljedična veza ili ona ne može biti isključena</t>
        </is>
      </c>
      <c r="BB25" s="2" t="inlineStr">
        <is>
          <t>nem kívánt hatás|
nem kívánt gyógyszerhatás|
mellékhatás</t>
        </is>
      </c>
      <c r="BC25" s="2" t="inlineStr">
        <is>
          <t>2|
2|
4</t>
        </is>
      </c>
      <c r="BD25" s="2" t="inlineStr">
        <is>
          <t>|
|
preferred</t>
        </is>
      </c>
      <c r="BE25" t="inlineStr">
        <is>
          <t>a vizsgálati készítmény bármely adagjának alkalmazása mellett bekövetkező minden kedvezőtlen és nem kívánt reakció, amely összefüggésben áll a vizsgálati készítménnyel</t>
        </is>
      </c>
      <c r="BF25" s="2" t="inlineStr">
        <is>
          <t>reazione avversa|
effetto collaterale negativo|
effetto indesisiderato</t>
        </is>
      </c>
      <c r="BG25" s="2" t="inlineStr">
        <is>
          <t>3|
3|
3</t>
        </is>
      </c>
      <c r="BH25" s="2" t="inlineStr">
        <is>
          <t xml:space="preserve">preferred|
|
</t>
        </is>
      </c>
      <c r="BI25" t="inlineStr">
        <is>
          <t>reazione nociva e non voluta ad un medicinale che si verifica a dosi normalmente somministrate a soggetti umani a scopi profilattici, diagnostici o terapeutici o per ripristinarne, correggerne o modificarne le funzioni fisiologiche</t>
        </is>
      </c>
      <c r="BJ25" s="2" t="inlineStr">
        <is>
          <t>nepageidaujama reakcija</t>
        </is>
      </c>
      <c r="BK25" s="2" t="inlineStr">
        <is>
          <t>3</t>
        </is>
      </c>
      <c r="BL25" s="2" t="inlineStr">
        <is>
          <t/>
        </is>
      </c>
      <c r="BM25" t="inlineStr">
        <is>
          <t>kenksmingas ir nelauktas organizmo atsakas į vaistus</t>
        </is>
      </c>
      <c r="BN25" s="2" t="inlineStr">
        <is>
          <t>blakusparādība|
zāļu blakusparādība</t>
        </is>
      </c>
      <c r="BO25" s="2" t="inlineStr">
        <is>
          <t>3|
3</t>
        </is>
      </c>
      <c r="BP25" s="2" t="inlineStr">
        <is>
          <t xml:space="preserve">|
</t>
        </is>
      </c>
      <c r="BQ25" t="inlineStr">
        <is>
          <t>kaitīga un neparedzēta reakcija uz zālēm, kas rodas, cilvēkam pareizi lietojot zāles devas slimības profilaksei, diagnosticēšanai vai terapijai, vai fizioloģisko funkciju atjaunošanai, labošanai vai pārveidošanai</t>
        </is>
      </c>
      <c r="BR25" s="2" t="inlineStr">
        <is>
          <t>reazzjoni avversa|
reazzjoni avversa għal mediċina</t>
        </is>
      </c>
      <c r="BS25" s="2" t="inlineStr">
        <is>
          <t>3|
3</t>
        </is>
      </c>
      <c r="BT25" s="2" t="inlineStr">
        <is>
          <t xml:space="preserve">|
</t>
        </is>
      </c>
      <c r="BU25" t="inlineStr">
        <is>
          <t/>
        </is>
      </c>
      <c r="BV25" s="2" t="inlineStr">
        <is>
          <t>ongewenste bijwerking|
bijwerking</t>
        </is>
      </c>
      <c r="BW25" s="2" t="inlineStr">
        <is>
          <t>3|
3</t>
        </is>
      </c>
      <c r="BX25" s="2" t="inlineStr">
        <is>
          <t xml:space="preserve">|
</t>
        </is>
      </c>
      <c r="BY25" t="inlineStr">
        <is>
          <t>elke schadelijke, niet bedoelde werking van een geneesmiddel, in de gebruikelijke dosering toegediend bij het voorkomen of behandelen van aandoeningen</t>
        </is>
      </c>
      <c r="BZ25" s="2" t="inlineStr">
        <is>
          <t>reakcja niepożądana|
działanie niepożądane|
niepożądane działanie produktu leczniczego|
niepożądane działanie leku|
NDL|
NDPL</t>
        </is>
      </c>
      <c r="CA25" s="2" t="inlineStr">
        <is>
          <t>3|
3|
3|
3|
3|
3</t>
        </is>
      </c>
      <c r="CB25" s="2" t="inlineStr">
        <is>
          <t xml:space="preserve">preferred|
|
|
|
|
</t>
        </is>
      </c>
      <c r="CC25" t="inlineStr">
        <is>
          <t>jakakolwiek niepożądana i niezamierzona reakcja na badany produkt leczniczy, związana z podaniem go w jakiejkolwiek dawce</t>
        </is>
      </c>
      <c r="CD25" s="2" t="inlineStr">
        <is>
          <t>reação adversa|
reação adversa medicamentosa|
RAM|
efeito indesejável</t>
        </is>
      </c>
      <c r="CE25" s="2" t="inlineStr">
        <is>
          <t>3|
3|
3|
3</t>
        </is>
      </c>
      <c r="CF25" s="2" t="inlineStr">
        <is>
          <t xml:space="preserve">|
|
|
</t>
        </is>
      </c>
      <c r="CG25" t="inlineStr">
        <is>
          <t>Qualquer reação nociva e involuntária a um medicamento que ocorra com doses geralmente utilizadas no ser humano na profilaxia, diagnóstico ou tratamento de doenças ou na recuperação, correção ou modificação de funções fisiológicas.</t>
        </is>
      </c>
      <c r="CH25" s="2" t="inlineStr">
        <is>
          <t>reacție adversă</t>
        </is>
      </c>
      <c r="CI25" s="2" t="inlineStr">
        <is>
          <t>3</t>
        </is>
      </c>
      <c r="CJ25" s="2" t="inlineStr">
        <is>
          <t/>
        </is>
      </c>
      <c r="CK25" t="inlineStr">
        <is>
          <t/>
        </is>
      </c>
      <c r="CL25" s="2" t="inlineStr">
        <is>
          <t>nežiaduci účinok</t>
        </is>
      </c>
      <c r="CM25" s="2" t="inlineStr">
        <is>
          <t>3</t>
        </is>
      </c>
      <c r="CN25" s="2" t="inlineStr">
        <is>
          <t/>
        </is>
      </c>
      <c r="CO25" t="inlineStr">
        <is>
          <t>reakcia na liek, ktorá je škodlivá a nežiaduca a ktorá sa vyskytne pri dávkach normálne používaných u ľudí na profylaxiu, diagnostikovanie alebo liečenie choroby, alebo na obnovenie, úpravu alebo zmenu fyziologických funkcií</t>
        </is>
      </c>
      <c r="CP25" s="2" t="inlineStr">
        <is>
          <t>neželeni učinek|
neželeni učinek zdravila</t>
        </is>
      </c>
      <c r="CQ25" s="2" t="inlineStr">
        <is>
          <t>3|
3</t>
        </is>
      </c>
      <c r="CR25" s="2" t="inlineStr">
        <is>
          <t xml:space="preserve">|
</t>
        </is>
      </c>
      <c r="CS25" t="inlineStr">
        <is>
          <t>škodljiva in nenamerna reakcija, do katere lahko pride pri odmerkih zdravila, ki se pri ljudeh ali živalih navadno uporabljajo za preprečevanje, diagnosticiranje ali zdravljenje bolezni ali za ponovno vzpostavitev, izboljšanje ali spremembo fiziološke funkcije</t>
        </is>
      </c>
      <c r="CT25" s="2" t="inlineStr">
        <is>
          <t>läkemedelsbiverkning|
biverkning</t>
        </is>
      </c>
      <c r="CU25" s="2" t="inlineStr">
        <is>
          <t>3|
3</t>
        </is>
      </c>
      <c r="CV25" s="2" t="inlineStr">
        <is>
          <t xml:space="preserve">|
</t>
        </is>
      </c>
      <c r="CW25" t="inlineStr">
        <is>
          <t>oönskad och/eller oavsedd effekt av läkemedel</t>
        </is>
      </c>
    </row>
    <row r="26">
      <c r="A26" s="1" t="str">
        <f>HYPERLINK("https://iate.europa.eu/entry/result/928764/all", "928764")</f>
        <v>928764</v>
      </c>
      <c r="B26" t="inlineStr">
        <is>
          <t>SOCIAL QUESTIONS</t>
        </is>
      </c>
      <c r="C26" t="inlineStr">
        <is>
          <t>SOCIAL QUESTIONS|health|pharmaceutical industry</t>
        </is>
      </c>
      <c r="D26" t="inlineStr">
        <is>
          <t>yes</t>
        </is>
      </c>
      <c r="E26" t="inlineStr">
        <is>
          <t/>
        </is>
      </c>
      <c r="F26" s="2" t="inlineStr">
        <is>
          <t>растителен лекарствен продукт</t>
        </is>
      </c>
      <c r="G26" s="2" t="inlineStr">
        <is>
          <t>3</t>
        </is>
      </c>
      <c r="H26" s="2" t="inlineStr">
        <is>
          <t/>
        </is>
      </c>
      <c r="I26" t="inlineStr">
        <is>
          <t>лекарствен продукт, състоящ се изключително от едно или няколко растителни вещества или от един или повече растителни препарати, или от едно или няколко такива растителни вещества в комбинация с един или повече растителни препарати като активни вещества</t>
        </is>
      </c>
      <c r="J26" s="2" t="inlineStr">
        <is>
          <t>rostlinný léčivý přípravek</t>
        </is>
      </c>
      <c r="K26" s="2" t="inlineStr">
        <is>
          <t>3</t>
        </is>
      </c>
      <c r="L26" s="2" t="inlineStr">
        <is>
          <t/>
        </is>
      </c>
      <c r="M26" t="inlineStr">
        <is>
          <t>jakýkoliv léčivý přípravek obsahující jako účinné složky výhradně jednu 
či více rostlinných látek nebo jeden či více rostlinných přípravků, nebo
 jednu či více takových rostlinných látek v kombinaci s jedním či více 
takovými rostlinnými přípravky</t>
        </is>
      </c>
      <c r="N26" s="2" t="inlineStr">
        <is>
          <t>plantelægemiddel</t>
        </is>
      </c>
      <c r="O26" s="2" t="inlineStr">
        <is>
          <t>4</t>
        </is>
      </c>
      <c r="P26" s="2" t="inlineStr">
        <is>
          <t/>
        </is>
      </c>
      <c r="Q26" t="inlineStr">
        <is>
          <t/>
        </is>
      </c>
      <c r="R26" s="2" t="inlineStr">
        <is>
          <t>pflanzliches Arzneimittel</t>
        </is>
      </c>
      <c r="S26" s="2" t="inlineStr">
        <is>
          <t>3</t>
        </is>
      </c>
      <c r="T26" s="2" t="inlineStr">
        <is>
          <t/>
        </is>
      </c>
      <c r="U26" t="inlineStr">
        <is>
          <t>Arzneimittel, das als Wirkstoff(e) ausschließlich einen oder mehrere pflanzliche Stoffe oder eine oder mehrere pflanzliche Zubereitungen oder eine oder mehrere solcher pflanzlichen Stoffe in Kombination mit einer oder mehreren solcher pflanzlichen Zubereitungen enthält</t>
        </is>
      </c>
      <c r="V26" s="2" t="inlineStr">
        <is>
          <t>φάρμακο φυτικής προέλευσης|
φαρμακευτικό προϊόν φυτικής προέλευσης</t>
        </is>
      </c>
      <c r="W26" s="2" t="inlineStr">
        <is>
          <t>4|
3</t>
        </is>
      </c>
      <c r="X26" s="2" t="inlineStr">
        <is>
          <t xml:space="preserve">preferred|
</t>
        </is>
      </c>
      <c r="Y26" t="inlineStr">
        <is>
          <t>φαρμακευτικά προϊόντα τα οποία περιέχουν ως δραστικά συστατικά αποκλειστικά φυτικές ύλες ή παρασκευάσματα φυτικών δρογών</t>
        </is>
      </c>
      <c r="Z26" s="2" t="inlineStr">
        <is>
          <t>herbal medicinal product|
herbal medicine</t>
        </is>
      </c>
      <c r="AA26" s="2" t="inlineStr">
        <is>
          <t>3|
4</t>
        </is>
      </c>
      <c r="AB26" s="2" t="inlineStr">
        <is>
          <t xml:space="preserve">preferred|
</t>
        </is>
      </c>
      <c r="AC26" t="inlineStr">
        <is>
          <t>medicinal product, exclusively containing as active ingredients one or more herbal substances or one or more herbal preparations, or one or more such herbal substances in combination with one or more such herbal preparations</t>
        </is>
      </c>
      <c r="AD26" t="inlineStr">
        <is>
          <t/>
        </is>
      </c>
      <c r="AE26" t="inlineStr">
        <is>
          <t/>
        </is>
      </c>
      <c r="AF26" t="inlineStr">
        <is>
          <t/>
        </is>
      </c>
      <c r="AG26" t="inlineStr">
        <is>
          <t/>
        </is>
      </c>
      <c r="AH26" s="2" t="inlineStr">
        <is>
          <t>taimne ravim</t>
        </is>
      </c>
      <c r="AI26" s="2" t="inlineStr">
        <is>
          <t>3</t>
        </is>
      </c>
      <c r="AJ26" s="2" t="inlineStr">
        <is>
          <t/>
        </is>
      </c>
      <c r="AK26" t="inlineStr">
        <is>
          <t>iga ravim, mis sisaldab toimeainena ühte või enamat taimset ainet või 
ühte või enamat taimset valmistist segatuna ühe või enama sellise taimse
 valmistisega</t>
        </is>
      </c>
      <c r="AL26" s="2" t="inlineStr">
        <is>
          <t>kasvirohdosvalmiste</t>
        </is>
      </c>
      <c r="AM26" s="2" t="inlineStr">
        <is>
          <t>3</t>
        </is>
      </c>
      <c r="AN26" s="2" t="inlineStr">
        <is>
          <t/>
        </is>
      </c>
      <c r="AO26" t="inlineStr">
        <is>
          <t>kaikki lääkevalmisteet, jotka sisältävät vaikuttavina aineina vain yhtä tai useampaa kasviperäistä ainetta tai yhtä tai useampaa kasvirohdostuotetta taikka yhtä tai useampaa tällaista kasviperäistä ainetta yhdistettynä yhteen tai useampaan tällaiseen kasvirohdostuotteeseen</t>
        </is>
      </c>
      <c r="AP26" s="2" t="inlineStr">
        <is>
          <t>médicament à base de plantes</t>
        </is>
      </c>
      <c r="AQ26" s="2" t="inlineStr">
        <is>
          <t>2</t>
        </is>
      </c>
      <c r="AR26" s="2" t="inlineStr">
        <is>
          <t/>
        </is>
      </c>
      <c r="AS26" t="inlineStr">
        <is>
          <t/>
        </is>
      </c>
      <c r="AT26" s="2" t="inlineStr">
        <is>
          <t>táirge íocshláinte luibhe</t>
        </is>
      </c>
      <c r="AU26" s="2" t="inlineStr">
        <is>
          <t>3</t>
        </is>
      </c>
      <c r="AV26" s="2" t="inlineStr">
        <is>
          <t/>
        </is>
      </c>
      <c r="AW26" t="inlineStr">
        <is>
          <t/>
        </is>
      </c>
      <c r="AX26" s="2" t="inlineStr">
        <is>
          <t>biljni lijek</t>
        </is>
      </c>
      <c r="AY26" s="2" t="inlineStr">
        <is>
          <t>3</t>
        </is>
      </c>
      <c r="AZ26" s="2" t="inlineStr">
        <is>
          <t/>
        </is>
      </c>
      <c r="BA26" t="inlineStr">
        <is>
          <t>lijek čije su djelatne tvari isključivo jedna ili više biljnih tvari, odnosno jedan ili više biljnih pripravaka, ili jedna ili više biljnih tvari u kombinaciji s jednim ili više biljnih pripravaka</t>
        </is>
      </c>
      <c r="BB26" t="inlineStr">
        <is>
          <t/>
        </is>
      </c>
      <c r="BC26" t="inlineStr">
        <is>
          <t/>
        </is>
      </c>
      <c r="BD26" t="inlineStr">
        <is>
          <t/>
        </is>
      </c>
      <c r="BE26" t="inlineStr">
        <is>
          <t/>
        </is>
      </c>
      <c r="BF26" s="2" t="inlineStr">
        <is>
          <t>medicinale di origine vegetale|
medicinale vegetale</t>
        </is>
      </c>
      <c r="BG26" s="2" t="inlineStr">
        <is>
          <t>3|
3</t>
        </is>
      </c>
      <c r="BH26" s="2" t="inlineStr">
        <is>
          <t>preferred|
admitted</t>
        </is>
      </c>
      <c r="BI26" t="inlineStr">
        <is>
          <t>medicinale che contenga esclusivamente come
 principi attivi una o più sostanze vegetali o una o più preparazioni vegetali, oppure
 una o più sostanze vegetali in associazione ad una o più preparazioni vegetali</t>
        </is>
      </c>
      <c r="BJ26" s="2" t="inlineStr">
        <is>
          <t>augalinis vaistas</t>
        </is>
      </c>
      <c r="BK26" s="2" t="inlineStr">
        <is>
          <t>3</t>
        </is>
      </c>
      <c r="BL26" s="2" t="inlineStr">
        <is>
          <t/>
        </is>
      </c>
      <c r="BM26" t="inlineStr">
        <is>
          <t>vaistas, kurio veiklioji (-iosios) medžiaga (-os) yra arba augalinė (-ės) medžiaga (-os), arba augalinis (-iai) ruošinys (-iai), arba tokios (-ių) augalinės (-ių) medžiagos (-ų) ir tokio (-ių) augalinio (-ių) ruošinio (-ių) mišinyje</t>
        </is>
      </c>
      <c r="BN26" s="2" t="inlineStr">
        <is>
          <t>augu izcelsmes zāles</t>
        </is>
      </c>
      <c r="BO26" s="2" t="inlineStr">
        <is>
          <t>3</t>
        </is>
      </c>
      <c r="BP26" s="2" t="inlineStr">
        <is>
          <t/>
        </is>
      </c>
      <c r="BQ26" t="inlineStr">
        <is>
          <t>zāles, kurā aktīvās sastāvdaļas ir tikai viena vai vairākas augu izcelsmes vielas vai viens vai vairāki augu izcelsmes preparāti, vai viena vai vairākas šādas augu izcelsmes vielas kombinācijā ar vienu vai vairākiem šādiem augu izcelsmes preparātiem</t>
        </is>
      </c>
      <c r="BR26" t="inlineStr">
        <is>
          <t/>
        </is>
      </c>
      <c r="BS26" t="inlineStr">
        <is>
          <t/>
        </is>
      </c>
      <c r="BT26" t="inlineStr">
        <is>
          <t/>
        </is>
      </c>
      <c r="BU26" t="inlineStr">
        <is>
          <t/>
        </is>
      </c>
      <c r="BV26" s="2" t="inlineStr">
        <is>
          <t>kruidengeneesmiddel|
fytotherapeuticum</t>
        </is>
      </c>
      <c r="BW26" s="2" t="inlineStr">
        <is>
          <t>3|
3</t>
        </is>
      </c>
      <c r="BX26" s="2" t="inlineStr">
        <is>
          <t xml:space="preserve">|
</t>
        </is>
      </c>
      <c r="BY26" t="inlineStr">
        <is>
          <t>geneesmiddel dat als werkzame bestanddelen uitsluitend een of meer &lt;a href="https://iate.europa.eu/entry/result/928762/nl" target="_blank"&gt;kruidensubstanties&lt;/a&gt;, een of meer &lt;a href="https://iate.europa.eu/entry/result/928763/nl" target="_blank"&gt;kruidenpreparaten&lt;/a&gt; of een combinatie van een of meer kruidensubstanties en een of meer kruidenpreparaten bevat</t>
        </is>
      </c>
      <c r="BZ26" s="2" t="inlineStr">
        <is>
          <t>roślinny produkt leczniczy|
ziołowy produkt leczniczy</t>
        </is>
      </c>
      <c r="CA26" s="2" t="inlineStr">
        <is>
          <t>3|
3</t>
        </is>
      </c>
      <c r="CB26" s="2" t="inlineStr">
        <is>
          <t xml:space="preserve">preferred|
</t>
        </is>
      </c>
      <c r="CC26" t="inlineStr">
        <is>
          <t>każdy produkt leczniczy, wyłącznie zawierający jako składnik aktywny jedną lub więcej substancji ziołowych lub jeden lub więcej &lt;i&gt;preparatów ziołowych&lt;/i&gt; [ &lt;a href="/entry/result/928763/all" id="ENTRY_TO_ENTRY_CONVERTER" target="_blank"&gt;IATE:928763&lt;/a&gt; ], lub też jedną lub więcej takich &lt;i&gt;substancji ziołowych&lt;/i&gt; [ &lt;a href="/entry/result/928762/all" id="ENTRY_TO_ENTRY_CONVERTER" target="_blank"&gt;IATE:928762&lt;/a&gt; ] połączonych z jednym lub więcej takich preparatów ziołowych</t>
        </is>
      </c>
      <c r="CD26" s="2" t="inlineStr">
        <is>
          <t>medicamento à base de plantas</t>
        </is>
      </c>
      <c r="CE26" s="2" t="inlineStr">
        <is>
          <t>1</t>
        </is>
      </c>
      <c r="CF26" s="2" t="inlineStr">
        <is>
          <t/>
        </is>
      </c>
      <c r="CG26" t="inlineStr">
        <is>
          <t>qualquer medicamento que tenha exclusivamente como substâncias activas uma ou mais substâncias derivadas de plantas, uma ou mais preparações à base de plantas ou uma ou mais substâncias derivadas de plantas em associação com uma ou mais preparações à base de plantas</t>
        </is>
      </c>
      <c r="CH26" s="2" t="inlineStr">
        <is>
          <t>medicament pe bază de plante|
medicament de origine vegetală|
medicament din plante medicinale</t>
        </is>
      </c>
      <c r="CI26" s="2" t="inlineStr">
        <is>
          <t>3|
3|
3</t>
        </is>
      </c>
      <c r="CJ26" s="2" t="inlineStr">
        <is>
          <t xml:space="preserve">|
|
</t>
        </is>
      </c>
      <c r="CK26" t="inlineStr">
        <is>
          <t/>
        </is>
      </c>
      <c r="CL26" s="2" t="inlineStr">
        <is>
          <t>rastlinný liek</t>
        </is>
      </c>
      <c r="CM26" s="2" t="inlineStr">
        <is>
          <t>3</t>
        </is>
      </c>
      <c r="CN26" s="2" t="inlineStr">
        <is>
          <t/>
        </is>
      </c>
      <c r="CO26" t="inlineStr">
        <is>
          <t>humánny liek, ktorý obsahuje výlučne ako aktívne zložky jednu alebo viac rastlinných látok alebo jeden alebo viac rastlinných prípravkov, alebo jednu alebo viac rastlinných látok v kombinácii s jedným alebo s viacerými rastlinnými prípravkami</t>
        </is>
      </c>
      <c r="CP26" s="2" t="inlineStr">
        <is>
          <t>zdravilo rastlinskega izvora</t>
        </is>
      </c>
      <c r="CQ26" s="2" t="inlineStr">
        <is>
          <t>3</t>
        </is>
      </c>
      <c r="CR26" s="2" t="inlineStr">
        <is>
          <t/>
        </is>
      </c>
      <c r="CS26" t="inlineStr">
        <is>
          <t>zdravilo, ki kot učinkovine vsebuje izključno eno ali več rastlinskih snovi, enega ali več pripravkov rastlinskega izvora, ali eno ali več rastlinskih snovi v kombinaciji z enim ali več pripravki rastlinskega izvora</t>
        </is>
      </c>
      <c r="CT26" t="inlineStr">
        <is>
          <t/>
        </is>
      </c>
      <c r="CU26" t="inlineStr">
        <is>
          <t/>
        </is>
      </c>
      <c r="CV26" t="inlineStr">
        <is>
          <t/>
        </is>
      </c>
      <c r="CW26" t="inlineStr">
        <is>
          <t/>
        </is>
      </c>
    </row>
    <row r="27">
      <c r="A27" s="1" t="str">
        <f>HYPERLINK("https://iate.europa.eu/entry/result/1442709/all", "1442709")</f>
        <v>1442709</v>
      </c>
      <c r="B27" t="inlineStr">
        <is>
          <t>SOCIAL QUESTIONS</t>
        </is>
      </c>
      <c r="C27" t="inlineStr">
        <is>
          <t>SOCIAL QUESTIONS|health|pharmaceutical industry;SOCIAL QUESTIONS|health</t>
        </is>
      </c>
      <c r="D27" t="inlineStr">
        <is>
          <t>yes</t>
        </is>
      </c>
      <c r="E27" t="inlineStr">
        <is>
          <t/>
        </is>
      </c>
      <c r="F27" s="2" t="inlineStr">
        <is>
          <t>радиофармацевтик</t>
        </is>
      </c>
      <c r="G27" s="2" t="inlineStr">
        <is>
          <t>3</t>
        </is>
      </c>
      <c r="H27" s="2" t="inlineStr">
        <is>
          <t/>
        </is>
      </c>
      <c r="I27" t="inlineStr">
        <is>
          <t>Всеки лекарствен продукт, който, вече готов за употреба, съдържа един или няколко радионуклиди (радоактивни изотопи), включени в него с медицинска цел.</t>
        </is>
      </c>
      <c r="J27" s="2" t="inlineStr">
        <is>
          <t>radiofarmakum</t>
        </is>
      </c>
      <c r="K27" s="2" t="inlineStr">
        <is>
          <t>3</t>
        </is>
      </c>
      <c r="L27" s="2" t="inlineStr">
        <is>
          <t/>
        </is>
      </c>
      <c r="M27" t="inlineStr">
        <is>
          <t>léčivý přípravek, který, je-li připraven k použití, obsahuje 1 nebo více radionuklidů (radioaktivních izotopů) včleněných pro lékařský účel</t>
        </is>
      </c>
      <c r="N27" s="2" t="inlineStr">
        <is>
          <t>radioaktivt lægemiddel|
radiofarmakon|
radiofarmaceutisk lægemiddel|
radiofarmaceutisk middel</t>
        </is>
      </c>
      <c r="O27" s="2" t="inlineStr">
        <is>
          <t>2|
3|
1|
4</t>
        </is>
      </c>
      <c r="P27" s="2" t="inlineStr">
        <is>
          <t xml:space="preserve">|
|
|
</t>
        </is>
      </c>
      <c r="Q27" t="inlineStr">
        <is>
          <t>ethvert lægemiddel, der i brugsklar form indeholder en eller flere radionukleider (radioaktive isotoper),der er tilsat til medicinske formål</t>
        </is>
      </c>
      <c r="R27" s="2" t="inlineStr">
        <is>
          <t>radioaktives Arzneimittel|
Radiopharmakon|
Radiopharmaka</t>
        </is>
      </c>
      <c r="S27" s="2" t="inlineStr">
        <is>
          <t>3|
3|
3</t>
        </is>
      </c>
      <c r="T27" s="2" t="inlineStr">
        <is>
          <t xml:space="preserve">|
|
</t>
        </is>
      </c>
      <c r="U27" t="inlineStr">
        <is>
          <t>jedes Arzneimittel, das in gebrauchsfertiger Form ein oder mehrere für medizinische Zwecke aufgenommene Radionuklide (radioaktive Isotope) enthält</t>
        </is>
      </c>
      <c r="V27" s="2" t="inlineStr">
        <is>
          <t>ραδιοφάρμακο|
ραδιοφαρμακευτικά προϊόντα</t>
        </is>
      </c>
      <c r="W27" s="2" t="inlineStr">
        <is>
          <t>3|
2</t>
        </is>
      </c>
      <c r="X27" s="2" t="inlineStr">
        <is>
          <t xml:space="preserve">|
</t>
        </is>
      </c>
      <c r="Y27" t="inlineStr">
        <is>
          <t>κάθε φάρμακο το οποίο, όταν είναι έτοιμο προς χρήση για ιατρικούς σκοπούς, είναι επισημασμένο με ένα ή περισσότερο ραδιονουκλεΐδια (ραδιενεργά ισότοπα)</t>
        </is>
      </c>
      <c r="Z27" s="2" t="inlineStr">
        <is>
          <t>radiopharmaceutical|
radio-pharmaceutical|
radio-pharmaceuticals|
radiopharmaceuticals</t>
        </is>
      </c>
      <c r="AA27" s="2" t="inlineStr">
        <is>
          <t>3|
1|
1|
1</t>
        </is>
      </c>
      <c r="AB27" s="2" t="inlineStr">
        <is>
          <t xml:space="preserve">|
|
|
</t>
        </is>
      </c>
      <c r="AC27" t="inlineStr">
        <is>
          <t>medicinal product which, when ready for use, contains one or more radionuclides (radioactive isotopes) included for a medicinal purpose</t>
        </is>
      </c>
      <c r="AD27" s="2" t="inlineStr">
        <is>
          <t>radiofármaco</t>
        </is>
      </c>
      <c r="AE27" s="2" t="inlineStr">
        <is>
          <t>3</t>
        </is>
      </c>
      <c r="AF27" s="2" t="inlineStr">
        <is>
          <t/>
        </is>
      </c>
      <c r="AG27" t="inlineStr">
        <is>
          <t>Cualquier medicamento que, cuando esté preparado para su uso, contenga uno o más radionucleidos (isótopos radioactivos), incorporados con algún objetivo médico.</t>
        </is>
      </c>
      <c r="AH27" t="inlineStr">
        <is>
          <t/>
        </is>
      </c>
      <c r="AI27" t="inlineStr">
        <is>
          <t/>
        </is>
      </c>
      <c r="AJ27" t="inlineStr">
        <is>
          <t/>
        </is>
      </c>
      <c r="AK27" t="inlineStr">
        <is>
          <t/>
        </is>
      </c>
      <c r="AL27" s="2" t="inlineStr">
        <is>
          <t>radiofarmaseuttinen lääke|
radioaktiivinen lääkevalmiste</t>
        </is>
      </c>
      <c r="AM27" s="2" t="inlineStr">
        <is>
          <t>3|
3</t>
        </is>
      </c>
      <c r="AN27" s="2" t="inlineStr">
        <is>
          <t xml:space="preserve">|
</t>
        </is>
      </c>
      <c r="AO27" t="inlineStr">
        <is>
          <t>kaikki lääkkeet, jotka käyttövalmiina sisältävät yhtä tai useampaa radionuklidia (radioisotooppia) lääkkeelliseen tarkoitukseen käytettäväksi</t>
        </is>
      </c>
      <c r="AP27" s="2" t="inlineStr">
        <is>
          <t>médicament radiopharmaceutique|
produit radiopharmaceutique|
radiopharmaceutique</t>
        </is>
      </c>
      <c r="AQ27" s="2" t="inlineStr">
        <is>
          <t>3|
3|
3</t>
        </is>
      </c>
      <c r="AR27" s="2" t="inlineStr">
        <is>
          <t xml:space="preserve">|
|
</t>
        </is>
      </c>
      <c r="AS27" t="inlineStr">
        <is>
          <t>médicament qui, lorsqu'il est prêt à l'emploi, contient un ou plusieurs radionucléides (isotopes radioactifs), incorporés à des fins médicales</t>
        </is>
      </c>
      <c r="AT27" s="2" t="inlineStr">
        <is>
          <t>radachógas</t>
        </is>
      </c>
      <c r="AU27" s="2" t="inlineStr">
        <is>
          <t>3</t>
        </is>
      </c>
      <c r="AV27" s="2" t="inlineStr">
        <is>
          <t/>
        </is>
      </c>
      <c r="AW27" t="inlineStr">
        <is>
          <t/>
        </is>
      </c>
      <c r="AX27" t="inlineStr">
        <is>
          <t/>
        </is>
      </c>
      <c r="AY27" t="inlineStr">
        <is>
          <t/>
        </is>
      </c>
      <c r="AZ27" t="inlineStr">
        <is>
          <t/>
        </is>
      </c>
      <c r="BA27" t="inlineStr">
        <is>
          <t/>
        </is>
      </c>
      <c r="BB27" s="2" t="inlineStr">
        <is>
          <t>radiofarmakon</t>
        </is>
      </c>
      <c r="BC27" s="2" t="inlineStr">
        <is>
          <t>4</t>
        </is>
      </c>
      <c r="BD27" s="2" t="inlineStr">
        <is>
          <t/>
        </is>
      </c>
      <c r="BE27" t="inlineStr">
        <is>
          <t>radioaktívan jelzett, élőlénynek beadásra szánt készítmény</t>
        </is>
      </c>
      <c r="BF27" s="2" t="inlineStr">
        <is>
          <t>radiofarmaco</t>
        </is>
      </c>
      <c r="BG27" s="2" t="inlineStr">
        <is>
          <t>3</t>
        </is>
      </c>
      <c r="BH27" s="2" t="inlineStr">
        <is>
          <t/>
        </is>
      </c>
      <c r="BI27" t="inlineStr">
        <is>
          <t>qualsiasi medicinale che, quando è pronto per l'uso, include uno o più radionuclidi (isotopi radioattivi) incorporati a scopo sanitario</t>
        </is>
      </c>
      <c r="BJ27" s="2" t="inlineStr">
        <is>
          <t>radiofarmacinis vaistas|
radioaktyvusis vaistas|
radioaktyvusis preparatas</t>
        </is>
      </c>
      <c r="BK27" s="2" t="inlineStr">
        <is>
          <t>3|
3|
2</t>
        </is>
      </c>
      <c r="BL27" s="2" t="inlineStr">
        <is>
          <t xml:space="preserve">preferred|
|
</t>
        </is>
      </c>
      <c r="BM27" t="inlineStr">
        <is>
          <t>vaistas, kurio sudėtyje, jį paruošus vartoti, yra vienas ar daugiau radionuklidų (radioaktyviųjų izotopų), skirtų sveikatos priežiūrai</t>
        </is>
      </c>
      <c r="BN27" s="2" t="inlineStr">
        <is>
          <t>radiofarmaceitisks preparāts</t>
        </is>
      </c>
      <c r="BO27" s="2" t="inlineStr">
        <is>
          <t>3</t>
        </is>
      </c>
      <c r="BP27" s="2" t="inlineStr">
        <is>
          <t/>
        </is>
      </c>
      <c r="BQ27" t="inlineStr">
        <is>
          <t>jebkuras zāles, kas, būdamas gatavas lietošanai, satur vienu vai vairākus radionuklīdus (radioaktīvos izotopus), kuri ietverti medicīniskā nolūkā</t>
        </is>
      </c>
      <c r="BR27" s="2" t="inlineStr">
        <is>
          <t>radjufarmaċewtiku</t>
        </is>
      </c>
      <c r="BS27" s="2" t="inlineStr">
        <is>
          <t>3</t>
        </is>
      </c>
      <c r="BT27" s="2" t="inlineStr">
        <is>
          <t/>
        </is>
      </c>
      <c r="BU27" t="inlineStr">
        <is>
          <t/>
        </is>
      </c>
      <c r="BV27" s="2" t="inlineStr">
        <is>
          <t>radiofarmaceuticum|
radiofarmacon|
radioactief farmacon</t>
        </is>
      </c>
      <c r="BW27" s="2" t="inlineStr">
        <is>
          <t>3|
3|
3</t>
        </is>
      </c>
      <c r="BX27" s="2" t="inlineStr">
        <is>
          <t xml:space="preserve">|
|
</t>
        </is>
      </c>
      <c r="BY27" t="inlineStr">
        <is>
          <t>"elk geneesmiddel dat, wanneer het gebruiksklaar is, een of meer radionucliden (radioactieve isotopen) bevat, welke daarin voor medische doeleinden is, respectievelijk zijn geïncorporeerd"</t>
        </is>
      </c>
      <c r="BZ27" s="2" t="inlineStr">
        <is>
          <t>produkt radiofarmaceutyczny|
radiofarmaceutyk|
farmaceutyczny preparat promieniotwórczy</t>
        </is>
      </c>
      <c r="CA27" s="2" t="inlineStr">
        <is>
          <t>3|
3|
2</t>
        </is>
      </c>
      <c r="CB27" s="2" t="inlineStr">
        <is>
          <t xml:space="preserve">preferred|
|
</t>
        </is>
      </c>
      <c r="CC27" t="inlineStr">
        <is>
          <t>produkt leczniczy, który, gdy jest gotowy do użycia, zawiera co najmniej jeden radionuklid (izotop promieniotwórczy) wprowadzony do celów leczniczych</t>
        </is>
      </c>
      <c r="CD27" s="2" t="inlineStr">
        <is>
          <t>medicamento radiofarmacêutico|
radiofármaco</t>
        </is>
      </c>
      <c r="CE27" s="2" t="inlineStr">
        <is>
          <t>3|
3</t>
        </is>
      </c>
      <c r="CF27" s="2" t="inlineStr">
        <is>
          <t xml:space="preserve">|
</t>
        </is>
      </c>
      <c r="CG27" t="inlineStr">
        <is>
          <t>Qualquer medicamento que, quando pronto para ser utilizado, contenha um ou vários radionuclídeos (isótopos radioativos) destinados a uso médico.</t>
        </is>
      </c>
      <c r="CH27" s="2" t="inlineStr">
        <is>
          <t>produs radiofarmaceutic</t>
        </is>
      </c>
      <c r="CI27" s="2" t="inlineStr">
        <is>
          <t>3</t>
        </is>
      </c>
      <c r="CJ27" s="2" t="inlineStr">
        <is>
          <t/>
        </is>
      </c>
      <c r="CK27" t="inlineStr">
        <is>
          <t>Orice medicament care, atunci când este gata pentru utilizare, conține încorporați în scopuri medicale unul sau mai mulți radionuclizi (izotopi radioactivi).</t>
        </is>
      </c>
      <c r="CL27" s="2" t="inlineStr">
        <is>
          <t>rádioaktívny liek|
rádiofarmakum</t>
        </is>
      </c>
      <c r="CM27" s="2" t="inlineStr">
        <is>
          <t>3|
3</t>
        </is>
      </c>
      <c r="CN27" s="2" t="inlineStr">
        <is>
          <t xml:space="preserve">preferred|
</t>
        </is>
      </c>
      <c r="CO27" t="inlineStr">
        <is>
          <t>akýkoľvek liek, ktorý keď je pripravený na použitie, obsahuje na liečebné účely jeden alebo viac rádionuklidov (rádioaktívnych izotopov)</t>
        </is>
      </c>
      <c r="CP27" s="2" t="inlineStr">
        <is>
          <t>radiofarmak|
radiofarmacevtski izdelek</t>
        </is>
      </c>
      <c r="CQ27" s="2" t="inlineStr">
        <is>
          <t>3|
3</t>
        </is>
      </c>
      <c r="CR27" s="2" t="inlineStr">
        <is>
          <t xml:space="preserve">|
</t>
        </is>
      </c>
      <c r="CS27" t="inlineStr">
        <is>
          <t>&lt;div&gt;zdravilo, ki vsebuje vsaj en radionuklid in se vnese v organizem za diagnosticiranje in/ali zdravljenje&lt;br&gt;&lt;/div&gt;</t>
        </is>
      </c>
      <c r="CT27" s="2" t="inlineStr">
        <is>
          <t>radiofarmakon</t>
        </is>
      </c>
      <c r="CU27" s="2" t="inlineStr">
        <is>
          <t>3</t>
        </is>
      </c>
      <c r="CV27" s="2" t="inlineStr">
        <is>
          <t/>
        </is>
      </c>
      <c r="CW27" t="inlineStr">
        <is>
          <t>varje läkemedel som i bruksfärdig form innehåller en eller flera radionuklider (radioaktiva isotoper) för medicinskt ändamål</t>
        </is>
      </c>
    </row>
    <row r="28">
      <c r="A28" s="1" t="str">
        <f>HYPERLINK("https://iate.europa.eu/entry/result/1105999/all", "1105999")</f>
        <v>1105999</v>
      </c>
      <c r="B28" t="inlineStr">
        <is>
          <t>SOCIAL QUESTIONS</t>
        </is>
      </c>
      <c r="C28" t="inlineStr">
        <is>
          <t>SOCIAL QUESTIONS|health|pharmaceutical industry</t>
        </is>
      </c>
      <c r="D28" t="inlineStr">
        <is>
          <t>yes</t>
        </is>
      </c>
      <c r="E28" t="inlineStr">
        <is>
          <t/>
        </is>
      </c>
      <c r="F28" s="2" t="inlineStr">
        <is>
          <t>дозова единица</t>
        </is>
      </c>
      <c r="G28" s="2" t="inlineStr">
        <is>
          <t>3</t>
        </is>
      </c>
      <c r="H28" s="2" t="inlineStr">
        <is>
          <t/>
        </is>
      </c>
      <c r="I28" t="inlineStr">
        <is>
          <t/>
        </is>
      </c>
      <c r="J28" s="2" t="inlineStr">
        <is>
          <t>jednotka pro dávkování|
jednotka dávky</t>
        </is>
      </c>
      <c r="K28" s="2" t="inlineStr">
        <is>
          <t>3|
3</t>
        </is>
      </c>
      <c r="L28" s="2" t="inlineStr">
        <is>
          <t>|
preferred</t>
        </is>
      </c>
      <c r="M28" t="inlineStr">
        <is>
          <t/>
        </is>
      </c>
      <c r="N28" s="2" t="inlineStr">
        <is>
          <t>doseringsenhed|
dosisenhed</t>
        </is>
      </c>
      <c r="O28" s="2" t="inlineStr">
        <is>
          <t>4|
4</t>
        </is>
      </c>
      <c r="P28" s="2" t="inlineStr">
        <is>
          <t xml:space="preserve">|
</t>
        </is>
      </c>
      <c r="Q28" t="inlineStr">
        <is>
          <t/>
        </is>
      </c>
      <c r="R28" s="2" t="inlineStr">
        <is>
          <t>Einnahmeeinheit|
Gebrauchseinheit|
Dosierungseinheit|
Maßeinheit</t>
        </is>
      </c>
      <c r="S28" s="2" t="inlineStr">
        <is>
          <t>3|
3|
3|
3</t>
        </is>
      </c>
      <c r="T28" s="2" t="inlineStr">
        <is>
          <t xml:space="preserve">|
|
|
</t>
        </is>
      </c>
      <c r="U28" t="inlineStr">
        <is>
          <t>Darreichungsform eines Medikaments (Tablette, Ampulle usw.), die einer Dosis der Wirkstoffmenge entspricht</t>
        </is>
      </c>
      <c r="V28" s="2" t="inlineStr">
        <is>
          <t>μονάδα δοσολογίας|
μονάδα δόσης</t>
        </is>
      </c>
      <c r="W28" s="2" t="inlineStr">
        <is>
          <t>2|
3</t>
        </is>
      </c>
      <c r="X28" s="2" t="inlineStr">
        <is>
          <t>|
preferred</t>
        </is>
      </c>
      <c r="Y28" t="inlineStr">
        <is>
          <t/>
        </is>
      </c>
      <c r="Z28" s="2" t="inlineStr">
        <is>
          <t>dosage unit|
dosage-unit|
dose-unit|
unit of dosage</t>
        </is>
      </c>
      <c r="AA28" s="2" t="inlineStr">
        <is>
          <t>3|
1|
1|
1</t>
        </is>
      </c>
      <c r="AB28" s="2" t="inlineStr">
        <is>
          <t xml:space="preserve">|
|
obsolete|
</t>
        </is>
      </c>
      <c r="AC28" t="inlineStr">
        <is>
          <t>standardised pharmaceutical preparation of a drug corresponding to a single dose of the drug</t>
        </is>
      </c>
      <c r="AD28" s="2" t="inlineStr">
        <is>
          <t>dosis</t>
        </is>
      </c>
      <c r="AE28" s="2" t="inlineStr">
        <is>
          <t>3</t>
        </is>
      </c>
      <c r="AF28" s="2" t="inlineStr">
        <is>
          <t/>
        </is>
      </c>
      <c r="AG28" t="inlineStr">
        <is>
          <t>Cantidad de medicamento o de radiación administrada en un momento dado o cada una de las veces que se administran.</t>
        </is>
      </c>
      <c r="AH28" s="2" t="inlineStr">
        <is>
          <t>üksikannus</t>
        </is>
      </c>
      <c r="AI28" s="2" t="inlineStr">
        <is>
          <t>3</t>
        </is>
      </c>
      <c r="AJ28" s="2" t="inlineStr">
        <is>
          <t/>
        </is>
      </c>
      <c r="AK28" t="inlineStr">
        <is>
          <t/>
        </is>
      </c>
      <c r="AL28" s="2" t="inlineStr">
        <is>
          <t>annosyksikkö</t>
        </is>
      </c>
      <c r="AM28" s="2" t="inlineStr">
        <is>
          <t>3</t>
        </is>
      </c>
      <c r="AN28" s="2" t="inlineStr">
        <is>
          <t/>
        </is>
      </c>
      <c r="AO28" t="inlineStr">
        <is>
          <t/>
        </is>
      </c>
      <c r="AP28" s="2" t="inlineStr">
        <is>
          <t>préparation unidose|
unité thérapeutique</t>
        </is>
      </c>
      <c r="AQ28" s="2" t="inlineStr">
        <is>
          <t>3|
3</t>
        </is>
      </c>
      <c r="AR28" s="2" t="inlineStr">
        <is>
          <t xml:space="preserve">|
</t>
        </is>
      </c>
      <c r="AS28" t="inlineStr">
        <is>
          <t>forme pharmaceutique contenant, par unité, une dose unique ou une fraction de dose d’une substance active</t>
        </is>
      </c>
      <c r="AT28" s="2" t="inlineStr">
        <is>
          <t>aonad dáileoige</t>
        </is>
      </c>
      <c r="AU28" s="2" t="inlineStr">
        <is>
          <t>3</t>
        </is>
      </c>
      <c r="AV28" s="2" t="inlineStr">
        <is>
          <t/>
        </is>
      </c>
      <c r="AW28" t="inlineStr">
        <is>
          <t/>
        </is>
      </c>
      <c r="AX28" t="inlineStr">
        <is>
          <t/>
        </is>
      </c>
      <c r="AY28" t="inlineStr">
        <is>
          <t/>
        </is>
      </c>
      <c r="AZ28" t="inlineStr">
        <is>
          <t/>
        </is>
      </c>
      <c r="BA28" t="inlineStr">
        <is>
          <t/>
        </is>
      </c>
      <c r="BB28" s="2" t="inlineStr">
        <is>
          <t>adag</t>
        </is>
      </c>
      <c r="BC28" s="2" t="inlineStr">
        <is>
          <t>4</t>
        </is>
      </c>
      <c r="BD28" s="2" t="inlineStr">
        <is>
          <t/>
        </is>
      </c>
      <c r="BE28" t="inlineStr">
        <is>
          <t/>
        </is>
      </c>
      <c r="BF28" s="2" t="inlineStr">
        <is>
          <t>unità di somministrazione|
unità posologica|
unità di dose</t>
        </is>
      </c>
      <c r="BG28" s="2" t="inlineStr">
        <is>
          <t>3|
3|
3</t>
        </is>
      </c>
      <c r="BH28" s="2" t="inlineStr">
        <is>
          <t xml:space="preserve">|
|
</t>
        </is>
      </c>
      <c r="BI28" t="inlineStr">
        <is>
          <t>singola unità di riferimento di un farmaco confezionato (compressa, capsula, flacone, fiala)</t>
        </is>
      </c>
      <c r="BJ28" s="2" t="inlineStr">
        <is>
          <t>dozuotė</t>
        </is>
      </c>
      <c r="BK28" s="2" t="inlineStr">
        <is>
          <t>3</t>
        </is>
      </c>
      <c r="BL28" s="2" t="inlineStr">
        <is>
          <t/>
        </is>
      </c>
      <c r="BM28" t="inlineStr">
        <is>
          <t>vaisto vienetas (tabletė, kapsulė, ampulė ir kt.), turintis nustatytą veikliosios medžiagos kiekį</t>
        </is>
      </c>
      <c r="BN28" s="2" t="inlineStr">
        <is>
          <t>devas vienība</t>
        </is>
      </c>
      <c r="BO28" s="2" t="inlineStr">
        <is>
          <t>3</t>
        </is>
      </c>
      <c r="BP28" s="2" t="inlineStr">
        <is>
          <t/>
        </is>
      </c>
      <c r="BQ28" t="inlineStr">
        <is>
          <t/>
        </is>
      </c>
      <c r="BR28" s="2" t="inlineStr">
        <is>
          <t>unità tad-dożaġġ</t>
        </is>
      </c>
      <c r="BS28" s="2" t="inlineStr">
        <is>
          <t>3</t>
        </is>
      </c>
      <c r="BT28" s="2" t="inlineStr">
        <is>
          <t/>
        </is>
      </c>
      <c r="BU28" t="inlineStr">
        <is>
          <t>forma ta' dożaġġ li jkun fiha doża waħda jew parti minn doża tas-sustanza medika f'kull unità</t>
        </is>
      </c>
      <c r="BV28" s="2" t="inlineStr">
        <is>
          <t>doseringseenheid|
gebruikseenheid</t>
        </is>
      </c>
      <c r="BW28" s="2" t="inlineStr">
        <is>
          <t>3|
3</t>
        </is>
      </c>
      <c r="BX28" s="2" t="inlineStr">
        <is>
          <t xml:space="preserve">|
</t>
        </is>
      </c>
      <c r="BY28" t="inlineStr">
        <is>
          <t>&lt;i&gt;farmaceutische vorm&lt;/i&gt; [ &lt;a href="/entry/result/1106950/all" id="ENTRY_TO_ENTRY_CONVERTER" target="_blank"&gt;IATE:1106950&lt;/a&gt; ] die overeenkomt met 1 &lt;i&gt;dosis&lt;/i&gt; [ &lt;a href="/entry/result/1513757/all" id="ENTRY_TO_ENTRY_CONVERTER" target="_blank"&gt;IATE:1513757&lt;/a&gt; ] van het geneesmiddel</t>
        </is>
      </c>
      <c r="BZ28" s="2" t="inlineStr">
        <is>
          <t>jednostka dawkowania</t>
        </is>
      </c>
      <c r="CA28" s="2" t="inlineStr">
        <is>
          <t>3</t>
        </is>
      </c>
      <c r="CB28" s="2" t="inlineStr">
        <is>
          <t/>
        </is>
      </c>
      <c r="CC28" t="inlineStr">
        <is>
          <t/>
        </is>
      </c>
      <c r="CD28" s="2" t="inlineStr">
        <is>
          <t>dose unitária|
unidade de dose</t>
        </is>
      </c>
      <c r="CE28" s="2" t="inlineStr">
        <is>
          <t>3|
3</t>
        </is>
      </c>
      <c r="CF28" s="2" t="inlineStr">
        <is>
          <t xml:space="preserve">|
</t>
        </is>
      </c>
      <c r="CG28" t="inlineStr">
        <is>
          <t/>
        </is>
      </c>
      <c r="CH28" s="2" t="inlineStr">
        <is>
          <t>unitate de doză</t>
        </is>
      </c>
      <c r="CI28" s="2" t="inlineStr">
        <is>
          <t>3</t>
        </is>
      </c>
      <c r="CJ28" s="2" t="inlineStr">
        <is>
          <t/>
        </is>
      </c>
      <c r="CK28" t="inlineStr">
        <is>
          <t/>
        </is>
      </c>
      <c r="CL28" s="2" t="inlineStr">
        <is>
          <t>jednotka dávky</t>
        </is>
      </c>
      <c r="CM28" s="2" t="inlineStr">
        <is>
          <t>3</t>
        </is>
      </c>
      <c r="CN28" s="2" t="inlineStr">
        <is>
          <t/>
        </is>
      </c>
      <c r="CO28" t="inlineStr">
        <is>
          <t/>
        </is>
      </c>
      <c r="CP28" s="2" t="inlineStr">
        <is>
          <t>enota odmerka</t>
        </is>
      </c>
      <c r="CQ28" s="2" t="inlineStr">
        <is>
          <t>3</t>
        </is>
      </c>
      <c r="CR28" s="2" t="inlineStr">
        <is>
          <t/>
        </is>
      </c>
      <c r="CS28" t="inlineStr">
        <is>
          <t/>
        </is>
      </c>
      <c r="CT28" s="2" t="inlineStr">
        <is>
          <t>dosenhet</t>
        </is>
      </c>
      <c r="CU28" s="2" t="inlineStr">
        <is>
          <t>3</t>
        </is>
      </c>
      <c r="CV28" s="2" t="inlineStr">
        <is>
          <t/>
        </is>
      </c>
      <c r="CW28" t="inlineStr">
        <is>
          <t/>
        </is>
      </c>
    </row>
    <row r="29">
      <c r="A29" s="1" t="str">
        <f>HYPERLINK("https://iate.europa.eu/entry/result/1733146/all", "1733146")</f>
        <v>1733146</v>
      </c>
      <c r="B29" t="inlineStr">
        <is>
          <t>SOCIAL QUESTIONS</t>
        </is>
      </c>
      <c r="C29" t="inlineStr">
        <is>
          <t>SOCIAL QUESTIONS|health|pharmaceutical industry</t>
        </is>
      </c>
      <c r="D29" t="inlineStr">
        <is>
          <t>yes</t>
        </is>
      </c>
      <c r="E29" t="inlineStr">
        <is>
          <t/>
        </is>
      </c>
      <c r="F29" s="2" t="inlineStr">
        <is>
          <t>блистер</t>
        </is>
      </c>
      <c r="G29" s="2" t="inlineStr">
        <is>
          <t>4</t>
        </is>
      </c>
      <c r="H29" s="2" t="inlineStr">
        <is>
          <t/>
        </is>
      </c>
      <c r="I29" t="inlineStr">
        <is>
          <t>Опаковка на определен брой единични таблетки.</t>
        </is>
      </c>
      <c r="J29" s="2" t="inlineStr">
        <is>
          <t>blistr</t>
        </is>
      </c>
      <c r="K29" s="2" t="inlineStr">
        <is>
          <t>3</t>
        </is>
      </c>
      <c r="L29" s="2" t="inlineStr">
        <is>
          <t/>
        </is>
      </c>
      <c r="M29" t="inlineStr">
        <is>
          <t>obal („platíčko“) na léky</t>
        </is>
      </c>
      <c r="N29" s="2" t="inlineStr">
        <is>
          <t>blisterpakning</t>
        </is>
      </c>
      <c r="O29" s="2" t="inlineStr">
        <is>
          <t>4</t>
        </is>
      </c>
      <c r="P29" s="2" t="inlineStr">
        <is>
          <t/>
        </is>
      </c>
      <c r="Q29" t="inlineStr">
        <is>
          <t>Verpackung zwischen zwei Folien, von denen die eine sich auf Durchdrücken öffnen lässt und jeweils eine Tablette freigibt.</t>
        </is>
      </c>
      <c r="R29" s="2" t="inlineStr">
        <is>
          <t>Glockenpackung|
Durchdrück(ver)packung|
Blasenpackung</t>
        </is>
      </c>
      <c r="S29" s="2" t="inlineStr">
        <is>
          <t>3|
1|
3</t>
        </is>
      </c>
      <c r="T29" s="2" t="inlineStr">
        <is>
          <t xml:space="preserve">|
|
</t>
        </is>
      </c>
      <c r="U29" t="inlineStr">
        <is>
          <t/>
        </is>
      </c>
      <c r="V29" s="2" t="inlineStr">
        <is>
          <t>πλακίδιο με κυψελίδες|
συσκευασία blister</t>
        </is>
      </c>
      <c r="W29" s="2" t="inlineStr">
        <is>
          <t>3|
3</t>
        </is>
      </c>
      <c r="X29" s="2" t="inlineStr">
        <is>
          <t xml:space="preserve">|
</t>
        </is>
      </c>
      <c r="Y29" t="inlineStr">
        <is>
          <t/>
        </is>
      </c>
      <c r="Z29" s="2" t="inlineStr">
        <is>
          <t>blister pack</t>
        </is>
      </c>
      <c r="AA29" s="2" t="inlineStr">
        <is>
          <t>3</t>
        </is>
      </c>
      <c r="AB29" s="2" t="inlineStr">
        <is>
          <t/>
        </is>
      </c>
      <c r="AC29" t="inlineStr">
        <is>
          <t>card for unit-dose packaging of medication within semi-rigid bubbles filled with the product secured by a strong, heat-sealable backing material that protects the pills (i.e. tablets, capsules, etc.) until taken</t>
        </is>
      </c>
      <c r="AD29" s="2" t="inlineStr">
        <is>
          <t>blíster</t>
        </is>
      </c>
      <c r="AE29" s="2" t="inlineStr">
        <is>
          <t>3</t>
        </is>
      </c>
      <c r="AF29" s="2" t="inlineStr">
        <is>
          <t/>
        </is>
      </c>
      <c r="AG29" t="inlineStr">
        <is>
          <t>Envase para pequeños productos, por ejemplo, medicamentos, constituido por una lámina moldeada en cavidades y sellada con un soporte. En la industria farmacéutica, la lámina moldeada se compone habitualmente de aluminio, plástico o ambos materiales y el soporte, de aluminio.</t>
        </is>
      </c>
      <c r="AH29" s="2" t="inlineStr">
        <is>
          <t>mullpakend|
blisterpakend|
blister</t>
        </is>
      </c>
      <c r="AI29" s="2" t="inlineStr">
        <is>
          <t>3|
3|
3</t>
        </is>
      </c>
      <c r="AJ29" s="2" t="inlineStr">
        <is>
          <t xml:space="preserve">preferred|
|
</t>
        </is>
      </c>
      <c r="AK29" t="inlineStr">
        <is>
          <t>pakend (tavaliselt mitmeannuseline), mis koosneb kahest kihist, millest üks on vormitud nii, et ta mahutaks üksikannuseid</t>
        </is>
      </c>
      <c r="AL29" s="2" t="inlineStr">
        <is>
          <t>läpipainopakkaus</t>
        </is>
      </c>
      <c r="AM29" s="2" t="inlineStr">
        <is>
          <t>3</t>
        </is>
      </c>
      <c r="AN29" s="2" t="inlineStr">
        <is>
          <t/>
        </is>
      </c>
      <c r="AO29" t="inlineStr">
        <is>
          <t/>
        </is>
      </c>
      <c r="AP29" s="2" t="inlineStr">
        <is>
          <t>emballage "blister"|
emballage mono-alvéolaire</t>
        </is>
      </c>
      <c r="AQ29" s="2" t="inlineStr">
        <is>
          <t>3|
1</t>
        </is>
      </c>
      <c r="AR29" s="2" t="inlineStr">
        <is>
          <t xml:space="preserve">|
</t>
        </is>
      </c>
      <c r="AS29" t="inlineStr">
        <is>
          <t/>
        </is>
      </c>
      <c r="AT29" s="2" t="inlineStr">
        <is>
          <t>spuaicphaca</t>
        </is>
      </c>
      <c r="AU29" s="2" t="inlineStr">
        <is>
          <t>3</t>
        </is>
      </c>
      <c r="AV29" s="2" t="inlineStr">
        <is>
          <t/>
        </is>
      </c>
      <c r="AW29" t="inlineStr">
        <is>
          <t/>
        </is>
      </c>
      <c r="AX29" t="inlineStr">
        <is>
          <t/>
        </is>
      </c>
      <c r="AY29" t="inlineStr">
        <is>
          <t/>
        </is>
      </c>
      <c r="AZ29" t="inlineStr">
        <is>
          <t/>
        </is>
      </c>
      <c r="BA29" t="inlineStr">
        <is>
          <t/>
        </is>
      </c>
      <c r="BB29" s="2" t="inlineStr">
        <is>
          <t>buborékcsomagolás</t>
        </is>
      </c>
      <c r="BC29" s="2" t="inlineStr">
        <is>
          <t>3</t>
        </is>
      </c>
      <c r="BD29" s="2" t="inlineStr">
        <is>
          <t/>
        </is>
      </c>
      <c r="BE29" t="inlineStr">
        <is>
          <t/>
        </is>
      </c>
      <c r="BF29" s="2" t="inlineStr">
        <is>
          <t>blister</t>
        </is>
      </c>
      <c r="BG29" s="2" t="inlineStr">
        <is>
          <t>2</t>
        </is>
      </c>
      <c r="BH29" s="2" t="inlineStr">
        <is>
          <t/>
        </is>
      </c>
      <c r="BI29" t="inlineStr">
        <is>
          <t/>
        </is>
      </c>
      <c r="BJ29" s="2" t="inlineStr">
        <is>
          <t>lizdinė plokštelė</t>
        </is>
      </c>
      <c r="BK29" s="2" t="inlineStr">
        <is>
          <t>3</t>
        </is>
      </c>
      <c r="BL29" s="2" t="inlineStr">
        <is>
          <t/>
        </is>
      </c>
      <c r="BM29" t="inlineStr">
        <is>
          <t>talpyklė (dažniausiai daugiadozė), sudaryta iš dviejų sluoksnių, iš kurių vienas turi lizdus vienkartinėms dozėms</t>
        </is>
      </c>
      <c r="BN29" s="2" t="inlineStr">
        <is>
          <t>blisteriesaiņojums|
blisteriepakojums</t>
        </is>
      </c>
      <c r="BO29" s="2" t="inlineStr">
        <is>
          <t>3|
2</t>
        </is>
      </c>
      <c r="BP29" s="2" t="inlineStr">
        <is>
          <t xml:space="preserve">|
</t>
        </is>
      </c>
      <c r="BQ29" t="inlineStr">
        <is>
          <t/>
        </is>
      </c>
      <c r="BR29" s="2" t="inlineStr">
        <is>
          <t>pakkett blister</t>
        </is>
      </c>
      <c r="BS29" s="2" t="inlineStr">
        <is>
          <t>3</t>
        </is>
      </c>
      <c r="BT29" s="2" t="inlineStr">
        <is>
          <t/>
        </is>
      </c>
      <c r="BU29" t="inlineStr">
        <is>
          <t/>
        </is>
      </c>
      <c r="BV29" s="2" t="inlineStr">
        <is>
          <t>blisterverpakking</t>
        </is>
      </c>
      <c r="BW29" s="2" t="inlineStr">
        <is>
          <t>3</t>
        </is>
      </c>
      <c r="BX29" s="2" t="inlineStr">
        <is>
          <t/>
        </is>
      </c>
      <c r="BY29" t="inlineStr">
        <is>
          <t>voor geneesmiddelen: "verpakking van tabletten e.d. in een (kartonnen) plaatje met vakjes waar ze in passen, afgedekt met plastic, die openbreken als men erop drukt"</t>
        </is>
      </c>
      <c r="BZ29" s="2" t="inlineStr">
        <is>
          <t>blister</t>
        </is>
      </c>
      <c r="CA29" s="2" t="inlineStr">
        <is>
          <t>3</t>
        </is>
      </c>
      <c r="CB29" s="2" t="inlineStr">
        <is>
          <t/>
        </is>
      </c>
      <c r="CC29" t="inlineStr">
        <is>
          <t>forma opakowania suchych form leków (drażetek, tabletek) wykonana z folii termozgrzewalnej twardej lub miękkiej</t>
        </is>
      </c>
      <c r="CD29" s="2" t="inlineStr">
        <is>
          <t>blíster|
embalagem blíster|
pacote almofadado</t>
        </is>
      </c>
      <c r="CE29" s="2" t="inlineStr">
        <is>
          <t>3|
3|
3</t>
        </is>
      </c>
      <c r="CF29" s="2" t="inlineStr">
        <is>
          <t xml:space="preserve">|
|
</t>
        </is>
      </c>
      <c r="CG29" t="inlineStr">
        <is>
          <t>Embalagem de plástico semirrígido transparente, com pequenas cavidades próprias para acondicionar objetos pequenos, geralmente comprimidos ou cápsulas.</t>
        </is>
      </c>
      <c r="CH29" s="2" t="inlineStr">
        <is>
          <t>blister</t>
        </is>
      </c>
      <c r="CI29" s="2" t="inlineStr">
        <is>
          <t>3</t>
        </is>
      </c>
      <c r="CJ29" s="2" t="inlineStr">
        <is>
          <t/>
        </is>
      </c>
      <c r="CK29" t="inlineStr">
        <is>
          <t>carcasă de plastic transparent, lipsită de carton, în care se ambalează unele mărfuri.</t>
        </is>
      </c>
      <c r="CL29" s="2" t="inlineStr">
        <is>
          <t>pretlačovacie balenie|
blister</t>
        </is>
      </c>
      <c r="CM29" s="2" t="inlineStr">
        <is>
          <t>3|
3</t>
        </is>
      </c>
      <c r="CN29" s="2" t="inlineStr">
        <is>
          <t xml:space="preserve">|
</t>
        </is>
      </c>
      <c r="CO29" t="inlineStr">
        <is>
          <t>vnútorný obal lieku</t>
        </is>
      </c>
      <c r="CP29" s="2" t="inlineStr">
        <is>
          <t>pretisni omot</t>
        </is>
      </c>
      <c r="CQ29" s="2" t="inlineStr">
        <is>
          <t>3</t>
        </is>
      </c>
      <c r="CR29" s="2" t="inlineStr">
        <is>
          <t/>
        </is>
      </c>
      <c r="CS29" t="inlineStr">
        <is>
          <t>vrsta ovojnine, ki se uporablja zlasti v farmaciji za tablete in kapsule. Sestavljen je iz dveh delov: dela iz umetne mase, ki je običajno prosojen in je oblikovan v značilne mehurčke, v katerih se tablete ali kapsule nahajajo, ter aluminijaste folije.</t>
        </is>
      </c>
      <c r="CT29" s="2" t="inlineStr">
        <is>
          <t>tryckförpackning</t>
        </is>
      </c>
      <c r="CU29" s="2" t="inlineStr">
        <is>
          <t>3</t>
        </is>
      </c>
      <c r="CV29" s="2" t="inlineStr">
        <is>
          <t/>
        </is>
      </c>
      <c r="CW29" t="inlineStr">
        <is>
          <t/>
        </is>
      </c>
    </row>
    <row r="30">
      <c r="A30" s="1" t="str">
        <f>HYPERLINK("https://iate.europa.eu/entry/result/1073772/all", "1073772")</f>
        <v>1073772</v>
      </c>
      <c r="B30" t="inlineStr">
        <is>
          <t>SOCIAL QUESTIONS</t>
        </is>
      </c>
      <c r="C30" t="inlineStr">
        <is>
          <t>SOCIAL QUESTIONS|health|pharmaceutical industry</t>
        </is>
      </c>
      <c r="D30" t="inlineStr">
        <is>
          <t>yes</t>
        </is>
      </c>
      <c r="E30" t="inlineStr">
        <is>
          <t/>
        </is>
      </c>
      <c r="F30" s="2" t="inlineStr">
        <is>
          <t>помощно вещество</t>
        </is>
      </c>
      <c r="G30" s="2" t="inlineStr">
        <is>
          <t>3</t>
        </is>
      </c>
      <c r="H30" s="2" t="inlineStr">
        <is>
          <t/>
        </is>
      </c>
      <c r="I30" t="inlineStr">
        <is>
          <t>вещество, отговарящо на определена спецификация, с определени качествени характеристики, което влиза в състава на лекарствената форма и осигурява структурата, стабилността и регулира действието й</t>
        </is>
      </c>
      <c r="J30" s="2" t="inlineStr">
        <is>
          <t>pomocná látka</t>
        </is>
      </c>
      <c r="K30" s="2" t="inlineStr">
        <is>
          <t>3</t>
        </is>
      </c>
      <c r="L30" s="2" t="inlineStr">
        <is>
          <t/>
        </is>
      </c>
      <c r="M30" t="inlineStr">
        <is>
          <t>jakákoli složka léčivého přípravku, která není léčivou látkou nebo obalovým materiálem</t>
        </is>
      </c>
      <c r="N30" s="2" t="inlineStr">
        <is>
          <t>hjælpestof</t>
        </is>
      </c>
      <c r="O30" s="2" t="inlineStr">
        <is>
          <t>3</t>
        </is>
      </c>
      <c r="P30" s="2" t="inlineStr">
        <is>
          <t/>
        </is>
      </c>
      <c r="Q30" t="inlineStr">
        <is>
          <t>enhver bestanddel af et lægemiddel, som ikke er et virksomt stof
eller emballagemateriale</t>
        </is>
      </c>
      <c r="R30" s="2" t="inlineStr">
        <is>
          <t>Hilfsstoff</t>
        </is>
      </c>
      <c r="S30" s="2" t="inlineStr">
        <is>
          <t>3</t>
        </is>
      </c>
      <c r="T30" s="2" t="inlineStr">
        <is>
          <t/>
        </is>
      </c>
      <c r="U30" t="inlineStr">
        <is>
          <t>jeder Bestandteil eines Tierarzneimittels mit Ausnahme von Wirkstoffen oder Verpackungsmaterial</t>
        </is>
      </c>
      <c r="V30" s="2" t="inlineStr">
        <is>
          <t>έκδοχο</t>
        </is>
      </c>
      <c r="W30" s="2" t="inlineStr">
        <is>
          <t>4</t>
        </is>
      </c>
      <c r="X30" s="2" t="inlineStr">
        <is>
          <t/>
        </is>
      </c>
      <c r="Y30" t="inlineStr">
        <is>
          <t>κάθε φαρμακολογικώς αδρανής ουσία που προστίθεται σε ένα φαρμακευτικό σκεύασμα προκειμένου να ληφθεί η επιθυμητή &lt;a href="https://iate.europa.eu/entry/result/1106950/en-el" target="_blank"&gt;φαρμακοτεχνική μορφή&lt;time datetime="26.6.2021"&gt; (26.6.2021)&lt;/time&gt;&lt;/a&gt;</t>
        </is>
      </c>
      <c r="Z30" s="2" t="inlineStr">
        <is>
          <t>excipient|
pharmaceutical excipient|
drug excipient</t>
        </is>
      </c>
      <c r="AA30" s="2" t="inlineStr">
        <is>
          <t>3|
1|
1</t>
        </is>
      </c>
      <c r="AB30" s="2" t="inlineStr">
        <is>
          <t xml:space="preserve">|
|
</t>
        </is>
      </c>
      <c r="AC30" t="inlineStr">
        <is>
          <t>pharmacologically inactive substance which helps to obtain the desired &lt;i&gt;&lt;a href="https://iate.europa.eu/entry/result/1106950/en" target="_blank"&gt;pharmaceutical form&lt;/a&gt;&lt;/i&gt;</t>
        </is>
      </c>
      <c r="AD30" s="2" t="inlineStr">
        <is>
          <t>excipiente</t>
        </is>
      </c>
      <c r="AE30" s="2" t="inlineStr">
        <is>
          <t>3</t>
        </is>
      </c>
      <c r="AF30" s="2" t="inlineStr">
        <is>
          <t/>
        </is>
      </c>
      <c r="AG30" t="inlineStr">
        <is>
          <t>Sustancia, por lo general inerte, que se asocia a un preparado o 
principio activo farmacéutico para conseguir la presentación, la 
estabilidad y la consistencia adecuadas.</t>
        </is>
      </c>
      <c r="AH30" s="2" t="inlineStr">
        <is>
          <t>abiaine</t>
        </is>
      </c>
      <c r="AI30" s="2" t="inlineStr">
        <is>
          <t>3</t>
        </is>
      </c>
      <c r="AJ30" s="2" t="inlineStr">
        <is>
          <t/>
        </is>
      </c>
      <c r="AK30" t="inlineStr">
        <is>
          <t>ravimi koostisaine või ravimi tootmisel kasutatav aine, mis sisaldub ravimis ja ei ole toimeaine ning mille funktsioon on luua toimeaine(te) organismi viimiseks sobiv keskkond ja sellega parandada näiteks ravimi stabiilsust, biofarmatseutilisi omadusi, välimust ja patsiendile vastuvõetavust või lihtsustada ravimi tootmist</t>
        </is>
      </c>
      <c r="AL30" s="2" t="inlineStr">
        <is>
          <t>apuaine</t>
        </is>
      </c>
      <c r="AM30" s="2" t="inlineStr">
        <is>
          <t>3</t>
        </is>
      </c>
      <c r="AN30" s="2" t="inlineStr">
        <is>
          <t/>
        </is>
      </c>
      <c r="AO30" t="inlineStr">
        <is>
          <t>kaikki lääkevalmisteen ainesosat, jotka eivät ole lääkeaineita eivätkä pakkausmateriaaleja</t>
        </is>
      </c>
      <c r="AP30" s="2" t="inlineStr">
        <is>
          <t>excipient</t>
        </is>
      </c>
      <c r="AQ30" s="2" t="inlineStr">
        <is>
          <t>3</t>
        </is>
      </c>
      <c r="AR30" s="2" t="inlineStr">
        <is>
          <t/>
        </is>
      </c>
      <c r="AS30" t="inlineStr">
        <is>
          <t>substance autre que le principe actif entrant dans la composition d'un médicament ou utilisée dans sa fabrication afin d'obtenir la &lt;a href="https://iate.europa.eu/entry/result/1106950" target="_blank"&gt;forme galénique&lt;time datetime="5.3.2021"&gt; (5.3.2021)&lt;/time&gt;&lt;/a&gt; voulue</t>
        </is>
      </c>
      <c r="AT30" s="2" t="inlineStr">
        <is>
          <t>támhán</t>
        </is>
      </c>
      <c r="AU30" s="2" t="inlineStr">
        <is>
          <t>3</t>
        </is>
      </c>
      <c r="AV30" s="2" t="inlineStr">
        <is>
          <t/>
        </is>
      </c>
      <c r="AW30" t="inlineStr">
        <is>
          <t/>
        </is>
      </c>
      <c r="AX30" s="2" t="inlineStr">
        <is>
          <t>pomoćna tvar</t>
        </is>
      </c>
      <c r="AY30" s="2" t="inlineStr">
        <is>
          <t>3</t>
        </is>
      </c>
      <c r="AZ30" s="2" t="inlineStr">
        <is>
          <t/>
        </is>
      </c>
      <c r="BA30" t="inlineStr">
        <is>
          <t>bilo koji farmakološki neaktivan sastojak lijeka uz pomoć kojeg se dobiva željeni farmaceutski oblik</t>
        </is>
      </c>
      <c r="BB30" s="2" t="inlineStr">
        <is>
          <t>segédanyag</t>
        </is>
      </c>
      <c r="BC30" s="2" t="inlineStr">
        <is>
          <t>4</t>
        </is>
      </c>
      <c r="BD30" s="2" t="inlineStr">
        <is>
          <t/>
        </is>
      </c>
      <c r="BE30" t="inlineStr">
        <is>
          <t>a gyógyszer gyártása során a gyógyszerforma kialakításához és alkalmazásához szükséges megfelelő minőségű anyag</t>
        </is>
      </c>
      <c r="BF30" s="2" t="inlineStr">
        <is>
          <t>eccipiente</t>
        </is>
      </c>
      <c r="BG30" s="2" t="inlineStr">
        <is>
          <t>3</t>
        </is>
      </c>
      <c r="BH30" s="2" t="inlineStr">
        <is>
          <t/>
        </is>
      </c>
      <c r="BI30" t="inlineStr">
        <is>
          <t>sostanza farmacologicamente inattiva nella quale è incorporato il principio attivo per ottenere una forma farmaceutica</t>
        </is>
      </c>
      <c r="BJ30" s="2" t="inlineStr">
        <is>
          <t>pagalbinė medžiaga</t>
        </is>
      </c>
      <c r="BK30" s="2" t="inlineStr">
        <is>
          <t>3</t>
        </is>
      </c>
      <c r="BL30" s="2" t="inlineStr">
        <is>
          <t/>
        </is>
      </c>
      <c r="BM30" t="inlineStr">
        <is>
          <t>vaisto sudedamoji medžiaga, kuri nėra veiklioji medžiaga arba nėra pakuotės medžiaga</t>
        </is>
      </c>
      <c r="BN30" s="2" t="inlineStr">
        <is>
          <t>palīgviela</t>
        </is>
      </c>
      <c r="BO30" s="2" t="inlineStr">
        <is>
          <t>3</t>
        </is>
      </c>
      <c r="BP30" s="2" t="inlineStr">
        <is>
          <t/>
        </is>
      </c>
      <c r="BQ30" t="inlineStr">
        <is>
          <t>jebkura zāļu sastāvdaļa, kas nav aktīvā viela vai iepakojuma materiāls</t>
        </is>
      </c>
      <c r="BR30" s="2" t="inlineStr">
        <is>
          <t>eċċipjent</t>
        </is>
      </c>
      <c r="BS30" s="2" t="inlineStr">
        <is>
          <t>3</t>
        </is>
      </c>
      <c r="BT30" s="2" t="inlineStr">
        <is>
          <t/>
        </is>
      </c>
      <c r="BU30" t="inlineStr">
        <is>
          <t>sustanza inattiva li sservi ta' veikolu jew medium għal mediċina jew għal sustanza attiva oħra</t>
        </is>
      </c>
      <c r="BV30" s="2" t="inlineStr">
        <is>
          <t>excipiënt|
excipiëns|
hulpstof</t>
        </is>
      </c>
      <c r="BW30" s="2" t="inlineStr">
        <is>
          <t>3|
3|
3</t>
        </is>
      </c>
      <c r="BX30" s="2" t="inlineStr">
        <is>
          <t xml:space="preserve">|
|
</t>
        </is>
      </c>
      <c r="BY30" t="inlineStr">
        <is>
          <t>inactief
 ingrediënt dat gebruikt wordt in farmaceutische bereidingen om smaak,
 consistentie of kleur toe te voegen</t>
        </is>
      </c>
      <c r="BZ30" s="2" t="inlineStr">
        <is>
          <t>substancja pomocnicza</t>
        </is>
      </c>
      <c r="CA30" s="2" t="inlineStr">
        <is>
          <t>3</t>
        </is>
      </c>
      <c r="CB30" s="2" t="inlineStr">
        <is>
          <t>preferred</t>
        </is>
      </c>
      <c r="CC30" t="inlineStr">
        <is>
          <t>substancje pochodzenia naturalnego lub syntetyczne (związki chemiczne) oraz ich mieszaniny wchodzące w skład postaci leku, które swoim działaniem nie wywierają wpływu farmakologicznego na organizm chorego, ani nie wchodzą w niepożądane reakcje wpływające na trwałość leku</t>
        </is>
      </c>
      <c r="CD30" s="2" t="inlineStr">
        <is>
          <t>excipiente</t>
        </is>
      </c>
      <c r="CE30" s="2" t="inlineStr">
        <is>
          <t>3</t>
        </is>
      </c>
      <c r="CF30" s="2" t="inlineStr">
        <is>
          <t/>
        </is>
      </c>
      <c r="CG30" t="inlineStr">
        <is>
          <t>Qualquer componente de um medicamento, exceto uma substância ativa ou materiais de acondicionamento.</t>
        </is>
      </c>
      <c r="CH30" s="2" t="inlineStr">
        <is>
          <t>excipient</t>
        </is>
      </c>
      <c r="CI30" s="2" t="inlineStr">
        <is>
          <t>3</t>
        </is>
      </c>
      <c r="CJ30" s="2" t="inlineStr">
        <is>
          <t/>
        </is>
      </c>
      <c r="CK30" t="inlineStr">
        <is>
          <t>(Substanță sau amestec de substanțe) care este inactiv față de organism și în care se încorporează diferite medicamente.</t>
        </is>
      </c>
      <c r="CL30" s="2" t="inlineStr">
        <is>
          <t>pomocná látka</t>
        </is>
      </c>
      <c r="CM30" s="2" t="inlineStr">
        <is>
          <t>3</t>
        </is>
      </c>
      <c r="CN30" s="2" t="inlineStr">
        <is>
          <t/>
        </is>
      </c>
      <c r="CO30" t="inlineStr">
        <is>
          <t>akákoľvek inaktivovaná farmakologická látka, pomocou ktorej sa získava želaná lieková forma</t>
        </is>
      </c>
      <c r="CP30" s="2" t="inlineStr">
        <is>
          <t>pomožna snov</t>
        </is>
      </c>
      <c r="CQ30" s="2" t="inlineStr">
        <is>
          <t>3</t>
        </is>
      </c>
      <c r="CR30" s="2" t="inlineStr">
        <is>
          <t/>
        </is>
      </c>
      <c r="CS30" t="inlineStr">
        <is>
          <t>vsaka farmakološka učinkovina, ki pripomore k doseganju želene&lt;a href="https://iate.europa.eu/entry/result/1106950/sl" target="_blank"&gt; farmacevtske oblike&lt;/a&gt;</t>
        </is>
      </c>
      <c r="CT30" s="2" t="inlineStr">
        <is>
          <t>hjälpämne</t>
        </is>
      </c>
      <c r="CU30" s="2" t="inlineStr">
        <is>
          <t>3</t>
        </is>
      </c>
      <c r="CV30" s="2" t="inlineStr">
        <is>
          <t/>
        </is>
      </c>
      <c r="CW30" t="inlineStr">
        <is>
          <t>beståndsdel som ingår i ett läkemedel utöver en eller aktiv substans eller förpackningsmaterial</t>
        </is>
      </c>
    </row>
    <row r="31">
      <c r="A31" s="1" t="str">
        <f>HYPERLINK("https://iate.europa.eu/entry/result/1442738/all", "1442738")</f>
        <v>1442738</v>
      </c>
      <c r="B31" t="inlineStr">
        <is>
          <t>SCIENCE;INDUSTRY;SOCIAL QUESTIONS</t>
        </is>
      </c>
      <c r="C31" t="inlineStr">
        <is>
          <t>SCIENCE|natural and applied sciences|physical sciences|chemistry|analytical chemistry;INDUSTRY|chemistry;SOCIAL QUESTIONS|health|health policy|organisation of health care|medical device</t>
        </is>
      </c>
      <c r="D31" t="inlineStr">
        <is>
          <t>yes</t>
        </is>
      </c>
      <c r="E31" t="inlineStr">
        <is>
          <t/>
        </is>
      </c>
      <c r="F31" s="2" t="inlineStr">
        <is>
          <t>открита граница|
граница на откриване</t>
        </is>
      </c>
      <c r="G31" s="2" t="inlineStr">
        <is>
          <t>3|
3</t>
        </is>
      </c>
      <c r="H31" s="2" t="inlineStr">
        <is>
          <t>|
preferred</t>
        </is>
      </c>
      <c r="I31" t="inlineStr">
        <is>
          <t>Минималното количество вещество, което може да бъде измерено с предварително определена степен на надеждност за присъствие на веществото.</t>
        </is>
      </c>
      <c r="J31" s="2" t="inlineStr">
        <is>
          <t>mez detekce|
LOD</t>
        </is>
      </c>
      <c r="K31" s="2" t="inlineStr">
        <is>
          <t>3|
3</t>
        </is>
      </c>
      <c r="L31" s="2" t="inlineStr">
        <is>
          <t xml:space="preserve">|
</t>
        </is>
      </c>
      <c r="M31" t="inlineStr">
        <is>
          <t>nejmenší koncentrace analytu, která ještě vyvolá odezvu měřicího systému rozpoznatelnou (s přijatelnou statistickou jistotou) od ostatních vlivů</t>
        </is>
      </c>
      <c r="N31" s="2" t="inlineStr">
        <is>
          <t>detektionsgrænse|
LOD|
analytisk detektionsgrænse</t>
        </is>
      </c>
      <c r="O31" s="2" t="inlineStr">
        <is>
          <t>3|
3|
3</t>
        </is>
      </c>
      <c r="P31" s="2" t="inlineStr">
        <is>
          <t xml:space="preserve">preferred|
|
</t>
        </is>
      </c>
      <c r="Q31" t="inlineStr">
        <is>
          <t>for en analysemetode den mindste mængde (laveste koncentration) af analyt, der kan detekteres i en prøve</t>
        </is>
      </c>
      <c r="R31" s="2" t="inlineStr">
        <is>
          <t>Nachweisgrenze|
analytische Nachweisgrenze</t>
        </is>
      </c>
      <c r="S31" s="2" t="inlineStr">
        <is>
          <t>3|
3</t>
        </is>
      </c>
      <c r="T31" s="2" t="inlineStr">
        <is>
          <t xml:space="preserve">|
</t>
        </is>
      </c>
      <c r="U31" t="inlineStr">
        <is>
          <t>unterster Messwert, aus dem mit hinreichender statistischer Sicherheit auf die Anwesenheit des Analyten geschlossen werden kann</t>
        </is>
      </c>
      <c r="V31" s="2" t="inlineStr">
        <is>
          <t>όριο ανίχνευσης</t>
        </is>
      </c>
      <c r="W31" s="2" t="inlineStr">
        <is>
          <t>3</t>
        </is>
      </c>
      <c r="X31" s="2" t="inlineStr">
        <is>
          <t/>
        </is>
      </c>
      <c r="Y31" t="inlineStr">
        <is>
          <t>η ελάχιστη συγκέντρωση ή ποσότητα μιας ουσίας που μπορεί
να μετρηθεί με μια συγκεκριμένη αναλυτική μέθοδο με ικανοποιητική στατιστική βεβαιότητα</t>
        </is>
      </c>
      <c r="Z31" s="2" t="inlineStr">
        <is>
          <t>limit of detection|
LOD|
detection limit|
analytical detection limit</t>
        </is>
      </c>
      <c r="AA31" s="2" t="inlineStr">
        <is>
          <t>3|
3|
3|
3</t>
        </is>
      </c>
      <c r="AB31" s="2" t="inlineStr">
        <is>
          <t xml:space="preserve">preferred|
|
|
</t>
        </is>
      </c>
      <c r="AC31" t="inlineStr">
        <is>
          <t>the smallest measure that can be detected with reasonable certainty for a given analytical procedure</t>
        </is>
      </c>
      <c r="AD31" s="2" t="inlineStr">
        <is>
          <t>límite de detección|
LOD|
límite de detección analítico</t>
        </is>
      </c>
      <c r="AE31" s="2" t="inlineStr">
        <is>
          <t>3|
3|
3</t>
        </is>
      </c>
      <c r="AF31" s="2" t="inlineStr">
        <is>
          <t xml:space="preserve">|
|
</t>
        </is>
      </c>
      <c r="AG31" t="inlineStr">
        <is>
          <t>Número 
expresado en unidades de concentración (o cantidad) que describe el nivel más 
 bajo de concentración (o cantidad) de un sustancia que puede 
determinarse como estadísticamente diferente del blanco analítico.</t>
        </is>
      </c>
      <c r="AH31" s="2" t="inlineStr">
        <is>
          <t>avastamispiir</t>
        </is>
      </c>
      <c r="AI31" s="2" t="inlineStr">
        <is>
          <t>3</t>
        </is>
      </c>
      <c r="AJ31" s="2" t="inlineStr">
        <is>
          <t/>
        </is>
      </c>
      <c r="AK31" t="inlineStr">
        <is>
          <t>Aine vähim kogus, mida on võimalik mõõta ette kindlaksmääratud usaldusnivool.</t>
        </is>
      </c>
      <c r="AL31" s="2" t="inlineStr">
        <is>
          <t>osoitusraja|
toteamisraja|
ilmaisuraja</t>
        </is>
      </c>
      <c r="AM31" s="2" t="inlineStr">
        <is>
          <t>3|
3|
3</t>
        </is>
      </c>
      <c r="AN31" s="2" t="inlineStr">
        <is>
          <t xml:space="preserve">|
|
</t>
        </is>
      </c>
      <c r="AO31" t="inlineStr">
        <is>
          <t>Alin mahdollinen ainemäärä, joka voidaan mitata ennalta määriteltyä luotettavuustasoa käyttäen aineen pitoisuuden toteamiseksi</t>
        </is>
      </c>
      <c r="AP31" s="2" t="inlineStr">
        <is>
          <t>limite de détection d'une méthode|
LDM|
limite de détection analytique|
limite de détection|
seuil de détection</t>
        </is>
      </c>
      <c r="AQ31" s="2" t="inlineStr">
        <is>
          <t>3|
3|
3|
3|
3</t>
        </is>
      </c>
      <c r="AR31" s="2" t="inlineStr">
        <is>
          <t xml:space="preserve">|
|
|
|
</t>
        </is>
      </c>
      <c r="AS31" t="inlineStr">
        <is>
          <t>la plus petite concentration ou teneur de l’analyte
pouvant être détectée, avec une incertitude acceptable, mais non quantifiée dans les
conditions expérimentales décrites d'une méthode d'analyse donnée</t>
        </is>
      </c>
      <c r="AT31" s="2" t="inlineStr">
        <is>
          <t>teorainn braite|
teorainn an bhraith</t>
        </is>
      </c>
      <c r="AU31" s="2" t="inlineStr">
        <is>
          <t>3|
3</t>
        </is>
      </c>
      <c r="AV31" s="2" t="inlineStr">
        <is>
          <t xml:space="preserve">|
</t>
        </is>
      </c>
      <c r="AW31" t="inlineStr">
        <is>
          <t/>
        </is>
      </c>
      <c r="AX31" s="2" t="inlineStr">
        <is>
          <t>granica detekcije|
analitička granica detekcije</t>
        </is>
      </c>
      <c r="AY31" s="2" t="inlineStr">
        <is>
          <t>3|
3</t>
        </is>
      </c>
      <c r="AZ31" s="2" t="inlineStr">
        <is>
          <t xml:space="preserve">|
</t>
        </is>
      </c>
      <c r="BA31" t="inlineStr">
        <is>
          <t/>
        </is>
      </c>
      <c r="BB31" s="2" t="inlineStr">
        <is>
          <t>érzékelési határ|
kimutatási határ</t>
        </is>
      </c>
      <c r="BC31" s="2" t="inlineStr">
        <is>
          <t>3|
4</t>
        </is>
      </c>
      <c r="BD31" s="2" t="inlineStr">
        <is>
          <t>|
preferred</t>
        </is>
      </c>
      <c r="BE31" t="inlineStr">
        <is>
          <t>Egy anyagnak az a minimális mennyisége, amely az anyag jelenlétét tekintve előre meghatározott megbízhatósági szinttel mérhető.</t>
        </is>
      </c>
      <c r="BF31" s="2" t="inlineStr">
        <is>
          <t>limite di rivelabilità|
limite di rilevabilità|
limite di rivelazione|
LOD|
limite di detezione|
LDR|
limite di rivelazione analitica|
limite di rilevabilità analitica|
limite di rivelabilità analitica</t>
        </is>
      </c>
      <c r="BG31" s="2" t="inlineStr">
        <is>
          <t>3|
3|
3|
3|
2|
3|
3|
3|
3</t>
        </is>
      </c>
      <c r="BH31" s="2" t="inlineStr">
        <is>
          <t xml:space="preserve">|
|
|
|
|
|
|
|
</t>
        </is>
      </c>
      <c r="BI31" t="inlineStr">
        <is>
          <t>in un metodo di analisi, valore minimo delle grandezze da misurare (quantità o concentrazione) che dà luogo ad un risultato che ha una certa probabilità (generalmente il 95%) di essere valutato statisticamente maggiore del risultato che si sarebbe ottenuto se in quello stesso campione la grandezza avesse avuto valore zero (bianco, fondo)</t>
        </is>
      </c>
      <c r="BJ31" s="2" t="inlineStr">
        <is>
          <t>aptikimo riba|
analizinio aptikimo riba|
radimo riba</t>
        </is>
      </c>
      <c r="BK31" s="2" t="inlineStr">
        <is>
          <t>3|
3|
3</t>
        </is>
      </c>
      <c r="BL31" s="2" t="inlineStr">
        <is>
          <t xml:space="preserve">preferred|
|
</t>
        </is>
      </c>
      <c r="BM31" t="inlineStr">
        <is>
          <t>Mažiausias cheminės medžiagos kiekis, kurio buvimą įmanoma išmatuoti iš anksto nustatytu pasikliovimo lygiu.</t>
        </is>
      </c>
      <c r="BN31" s="2" t="inlineStr">
        <is>
          <t>noteikšanas robeža</t>
        </is>
      </c>
      <c r="BO31" s="2" t="inlineStr">
        <is>
          <t>3</t>
        </is>
      </c>
      <c r="BP31" s="2" t="inlineStr">
        <is>
          <t/>
        </is>
      </c>
      <c r="BQ31" t="inlineStr">
        <is>
          <t>Vielas minimālais daudzums, kuras klātbūtni var izmērīt ar iepriekš noteiktu ticamības pakāpi.</t>
        </is>
      </c>
      <c r="BR31" s="2" t="inlineStr">
        <is>
          <t>limitu ta’ detezzjoni|
LOD|
limitu ta’ detezzjoni analitika</t>
        </is>
      </c>
      <c r="BS31" s="2" t="inlineStr">
        <is>
          <t>3|
3|
3</t>
        </is>
      </c>
      <c r="BT31" s="2" t="inlineStr">
        <is>
          <t xml:space="preserve">|
|
</t>
        </is>
      </c>
      <c r="BU31" t="inlineStr">
        <is>
          <t>il-konċentrazzjoni, c&lt;sub&gt;L&lt;/sub&gt;, jew il-kwantità, q&lt;sub&gt;L&lt;/sub&gt;, li tiġi dderivata mill-iżgħar kejl, x&lt;sub&gt;L&lt;/sub&gt;, li tista' ssir detezzjoni tiegħu b'ċertezza raġonevoli għal proċedura analitka partikolari</t>
        </is>
      </c>
      <c r="BV31" s="2" t="inlineStr">
        <is>
          <t>aantoonbaarheidsgrens|
detectielimiet|
waarnemingsdrempel|
analytische aantoonbaarheidsgrens|
analytische detectielimiet</t>
        </is>
      </c>
      <c r="BW31" s="2" t="inlineStr">
        <is>
          <t>3|
3|
3|
3|
3</t>
        </is>
      </c>
      <c r="BX31" s="2" t="inlineStr">
        <is>
          <t xml:space="preserve">|
|
|
|
</t>
        </is>
      </c>
      <c r="BY31" t="inlineStr">
        <is>
          <t>"gevalideerde laagste concentratie van een residu die in het kader van routinemonitoring op basis van gevalideerde controlemethoden kan worden gekwantificeerd en gerapporteerd"</t>
        </is>
      </c>
      <c r="BZ31" s="2" t="inlineStr">
        <is>
          <t>granica wykrywalności|
granica wykrywalności analitycznej</t>
        </is>
      </c>
      <c r="CA31" s="2" t="inlineStr">
        <is>
          <t>4|
3</t>
        </is>
      </c>
      <c r="CB31" s="2" t="inlineStr">
        <is>
          <t xml:space="preserve">|
</t>
        </is>
      </c>
      <c r="CC31" t="inlineStr">
        <is>
          <t>Najmniejsza zmierzona zawartość oznaczanego składnika próbki, na podstawie której można wnioskować o obecności takiego składnika z wystarczającą pewnością statystyczną. Granica wykrywalności liczbowo odpowiada wartości trzech odchyleń standardowych średniej z serii oznaczeń próbki ślepej (n &amp;gt; 20).</t>
        </is>
      </c>
      <c r="CD31" s="2" t="inlineStr">
        <is>
          <t>limite de deteção</t>
        </is>
      </c>
      <c r="CE31" s="2" t="inlineStr">
        <is>
          <t>3</t>
        </is>
      </c>
      <c r="CF31" s="2" t="inlineStr">
        <is>
          <t/>
        </is>
      </c>
      <c r="CG31" t="inlineStr">
        <is>
          <t>Teor mínimo medido a partir do qual se pode deduzir a presença da substância a analisar com um certeza estatística razoável.</t>
        </is>
      </c>
      <c r="CH31" s="2" t="inlineStr">
        <is>
          <t>LOD|
limită de detecție|
limită de detecție analitică</t>
        </is>
      </c>
      <c r="CI31" s="2" t="inlineStr">
        <is>
          <t>3|
3|
3</t>
        </is>
      </c>
      <c r="CJ31" s="2" t="inlineStr">
        <is>
          <t xml:space="preserve">|
|
</t>
        </is>
      </c>
      <c r="CK31" t="inlineStr">
        <is>
          <t>Cantitatea minimă dintr-o substanță care se poate măsura cu un nivel de încredere predeterminat pentru prezența substanței. ; valoarea minimă a parametrului examinat, care poate fi determinată printr-o metodă de determinare dată</t>
        </is>
      </c>
      <c r="CL31" s="2" t="inlineStr">
        <is>
          <t>detekčný limit|
limit detekcie|
analytický detekčný limit</t>
        </is>
      </c>
      <c r="CM31" s="2" t="inlineStr">
        <is>
          <t>3|
3|
3</t>
        </is>
      </c>
      <c r="CN31" s="2" t="inlineStr">
        <is>
          <t xml:space="preserve">preferred|
|
</t>
        </is>
      </c>
      <c r="CO31" t="inlineStr">
        <is>
          <t>Minimálne množstvo látky, ktoré je možné s vopred určenou úrovňou spoľahlivosti merať prítomnosť látky.</t>
        </is>
      </c>
      <c r="CP31" s="2" t="inlineStr">
        <is>
          <t>meja detekcije|
meja zaznavnosti|
LOD</t>
        </is>
      </c>
      <c r="CQ31" s="2" t="inlineStr">
        <is>
          <t>3|
3|
3</t>
        </is>
      </c>
      <c r="CR31" s="2" t="inlineStr">
        <is>
          <t xml:space="preserve">|
|
</t>
        </is>
      </c>
      <c r="CS31" t="inlineStr">
        <is>
          <t>&lt;div&gt;izmerjena vrednost veličine, dobljena z danim merilnim postopkom, pri kateri je beta verjetnost napačnega navajanja odsotnosti neke komponente v materialu, s tem da je alfa verjetnost napačnega navajanja njene prisotnosti&lt;/div&gt;</t>
        </is>
      </c>
      <c r="CT31" s="2" t="inlineStr">
        <is>
          <t>detektionsgräns|
analytisk detektionsgräns</t>
        </is>
      </c>
      <c r="CU31" s="2" t="inlineStr">
        <is>
          <t>3|
3</t>
        </is>
      </c>
      <c r="CV31" s="2" t="inlineStr">
        <is>
          <t xml:space="preserve">|
</t>
        </is>
      </c>
      <c r="CW31" t="inlineStr">
        <is>
          <t>den lägsta koncentration eller mängd av ett ämne som ger ett utslag som med en given konfidensnivå kan skiljas från ett utslag som kommer från ett blindprov</t>
        </is>
      </c>
    </row>
    <row r="32">
      <c r="A32" s="1" t="str">
        <f>HYPERLINK("https://iate.europa.eu/entry/result/1585328/all", "1585328")</f>
        <v>1585328</v>
      </c>
      <c r="B32" t="inlineStr">
        <is>
          <t>AGRICULTURE, FORESTRY AND FISHERIES</t>
        </is>
      </c>
      <c r="C32" t="inlineStr">
        <is>
          <t>AGRICULTURE, FORESTRY AND FISHERIES|agricultural activity|animal health</t>
        </is>
      </c>
      <c r="D32" t="inlineStr">
        <is>
          <t>yes</t>
        </is>
      </c>
      <c r="E32" t="inlineStr">
        <is>
          <t/>
        </is>
      </c>
      <c r="F32" s="2" t="inlineStr">
        <is>
          <t>спонгиформна енцефалопатия по говедата</t>
        </is>
      </c>
      <c r="G32" s="2" t="inlineStr">
        <is>
          <t>3</t>
        </is>
      </c>
      <c r="H32" s="2" t="inlineStr">
        <is>
          <t/>
        </is>
      </c>
      <c r="I32" t="inlineStr">
        <is>
          <t>Смъртоносно бавно прогресиращо заболяване, засягащо нервната система на едрите преживни.</t>
        </is>
      </c>
      <c r="J32" s="2" t="inlineStr">
        <is>
          <t>bovinní spongiformní encefalopatie|
BSE|
nemoc šílených krav</t>
        </is>
      </c>
      <c r="K32" s="2" t="inlineStr">
        <is>
          <t>3|
3|
3</t>
        </is>
      </c>
      <c r="L32" s="2" t="inlineStr">
        <is>
          <t xml:space="preserve">|
|
</t>
        </is>
      </c>
      <c r="M32" t="inlineStr">
        <is>
          <t>neurodegenerativní onemocnění skotu projevující se změnami v chování a poruchami koordinace pohybů</t>
        </is>
      </c>
      <c r="N32" s="2" t="inlineStr">
        <is>
          <t>bovin spongiform encephalopati|
BSE|
kogalskab</t>
        </is>
      </c>
      <c r="O32" s="2" t="inlineStr">
        <is>
          <t>3|
4|
4</t>
        </is>
      </c>
      <c r="P32" s="2" t="inlineStr">
        <is>
          <t xml:space="preserve">|
|
</t>
        </is>
      </c>
      <c r="Q32" t="inlineStr">
        <is>
          <t>"Sygdom, som rammer voksent kvæg og ændrer dyrets hjerne og centralnervesystem."</t>
        </is>
      </c>
      <c r="R32" s="2" t="inlineStr">
        <is>
          <t>BSE|
bovine spongiforme Enzephalopathie|
spongiforme Rinderenzephalopathie|
Rinderwahnsinn</t>
        </is>
      </c>
      <c r="S32" s="2" t="inlineStr">
        <is>
          <t>3|
4|
3|
3</t>
        </is>
      </c>
      <c r="T32" s="2" t="inlineStr">
        <is>
          <t xml:space="preserve">|
|
|
</t>
        </is>
      </c>
      <c r="U32" t="inlineStr">
        <is>
          <t>Seuche, die vor allem bei Rindern unheilbare Veränderungen im Gehirn hervorruft</t>
        </is>
      </c>
      <c r="V32" s="2" t="inlineStr">
        <is>
          <t>ΣΕΒ|
σπογγώδης εγκεφαλοπάθεια βοοειδών|
σπογγιόμορφη εγκεφαλοπάθεια των βοοειδών</t>
        </is>
      </c>
      <c r="W32" s="2" t="inlineStr">
        <is>
          <t>4|
4|
4</t>
        </is>
      </c>
      <c r="X32" s="2" t="inlineStr">
        <is>
          <t>|
|
preferred</t>
        </is>
      </c>
      <c r="Y32" t="inlineStr">
        <is>
          <t>μια βραδείας εξέλιξης εκφυλιστική πάθηση του εγκεφάλου των ενήλικων βοοειδών</t>
        </is>
      </c>
      <c r="Z32" s="2" t="inlineStr">
        <is>
          <t>bovine spongiform encephalopathy|
BSE|
cow madness|
mad cow disease</t>
        </is>
      </c>
      <c r="AA32" s="2" t="inlineStr">
        <is>
          <t>3|
3|
1|
3</t>
        </is>
      </c>
      <c r="AB32" s="2" t="inlineStr">
        <is>
          <t xml:space="preserve">|
|
|
</t>
        </is>
      </c>
      <c r="AC32" t="inlineStr">
        <is>
          <t>progressive, fatal, neurologic disease of adult domestic cattle that resembles &lt;i&gt;scrapie&lt;/i&gt; ( &lt;a href="/entry/result/1257587/all" id="ENTRY_TO_ENTRY_CONVERTER" target="_blank"&gt;IATE:1257587&lt;/a&gt; ) of sheep and goats</t>
        </is>
      </c>
      <c r="AD32" s="2" t="inlineStr">
        <is>
          <t>encefalopatía espongiforme bovina|
enfermedad de las vacas locas</t>
        </is>
      </c>
      <c r="AE32" s="2" t="inlineStr">
        <is>
          <t>3|
2</t>
        </is>
      </c>
      <c r="AF32" s="2" t="inlineStr">
        <is>
          <t xml:space="preserve">|
</t>
        </is>
      </c>
      <c r="AG32" t="inlineStr">
        <is>
          <t>Encefalopatía espongiforme transmisible del ganado vacuno, descrita por vez primera en el Reino Unido en 1986 y caracterizada por un período de incubación prolongado de 3 a 5 años, cambios del comportamiento (agitación, nerviosismo), hiperestesia y ataxia. Los priones causales probablemente se transmiten, a través de alimentos contaminados de origen vacuno, a la especie humana, originando la variante de la enfermedad de Creutzfeldt-Jakob.</t>
        </is>
      </c>
      <c r="AH32" s="2" t="inlineStr">
        <is>
          <t>veiste spongiformne entsefalopaatia|
veiste spongioosne entsefalopaatia</t>
        </is>
      </c>
      <c r="AI32" s="2" t="inlineStr">
        <is>
          <t>3|
3</t>
        </is>
      </c>
      <c r="AJ32" s="2" t="inlineStr">
        <is>
          <t xml:space="preserve">preferred|
</t>
        </is>
      </c>
      <c r="AK32" t="inlineStr">
        <is>
          <t>veisekarja ohustav degeneratiivne ajuhaigus</t>
        </is>
      </c>
      <c r="AL32" s="2" t="inlineStr">
        <is>
          <t>hullun lehmän tauti|
BSE|
BSE-tauti</t>
        </is>
      </c>
      <c r="AM32" s="2" t="inlineStr">
        <is>
          <t>3|
3|
3</t>
        </is>
      </c>
      <c r="AN32" s="2" t="inlineStr">
        <is>
          <t xml:space="preserve">|
|
</t>
        </is>
      </c>
      <c r="AO32" t="inlineStr">
        <is>
          <t>naudoilla esiintyvä muuntuneen prioniproteiinin aiheuttama hitaasti etenevä tauti</t>
        </is>
      </c>
      <c r="AP32" s="2" t="inlineStr">
        <is>
          <t>encéphalopathie spongiforme bovine|
encéphalite spongiforme bovine|
maladie des vaches folles|
maladie de la vache folle|
encéphalite spongieuse bovine|
ESB</t>
        </is>
      </c>
      <c r="AQ32" s="2" t="inlineStr">
        <is>
          <t>3|
3|
3|
3|
3|
3</t>
        </is>
      </c>
      <c r="AR32" s="2" t="inlineStr">
        <is>
          <t xml:space="preserve">|
|
|
|
|
</t>
        </is>
      </c>
      <c r="AS32" t="inlineStr">
        <is>
          <t>infection neurodégénérative transmissible et mortelle qui touche le cerveau des bovins</t>
        </is>
      </c>
      <c r="AT32" s="2" t="inlineStr">
        <is>
          <t>einceifileapaite spúinseach bhólachta|
ESB|
galar na bó buile</t>
        </is>
      </c>
      <c r="AU32" s="2" t="inlineStr">
        <is>
          <t>3|
3|
3</t>
        </is>
      </c>
      <c r="AV32" s="2" t="inlineStr">
        <is>
          <t xml:space="preserve">|
|
</t>
        </is>
      </c>
      <c r="AW32" t="inlineStr">
        <is>
          <t/>
        </is>
      </c>
      <c r="AX32" t="inlineStr">
        <is>
          <t/>
        </is>
      </c>
      <c r="AY32" t="inlineStr">
        <is>
          <t/>
        </is>
      </c>
      <c r="AZ32" t="inlineStr">
        <is>
          <t/>
        </is>
      </c>
      <c r="BA32" t="inlineStr">
        <is>
          <t/>
        </is>
      </c>
      <c r="BB32" s="2" t="inlineStr">
        <is>
          <t>szarvasmarhák szivacsos agyvelőbántalma|
szarvasmarhák szivacsos agyvelőbetegsége|
kergemarhakór</t>
        </is>
      </c>
      <c r="BC32" s="2" t="inlineStr">
        <is>
          <t>4|
4|
3</t>
        </is>
      </c>
      <c r="BD32" s="2" t="inlineStr">
        <is>
          <t>preferred|
|
admitted</t>
        </is>
      </c>
      <c r="BE32" t="inlineStr">
        <is>
          <t>szarvasmarhák prionok okozta, a viselkedés megváltozásával járó fertőző betgsége</t>
        </is>
      </c>
      <c r="BF32" s="2" t="inlineStr">
        <is>
          <t>BSE|
encefalopatia spongiforme bovina|
BSE|
follia bovina</t>
        </is>
      </c>
      <c r="BG32" s="2" t="inlineStr">
        <is>
          <t>3|
3|
3|
3</t>
        </is>
      </c>
      <c r="BH32" s="2" t="inlineStr">
        <is>
          <t xml:space="preserve">|
|
|
</t>
        </is>
      </c>
      <c r="BI32" t="inlineStr">
        <is>
          <t>malattia apparentemente ristretta al bovino di razza Frisone, che interessa il sistema nervoso centrale ed è caratterizzata da alterazioni comportamentali e da incoordinazione motoria. La causa è sconosciuta e la malattia non era stata segnalata prima del 1987.Sono colpiti animali tra i 3 e gli 8 anni; mostrano segni di crescente nervosismo, riluttanza, passo impacciato con coinvolgimento in particolare degli arti posteriori e alternano al passo dei movimenti di trotto. Inevitabilmente seguono collasso e morte</t>
        </is>
      </c>
      <c r="BJ32" s="2" t="inlineStr">
        <is>
          <t>galvijų spongiforminė encefalopatija|
GSE|
galvos smegenų kempinligė</t>
        </is>
      </c>
      <c r="BK32" s="2" t="inlineStr">
        <is>
          <t>3|
3|
3</t>
        </is>
      </c>
      <c r="BL32" s="2" t="inlineStr">
        <is>
          <t xml:space="preserve">|
|
</t>
        </is>
      </c>
      <c r="BM32" t="inlineStr">
        <is>
          <t>poūmė liga, kuriai būdingi degeneraciniai nervinio audinio pokyčiai. Ją sukelia pakitęs fermento proteazės poveikiui atsparus baltymas, vadinamas prionu (PrPRes). SGE sergančių galvijų pakinta elgsena, stovėsena ir eisena, padidėja jautrumas.</t>
        </is>
      </c>
      <c r="BN32" s="2" t="inlineStr">
        <is>
          <t>govju sūkļveida encefalopātija</t>
        </is>
      </c>
      <c r="BO32" s="2" t="inlineStr">
        <is>
          <t>3</t>
        </is>
      </c>
      <c r="BP32" s="2" t="inlineStr">
        <is>
          <t/>
        </is>
      </c>
      <c r="BQ32" t="inlineStr">
        <is>
          <t>Progresējoša, nāvējoša liellopu neiroloģiska slimība, līdzīga aitu un kazu skrepi slimībai. Pirmo reizi diagnosticēta Lielbritānijā 1986. gadā. Ierosinātāji ir prioni. Slimība tiek pārnesta ar barību, kas satur inficētu gaļu, kaulus. Slimības pazīmes attīstās lēni, galvenokārt parādās ar nervu sistēmas bojājumiem saistītās pazīmes: pārmērīga reakcija uz kairinājumiem, hipokinēze, ataksija, krišana, parēze.</t>
        </is>
      </c>
      <c r="BR32" s="2" t="inlineStr">
        <is>
          <t>enċefalopatija sponġiformi bovina|
BSE</t>
        </is>
      </c>
      <c r="BS32" s="2" t="inlineStr">
        <is>
          <t>3|
3</t>
        </is>
      </c>
      <c r="BT32" s="2" t="inlineStr">
        <is>
          <t xml:space="preserve">|
</t>
        </is>
      </c>
      <c r="BU32" t="inlineStr">
        <is>
          <t/>
        </is>
      </c>
      <c r="BV32" s="2" t="inlineStr">
        <is>
          <t>BSE|
boviene spongiforme encefalopathie|
gekkekoeienziekte</t>
        </is>
      </c>
      <c r="BW32" s="2" t="inlineStr">
        <is>
          <t>3|
3|
3</t>
        </is>
      </c>
      <c r="BX32" s="2" t="inlineStr">
        <is>
          <t xml:space="preserve">|
|
</t>
        </is>
      </c>
      <c r="BY32" t="inlineStr">
        <is>
          <t>ziekte bij runderen die door prionen wordt veroorzaakt, waardoor de hersenen sponsachtig worden en het zenuwstelsel wordt aangetast</t>
        </is>
      </c>
      <c r="BZ32" s="2" t="inlineStr">
        <is>
          <t>gąbczasta encefalopatia bydła|
BSE</t>
        </is>
      </c>
      <c r="CA32" s="2" t="inlineStr">
        <is>
          <t>3|
3</t>
        </is>
      </c>
      <c r="CB32" s="2" t="inlineStr">
        <is>
          <t xml:space="preserve">|
</t>
        </is>
      </c>
      <c r="CC32" t="inlineStr">
        <is>
          <t>śmiertelna neurologiczna choroba dorosłego bydła, w przebiegu której dochodzi do zwyrodnienia gąbczastego w obrębie mózgu</t>
        </is>
      </c>
      <c r="CD32" s="2" t="inlineStr">
        <is>
          <t>encefalopatia espongiforme bovina|
EEB|
doença das «vacas loucas»|
BSE</t>
        </is>
      </c>
      <c r="CE32" s="2" t="inlineStr">
        <is>
          <t>3|
3|
3|
3</t>
        </is>
      </c>
      <c r="CF32" s="2" t="inlineStr">
        <is>
          <t xml:space="preserve">|
|
|
</t>
        </is>
      </c>
      <c r="CG32" t="inlineStr">
        <is>
          <t/>
        </is>
      </c>
      <c r="CH32" s="2" t="inlineStr">
        <is>
          <t>encefalopatie spongiformă bovină|
ESB</t>
        </is>
      </c>
      <c r="CI32" s="2" t="inlineStr">
        <is>
          <t>3|
3</t>
        </is>
      </c>
      <c r="CJ32" s="2" t="inlineStr">
        <is>
          <t xml:space="preserve">|
</t>
        </is>
      </c>
      <c r="CK32" t="inlineStr">
        <is>
          <t/>
        </is>
      </c>
      <c r="CL32" s="2" t="inlineStr">
        <is>
          <t>bovinná spongiformná encefalopatia</t>
        </is>
      </c>
      <c r="CM32" s="2" t="inlineStr">
        <is>
          <t>3</t>
        </is>
      </c>
      <c r="CN32" s="2" t="inlineStr">
        <is>
          <t/>
        </is>
      </c>
      <c r="CO32" t="inlineStr">
        <is>
          <t/>
        </is>
      </c>
      <c r="CP32" s="2" t="inlineStr">
        <is>
          <t>BSE|
bovina spongiformna encefalopatija</t>
        </is>
      </c>
      <c r="CQ32" s="2" t="inlineStr">
        <is>
          <t>3|
3</t>
        </is>
      </c>
      <c r="CR32" s="2" t="inlineStr">
        <is>
          <t xml:space="preserve">|
</t>
        </is>
      </c>
      <c r="CS32" t="inlineStr">
        <is>
          <t/>
        </is>
      </c>
      <c r="CT32" s="2" t="inlineStr">
        <is>
          <t>bovin spongiform encefalopati|
BSE|
galna ko-sjukan</t>
        </is>
      </c>
      <c r="CU32" s="2" t="inlineStr">
        <is>
          <t>3|
3|
3</t>
        </is>
      </c>
      <c r="CV32" s="2" t="inlineStr">
        <is>
          <t xml:space="preserve">|
|
</t>
        </is>
      </c>
      <c r="CW32" t="inlineStr">
        <is>
          <t>degenerativ hjärnsjukdom hos nötkreatur</t>
        </is>
      </c>
    </row>
    <row r="33">
      <c r="A33" s="1" t="str">
        <f>HYPERLINK("https://iate.europa.eu/entry/result/788598/all", "788598")</f>
        <v>788598</v>
      </c>
      <c r="B33" t="inlineStr">
        <is>
          <t>SOCIAL QUESTIONS;INDUSTRY;AGRICULTURE, FORESTRY AND FISHERIES</t>
        </is>
      </c>
      <c r="C33" t="inlineStr">
        <is>
          <t>SOCIAL QUESTIONS|health|pharmaceutical industry;INDUSTRY|chemistry|special chemicals|cosmetics industry|cosmetic product;AGRICULTURE, FORESTRY AND FISHERIES|means of agricultural production|means of agricultural production|plant health product</t>
        </is>
      </c>
      <c r="D33" t="inlineStr">
        <is>
          <t>yes</t>
        </is>
      </c>
      <c r="E33" t="inlineStr">
        <is>
          <t/>
        </is>
      </c>
      <c r="F33" s="2" t="inlineStr">
        <is>
          <t>добра лабораторна практика|
ДЛП</t>
        </is>
      </c>
      <c r="G33" s="2" t="inlineStr">
        <is>
          <t>4|
4</t>
        </is>
      </c>
      <c r="H33" s="2" t="inlineStr">
        <is>
          <t xml:space="preserve">|
</t>
        </is>
      </c>
      <c r="I33" t="inlineStr">
        <is>
          <t>система по качество, отнасяща се до организационния процес, както и до условията, при които се планират, провеждат, контролират, документират, съхраняват и докладват неклиничните изследвания за безопасност за здравето на хората и околната среда</t>
        </is>
      </c>
      <c r="J33" s="2" t="inlineStr">
        <is>
          <t>správná laboratorní praxe|
SLP|
GLP</t>
        </is>
      </c>
      <c r="K33" s="2" t="inlineStr">
        <is>
          <t>3|
3|
3</t>
        </is>
      </c>
      <c r="L33" s="2" t="inlineStr">
        <is>
          <t xml:space="preserve">|
|
</t>
        </is>
      </c>
      <c r="M33" t="inlineStr">
        <is>
          <t>Správná laboratorní praxe je systém jakosti soustředěný na organizační postupy a podmínky, jakými a za jakých jsou studie zdravotní a environmentální bezpečnosti plánovány, prováděny, monitorovány, zaprotokolovány, archivovány a hlášeny.</t>
        </is>
      </c>
      <c r="N33" s="2" t="inlineStr">
        <is>
          <t>god laboratoriepraksis|
GLP</t>
        </is>
      </c>
      <c r="O33" s="2" t="inlineStr">
        <is>
          <t>4|
4</t>
        </is>
      </c>
      <c r="P33" s="2" t="inlineStr">
        <is>
          <t xml:space="preserve">|
</t>
        </is>
      </c>
      <c r="Q33" t="inlineStr">
        <is>
          <t>God laboratoriepraksis (GLP) er et kvalitetsstyringssystem, der omhandler de organisatoriske forhold og betingelserne for, hvorledes laboratorieforsøg, der vedrører ikke-kliniske sundheds- og miljømæssige sikkerhedsundersøgelser, planlægges, udføres, kontrolleres, registreres, opbevares og rapporteres.</t>
        </is>
      </c>
      <c r="R33" s="2" t="inlineStr">
        <is>
          <t>Grundsätze für einwandfreie Laborverfahren|
gute Labor(atoriums)praxis|
gute Laborpraxis|
GLP</t>
        </is>
      </c>
      <c r="S33" s="2" t="inlineStr">
        <is>
          <t>3|
3|
3|
3</t>
        </is>
      </c>
      <c r="T33" s="2" t="inlineStr">
        <is>
          <t xml:space="preserve">|
|
|
</t>
        </is>
      </c>
      <c r="U33" t="inlineStr">
        <is>
          <t>Gute Laborpraxis (GLP) ist ein Qualitätssicherungssystem, das sich mit dem organisatorischen Ablauf und den Rahmenbedingungen befasst, unter denen nicht-klinische gesundheits- und umweltrelevante Sicherheitsprüfungen geplant, durchgeführt, überwacht, aufgezeichnet, archiviert und veröffentlicht werden.</t>
        </is>
      </c>
      <c r="V33" s="2" t="inlineStr">
        <is>
          <t>ορθή εργαστηριακή πρακτική|
ΟΕΠ</t>
        </is>
      </c>
      <c r="W33" s="2" t="inlineStr">
        <is>
          <t>3|
3</t>
        </is>
      </c>
      <c r="X33" s="2" t="inlineStr">
        <is>
          <t xml:space="preserve">|
</t>
        </is>
      </c>
      <c r="Y33" t="inlineStr">
        <is>
          <t>σύστημα ποιότητας που αφορά την οργανωτική διαδικασία και τους όρους υπό τους οποίους σχεδιάζονται, διενεργούνται, παρακολουθούνται, καταγράφονται, αρχειοθετούνται και αναφέρονται μη κλινικές μελέτες σε θέματα υγείας και περιβαλλοντικής ασφάλειας</t>
        </is>
      </c>
      <c r="Z33" s="2" t="inlineStr">
        <is>
          <t>good laboratory practice|
GLP</t>
        </is>
      </c>
      <c r="AA33" s="2" t="inlineStr">
        <is>
          <t>3|
3</t>
        </is>
      </c>
      <c r="AB33" s="2" t="inlineStr">
        <is>
          <t xml:space="preserve">|
</t>
        </is>
      </c>
      <c r="AC33" t="inlineStr">
        <is>
          <t>quality system concerning the organisational process and the conditions under which non-clinical health and environmental safety studies are planned, performed, monitored, recorded, archived and reported</t>
        </is>
      </c>
      <c r="AD33" s="2" t="inlineStr">
        <is>
          <t>buenas prácticas de laboratorio|
BPL</t>
        </is>
      </c>
      <c r="AE33" s="2" t="inlineStr">
        <is>
          <t>3|
3</t>
        </is>
      </c>
      <c r="AF33" s="2" t="inlineStr">
        <is>
          <t xml:space="preserve">|
</t>
        </is>
      </c>
      <c r="AG33" t="inlineStr">
        <is>
          <t>Sistema de calidad relacionado con los procesos organizativos y las condiciones bajo las cuales los estudios no clínicos de seguridad sanitaria y medioambiental &lt;a href="/entry/result/1090980/all" id="ENTRY_TO_ENTRY_CONVERTER" target="_blank"&gt;IATE:1090980&lt;/a&gt; son planificados, realizados, controlados, registrados, archivados e informados.</t>
        </is>
      </c>
      <c r="AH33" s="2" t="inlineStr">
        <is>
          <t>hea laboritava|
GLP</t>
        </is>
      </c>
      <c r="AI33" s="2" t="inlineStr">
        <is>
          <t>3|
3</t>
        </is>
      </c>
      <c r="AJ33" s="2" t="inlineStr">
        <is>
          <t xml:space="preserve">|
</t>
        </is>
      </c>
      <c r="AK33" t="inlineStr">
        <is>
          <t>Hea laboritava (GLP) on kvaliteedisüsteem, mis käsitleb organisatsioonilist protsessi ja tingimusi, mille alusel mittekliinilisi tervise- ja keskkonnaohutusuuringuid planeeritakse, teostatakse, nende teostamist kontrollitakse, need dokumenteeritakse, arhiveeritakse ja nende kohta aruanded esitatakse.</t>
        </is>
      </c>
      <c r="AL33" s="2" t="inlineStr">
        <is>
          <t>hyvä laboratoriokäytäntö|
GLP</t>
        </is>
      </c>
      <c r="AM33" s="2" t="inlineStr">
        <is>
          <t>3|
3</t>
        </is>
      </c>
      <c r="AN33" s="2" t="inlineStr">
        <is>
          <t xml:space="preserve">|
</t>
        </is>
      </c>
      <c r="AO33" t="inlineStr">
        <is>
          <t>laatujärjestelmä, jota tulee noudattaa ei-kliinisissä tutkimuksissa, jotka toimitetaan viranomaisille kemikaalien, lääkkeiden, torjunta-aineiden, elintarvikkeiden ja rehujen lisäaineiden tai kosmeettisten aineiden rekisteröintiä tai hyväksyntää varten</t>
        </is>
      </c>
      <c r="AP33" s="2" t="inlineStr">
        <is>
          <t>bonnes pratiques de laboratoire|
BPL</t>
        </is>
      </c>
      <c r="AQ33" s="2" t="inlineStr">
        <is>
          <t>3|
3</t>
        </is>
      </c>
      <c r="AR33" s="2" t="inlineStr">
        <is>
          <t xml:space="preserve">|
</t>
        </is>
      </c>
      <c r="AS33" t="inlineStr">
        <is>
          <t>Système de qualité axé sur le processus d'organisation et les conditions dans lesquelles les études non cliniques sur la sécurité pour la santé et l'environnement sont planifiées, réalisées, surveillées, enregistrées, archivées et rapportées.</t>
        </is>
      </c>
      <c r="AT33" s="2" t="inlineStr">
        <is>
          <t>dea-chleachtas saotharlainne|
GLP</t>
        </is>
      </c>
      <c r="AU33" s="2" t="inlineStr">
        <is>
          <t>3|
3</t>
        </is>
      </c>
      <c r="AV33" s="2" t="inlineStr">
        <is>
          <t xml:space="preserve">|
</t>
        </is>
      </c>
      <c r="AW33" t="inlineStr">
        <is>
          <t/>
        </is>
      </c>
      <c r="AX33" s="2" t="inlineStr">
        <is>
          <t>dobra laboratorijska praksa</t>
        </is>
      </c>
      <c r="AY33" s="2" t="inlineStr">
        <is>
          <t>3</t>
        </is>
      </c>
      <c r="AZ33" s="2" t="inlineStr">
        <is>
          <t/>
        </is>
      </c>
      <c r="BA33" t="inlineStr">
        <is>
          <t>sustav kvalitete koji se odnosi na organizacijske procese i uvjete u kojima se planiraju, izvode, nadgledaju, evidentiraju, pohranjuju podaci o nekliničkim ispitivanjima i o njima izvještava</t>
        </is>
      </c>
      <c r="BB33" s="2" t="inlineStr">
        <is>
          <t>helyes laboratóriumi gyakorlat|
GLP</t>
        </is>
      </c>
      <c r="BC33" s="2" t="inlineStr">
        <is>
          <t>2|
3</t>
        </is>
      </c>
      <c r="BD33" s="2" t="inlineStr">
        <is>
          <t xml:space="preserve">|
</t>
        </is>
      </c>
      <c r="BE33" t="inlineStr">
        <is>
          <t>A helyes laboratóriumi gyakorlat (GLP) egy minőségi rendszer, amely azzal a szervezési folyamattal és azokkal a feltételekkel foglalkozik, amelyek keretében a nem klinikai egészségügyi és környezetbiztonsági vizsgálatokat megtervezik, elvégzik, figyelemmel kísérik, feljegyzik, archiválják és bejelentik.</t>
        </is>
      </c>
      <c r="BF33" s="2" t="inlineStr">
        <is>
          <t>buona pratica di laboratorio|
BPL|
buona prassi di laboratorio|
GLP</t>
        </is>
      </c>
      <c r="BG33" s="2" t="inlineStr">
        <is>
          <t>3|
3|
3|
3</t>
        </is>
      </c>
      <c r="BH33" s="2" t="inlineStr">
        <is>
          <t xml:space="preserve">|
|
|
</t>
        </is>
      </c>
      <c r="BI33" t="inlineStr">
        <is>
          <t>La buona pratica di laboratorio (GLP) è un sistema di qualità riguardante il processo organizzativo e le condizioni in cui vengono pianificati, eseguiti, monitorati, registrati, archiviati e riferiti studi non clinici sulla sicurezza per la salute e per l'ambiente.</t>
        </is>
      </c>
      <c r="BJ33" s="2" t="inlineStr">
        <is>
          <t>geroji laboratorinė praktika|
gera laboratorinė praktika|
GLP</t>
        </is>
      </c>
      <c r="BK33" s="2" t="inlineStr">
        <is>
          <t>3|
3|
3</t>
        </is>
      </c>
      <c r="BL33" s="2" t="inlineStr">
        <is>
          <t xml:space="preserve">preferred|
|
</t>
        </is>
      </c>
      <c r="BM33" t="inlineStr">
        <is>
          <t>Kokybės sistema, susijusi su organizaciniu procesu ir sąlygomis, kuriomis planuojami, atliekami, stebimi, registruojami, archyvuojami ir pranešami neklinikiniai sveikatos ir aplinkos apsaugos tyrimai.</t>
        </is>
      </c>
      <c r="BN33" s="2" t="inlineStr">
        <is>
          <t>laba laboratorijas prakse|
GLP</t>
        </is>
      </c>
      <c r="BO33" s="2" t="inlineStr">
        <is>
          <t>2|
2</t>
        </is>
      </c>
      <c r="BP33" s="2" t="inlineStr">
        <is>
          <t xml:space="preserve">|
</t>
        </is>
      </c>
      <c r="BQ33" t="inlineStr">
        <is>
          <t>Laba laboratorijas prakse (Good Laboratory Practice, GLP) ir kvalitātes sistēma, kas rūpējas par organizatorisko procesu un apstākļiem, kādos tiek plānoti, veikti, uzraudzīti, reģistrēti, arhivēti un paziņoti neklīniskie veselības un vides nekaitīguma pētījumi.</t>
        </is>
      </c>
      <c r="BR33" s="2" t="inlineStr">
        <is>
          <t>prattika tajba tal-laboratorju|
GLP|
PLT|
prassi tajba tal-laboratorju</t>
        </is>
      </c>
      <c r="BS33" s="2" t="inlineStr">
        <is>
          <t>3|
3|
3|
3</t>
        </is>
      </c>
      <c r="BT33" s="2" t="inlineStr">
        <is>
          <t xml:space="preserve">|
|
|
</t>
        </is>
      </c>
      <c r="BU33" t="inlineStr">
        <is>
          <t>sistema ta’ kwalità dwar il-proċess organizzattiv u l-kondizzjonijiet li taħthom studji mhux kliniċi dwar is-saħħa u s-sigurta ambjentali huma ppjanati, imħaddma, ikkontrollati, arkivjati u rrapportati</t>
        </is>
      </c>
      <c r="BV33" s="2" t="inlineStr">
        <is>
          <t>goede laboratoriumpraktijk|
goede laboratoriumpraktijken|
GLP</t>
        </is>
      </c>
      <c r="BW33" s="2" t="inlineStr">
        <is>
          <t>3|
3|
3</t>
        </is>
      </c>
      <c r="BX33" s="2" t="inlineStr">
        <is>
          <t xml:space="preserve">|
|
</t>
        </is>
      </c>
      <c r="BY33" t="inlineStr">
        <is>
          <t>Goede laboratoriumpraktijken (GLP) is een kwaliteitssysteem voor de organisatie van en omstandigheden bij de planning, uitvoering, bewaking, registratie, archivering en rapportage van niet-klinisch onderzoek naar de veiligheid voor gezondheid en milieu.</t>
        </is>
      </c>
      <c r="BZ33" s="2" t="inlineStr">
        <is>
          <t>dobra praktyka laboratoryjna|
DPL</t>
        </is>
      </c>
      <c r="CA33" s="2" t="inlineStr">
        <is>
          <t>3|
3</t>
        </is>
      </c>
      <c r="CB33" s="2" t="inlineStr">
        <is>
          <t xml:space="preserve">|
</t>
        </is>
      </c>
      <c r="CC33" t="inlineStr">
        <is>
          <t>system jakości odnoszący się do procesu organizacyjnego i warunków planowania, przeprowadzania i monitorowania nieklinicznych badań substancji i ich mieszanin pod względem bezpieczeństwa dla zdrowia człowieka i środowiska oraz dokumentowania, archiwizowania i prezentowania wyników takich badań</t>
        </is>
      </c>
      <c r="CD33" s="2" t="inlineStr">
        <is>
          <t>boas práticas de laboratório|
BPL</t>
        </is>
      </c>
      <c r="CE33" s="2" t="inlineStr">
        <is>
          <t>1|
1</t>
        </is>
      </c>
      <c r="CF33" s="2" t="inlineStr">
        <is>
          <t xml:space="preserve">|
</t>
        </is>
      </c>
      <c r="CG33" t="inlineStr">
        <is>
          <t>As boas práticas de laboratório (BPL) constituem um sistema de qualidade relacionado com o processo organizacional e com as condições em que os estudos de segurança ambiental e de saúde, não- clínicos, são planeados, realizados, monitorizados, registados, arquivados e divulgados.</t>
        </is>
      </c>
      <c r="CH33" s="2" t="inlineStr">
        <is>
          <t>BPL|
bune practici de laborator|
bună practică de laborator</t>
        </is>
      </c>
      <c r="CI33" s="2" t="inlineStr">
        <is>
          <t>3|
3|
3</t>
        </is>
      </c>
      <c r="CJ33" s="2" t="inlineStr">
        <is>
          <t xml:space="preserve">|
|
</t>
        </is>
      </c>
      <c r="CK33" t="inlineStr">
        <is>
          <t>Buna practică de laborator (BPL) este un sistem de calitate referitor la procesul organizațional și la condițiile în care studiile de siguranță neclinice referitoare la sănătate și mediu sunt planificate, efectuate, monitorizate, înregistrate, arhivate și raportate.</t>
        </is>
      </c>
      <c r="CL33" s="2" t="inlineStr">
        <is>
          <t>správna laboratórna prax|
SLP|
dobrá laboratórna prax|
DLP</t>
        </is>
      </c>
      <c r="CM33" s="2" t="inlineStr">
        <is>
          <t>3|
3|
3|
3</t>
        </is>
      </c>
      <c r="CN33" s="2" t="inlineStr">
        <is>
          <t xml:space="preserve">|
|
|
</t>
        </is>
      </c>
      <c r="CO33" t="inlineStr">
        <is>
          <t>systém kvality týkajúci sa organizačného procesu a podmienok, podľa ktorých sa plánujú, vykonávajú, monitorujú, zaznamenávajú, archivujú a oznamujú neklinické štúdie bezpečnosti ľudí a životného prostredia</t>
        </is>
      </c>
      <c r="CP33" s="2" t="inlineStr">
        <is>
          <t>dobra laboratorijska praksa|
DLP</t>
        </is>
      </c>
      <c r="CQ33" s="2" t="inlineStr">
        <is>
          <t>3|
3</t>
        </is>
      </c>
      <c r="CR33" s="2" t="inlineStr">
        <is>
          <t xml:space="preserve">|
</t>
        </is>
      </c>
      <c r="CS33" t="inlineStr">
        <is>
          <t>sistem kakovosti, ki se nanaša na organizacijske
postopke in pogoje, v katerih se neklinične zdravstvene in okoljske varnostne
študije načrtujejo, izvajajo, nadzorujejo, zapisujejo, arhivirajo in se o njih
poroča</t>
        </is>
      </c>
      <c r="CT33" s="2" t="inlineStr">
        <is>
          <t>god laboratoriesed|
GLP|
god laboratoriepraxis</t>
        </is>
      </c>
      <c r="CU33" s="2" t="inlineStr">
        <is>
          <t>2|
2|
3</t>
        </is>
      </c>
      <c r="CV33" s="2" t="inlineStr">
        <is>
          <t xml:space="preserve">|
|
</t>
        </is>
      </c>
      <c r="CW33" t="inlineStr">
        <is>
          <t>God laboratoriesed (GLP) är ett kvalitetssystem som har att göra med de rådande organisatoriska flödena och förhållandena när icke-kliniska hälso- och miljösäkerhetsförsök planeras, genomförs, kontrolleras, dokumenteras, arkiveras och rapporteras.</t>
        </is>
      </c>
    </row>
    <row r="34">
      <c r="A34" s="1" t="str">
        <f>HYPERLINK("https://iate.europa.eu/entry/result/1208549/all", "1208549")</f>
        <v>1208549</v>
      </c>
      <c r="B34" t="inlineStr">
        <is>
          <t>INDUSTRY</t>
        </is>
      </c>
      <c r="C34" t="inlineStr">
        <is>
          <t>INDUSTRY|chemistry|chemical compound</t>
        </is>
      </c>
      <c r="D34" t="inlineStr">
        <is>
          <t>yes</t>
        </is>
      </c>
      <c r="E34" t="inlineStr">
        <is>
          <t/>
        </is>
      </c>
      <c r="F34" s="2" t="inlineStr">
        <is>
          <t>етиленгликол</t>
        </is>
      </c>
      <c r="G34" s="2" t="inlineStr">
        <is>
          <t>3</t>
        </is>
      </c>
      <c r="H34" s="2" t="inlineStr">
        <is>
          <t/>
        </is>
      </c>
      <c r="I34" t="inlineStr">
        <is>
          <t/>
        </is>
      </c>
      <c r="J34" s="2" t="inlineStr">
        <is>
          <t>ethylenglykol|
ethan-1,2-diol</t>
        </is>
      </c>
      <c r="K34" s="2" t="inlineStr">
        <is>
          <t>3|
3</t>
        </is>
      </c>
      <c r="L34" s="2" t="inlineStr">
        <is>
          <t xml:space="preserve">|
</t>
        </is>
      </c>
      <c r="M34" t="inlineStr">
        <is>
          <t>Dvojsytný alkohol ethanu.</t>
        </is>
      </c>
      <c r="N34" s="2" t="inlineStr">
        <is>
          <t>ethylenglycol|
ethandiol</t>
        </is>
      </c>
      <c r="O34" s="2" t="inlineStr">
        <is>
          <t>3|
3</t>
        </is>
      </c>
      <c r="P34" s="2" t="inlineStr">
        <is>
          <t xml:space="preserve">|
</t>
        </is>
      </c>
      <c r="Q34" t="inlineStr">
        <is>
          <t/>
        </is>
      </c>
      <c r="R34" s="2" t="inlineStr">
        <is>
          <t>Aethylenglykol|
Ethylenglycol|
Ethandiol|
Ethylenglykol|
Ethanediol</t>
        </is>
      </c>
      <c r="S34" s="2" t="inlineStr">
        <is>
          <t>3|
3|
3|
3|
3</t>
        </is>
      </c>
      <c r="T34" s="2" t="inlineStr">
        <is>
          <t xml:space="preserve">|
|
|
|
</t>
        </is>
      </c>
      <c r="U34" t="inlineStr">
        <is>
          <t>Zweiwertiger Alkohol, der zur Herstellung von Superpolyester dient</t>
        </is>
      </c>
      <c r="V34" s="2" t="inlineStr">
        <is>
          <t>αιθυλενογλυκόλη</t>
        </is>
      </c>
      <c r="W34" s="2" t="inlineStr">
        <is>
          <t>4</t>
        </is>
      </c>
      <c r="X34" s="2" t="inlineStr">
        <is>
          <t/>
        </is>
      </c>
      <c r="Y34" t="inlineStr">
        <is>
          <t/>
        </is>
      </c>
      <c r="Z34" s="2" t="inlineStr">
        <is>
          <t>ethylene glycol|
ethanediol|
ethane-1,2-diol|
monoethylene glycol|
mono ethylene glycol</t>
        </is>
      </c>
      <c r="AA34" s="2" t="inlineStr">
        <is>
          <t>3|
3|
3|
3|
3</t>
        </is>
      </c>
      <c r="AB34" s="2" t="inlineStr">
        <is>
          <t xml:space="preserve">|
|
|
|
</t>
        </is>
      </c>
      <c r="AC34" t="inlineStr">
        <is>
          <t/>
        </is>
      </c>
      <c r="AD34" s="2" t="inlineStr">
        <is>
          <t>etilenglicol|
etanodiol</t>
        </is>
      </c>
      <c r="AE34" s="2" t="inlineStr">
        <is>
          <t>3|
3</t>
        </is>
      </c>
      <c r="AF34" s="2" t="inlineStr">
        <is>
          <t xml:space="preserve">|
</t>
        </is>
      </c>
      <c r="AG34" t="inlineStr">
        <is>
          <t/>
        </is>
      </c>
      <c r="AH34" s="2" t="inlineStr">
        <is>
          <t>etüleenglükool|
1,2-etaandiool</t>
        </is>
      </c>
      <c r="AI34" s="2" t="inlineStr">
        <is>
          <t>2|
2</t>
        </is>
      </c>
      <c r="AJ34" s="2" t="inlineStr">
        <is>
          <t xml:space="preserve">|
</t>
        </is>
      </c>
      <c r="AK34" t="inlineStr">
        <is>
          <t>värvusetu ja lõhnatu, magusa maitsega vees hästi lahustuv kahealuseline alkohol</t>
        </is>
      </c>
      <c r="AL34" s="2" t="inlineStr">
        <is>
          <t>etyleeniglykoli</t>
        </is>
      </c>
      <c r="AM34" s="2" t="inlineStr">
        <is>
          <t>3</t>
        </is>
      </c>
      <c r="AN34" s="2" t="inlineStr">
        <is>
          <t/>
        </is>
      </c>
      <c r="AO34" t="inlineStr">
        <is>
          <t/>
        </is>
      </c>
      <c r="AP34" s="2" t="inlineStr">
        <is>
          <t>éthylène glycol|
éthylèneglycol|
éthanediol|
EG</t>
        </is>
      </c>
      <c r="AQ34" s="2" t="inlineStr">
        <is>
          <t>3|
3|
3|
3</t>
        </is>
      </c>
      <c r="AR34" s="2" t="inlineStr">
        <is>
          <t xml:space="preserve">|
|
|
</t>
        </is>
      </c>
      <c r="AS34" t="inlineStr">
        <is>
          <t>premier terme des glycols ou glycol proprement dit</t>
        </is>
      </c>
      <c r="AT34" s="2" t="inlineStr">
        <is>
          <t>gliocól eitiléine</t>
        </is>
      </c>
      <c r="AU34" s="2" t="inlineStr">
        <is>
          <t>3</t>
        </is>
      </c>
      <c r="AV34" s="2" t="inlineStr">
        <is>
          <t/>
        </is>
      </c>
      <c r="AW34" t="inlineStr">
        <is>
          <t/>
        </is>
      </c>
      <c r="AX34" t="inlineStr">
        <is>
          <t/>
        </is>
      </c>
      <c r="AY34" t="inlineStr">
        <is>
          <t/>
        </is>
      </c>
      <c r="AZ34" t="inlineStr">
        <is>
          <t/>
        </is>
      </c>
      <c r="BA34" t="inlineStr">
        <is>
          <t/>
        </is>
      </c>
      <c r="BB34" t="inlineStr">
        <is>
          <t/>
        </is>
      </c>
      <c r="BC34" t="inlineStr">
        <is>
          <t/>
        </is>
      </c>
      <c r="BD34" t="inlineStr">
        <is>
          <t/>
        </is>
      </c>
      <c r="BE34" t="inlineStr">
        <is>
          <t/>
        </is>
      </c>
      <c r="BF34" s="2" t="inlineStr">
        <is>
          <t>etilenglicole|
glicol etilenico|
etilen glicol|
etandiolo</t>
        </is>
      </c>
      <c r="BG34" s="2" t="inlineStr">
        <is>
          <t>3|
3|
3|
3</t>
        </is>
      </c>
      <c r="BH34" s="2" t="inlineStr">
        <is>
          <t xml:space="preserve">|
|
|
</t>
        </is>
      </c>
      <c r="BI34" t="inlineStr">
        <is>
          <t/>
        </is>
      </c>
      <c r="BJ34" s="2" t="inlineStr">
        <is>
          <t>etilenglikolis|
1,2-etandiolis|
monoetilenglikolis</t>
        </is>
      </c>
      <c r="BK34" s="2" t="inlineStr">
        <is>
          <t>3|
3|
3</t>
        </is>
      </c>
      <c r="BL34" s="2" t="inlineStr">
        <is>
          <t xml:space="preserve">|
|
</t>
        </is>
      </c>
      <c r="BM34" t="inlineStr">
        <is>
          <t/>
        </is>
      </c>
      <c r="BN34" t="inlineStr">
        <is>
          <t/>
        </is>
      </c>
      <c r="BO34" t="inlineStr">
        <is>
          <t/>
        </is>
      </c>
      <c r="BP34" t="inlineStr">
        <is>
          <t/>
        </is>
      </c>
      <c r="BQ34" t="inlineStr">
        <is>
          <t/>
        </is>
      </c>
      <c r="BR34" s="2" t="inlineStr">
        <is>
          <t>etilenglikol|
etandiol|
etan-1,2-diol|
monoetilenglikol</t>
        </is>
      </c>
      <c r="BS34" s="2" t="inlineStr">
        <is>
          <t>3|
3|
3|
3</t>
        </is>
      </c>
      <c r="BT34" s="2" t="inlineStr">
        <is>
          <t xml:space="preserve">|
|
|
</t>
        </is>
      </c>
      <c r="BU34" t="inlineStr">
        <is>
          <t/>
        </is>
      </c>
      <c r="BV34" s="2" t="inlineStr">
        <is>
          <t>ethyleenglycol|
ethaandiol|
ethaan-1,2-diol</t>
        </is>
      </c>
      <c r="BW34" s="2" t="inlineStr">
        <is>
          <t>3|
3|
3</t>
        </is>
      </c>
      <c r="BX34" s="2" t="inlineStr">
        <is>
          <t xml:space="preserve">|
|
</t>
        </is>
      </c>
      <c r="BY34" t="inlineStr">
        <is>
          <t/>
        </is>
      </c>
      <c r="BZ34" s="2" t="inlineStr">
        <is>
          <t>glikol etylenowy|
glikol monoetylenowy</t>
        </is>
      </c>
      <c r="CA34" s="2" t="inlineStr">
        <is>
          <t>3|
3</t>
        </is>
      </c>
      <c r="CB34" s="2" t="inlineStr">
        <is>
          <t xml:space="preserve">|
</t>
        </is>
      </c>
      <c r="CC34" t="inlineStr">
        <is>
          <t>alkohol o 2 grupach hydroksylowych o wzorze HOCH&lt;sub&gt;2&lt;/sub&gt;CH&lt;sub&gt;2&lt;/sub&gt;OH</t>
        </is>
      </c>
      <c r="CD34" s="2" t="inlineStr">
        <is>
          <t>etilenoglicol|
etilenoglicol</t>
        </is>
      </c>
      <c r="CE34" s="2" t="inlineStr">
        <is>
          <t>3|
3</t>
        </is>
      </c>
      <c r="CF34" s="2" t="inlineStr">
        <is>
          <t xml:space="preserve">|
</t>
        </is>
      </c>
      <c r="CG34" t="inlineStr">
        <is>
          <t/>
        </is>
      </c>
      <c r="CH34" s="2" t="inlineStr">
        <is>
          <t>etilenglicol|
monoetilenglicol|
etandiol</t>
        </is>
      </c>
      <c r="CI34" s="2" t="inlineStr">
        <is>
          <t>3|
3|
3</t>
        </is>
      </c>
      <c r="CJ34" s="2" t="inlineStr">
        <is>
          <t xml:space="preserve">|
|
</t>
        </is>
      </c>
      <c r="CK34" t="inlineStr">
        <is>
          <t/>
        </is>
      </c>
      <c r="CL34" t="inlineStr">
        <is>
          <t/>
        </is>
      </c>
      <c r="CM34" t="inlineStr">
        <is>
          <t/>
        </is>
      </c>
      <c r="CN34" t="inlineStr">
        <is>
          <t/>
        </is>
      </c>
      <c r="CO34" t="inlineStr">
        <is>
          <t/>
        </is>
      </c>
      <c r="CP34" s="2" t="inlineStr">
        <is>
          <t>etilen glikol|
monoetilen glikol</t>
        </is>
      </c>
      <c r="CQ34" s="2" t="inlineStr">
        <is>
          <t>3|
3</t>
        </is>
      </c>
      <c r="CR34" s="2" t="inlineStr">
        <is>
          <t xml:space="preserve">|
</t>
        </is>
      </c>
      <c r="CS34" t="inlineStr">
        <is>
          <t>monoetilen glikol, dietilen glikol in trietilen glikol ali njihove mešanice</t>
        </is>
      </c>
      <c r="CT34" s="2" t="inlineStr">
        <is>
          <t>etylenglykol</t>
        </is>
      </c>
      <c r="CU34" s="2" t="inlineStr">
        <is>
          <t>2</t>
        </is>
      </c>
      <c r="CV34" s="2" t="inlineStr">
        <is>
          <t/>
        </is>
      </c>
      <c r="CW34" t="inlineStr">
        <is>
          <t/>
        </is>
      </c>
    </row>
    <row r="35">
      <c r="A35" s="1" t="str">
        <f>HYPERLINK("https://iate.europa.eu/entry/result/784304/all", "784304")</f>
        <v>784304</v>
      </c>
      <c r="B35" t="inlineStr">
        <is>
          <t>SOCIAL QUESTIONS</t>
        </is>
      </c>
      <c r="C35" t="inlineStr">
        <is>
          <t>SOCIAL QUESTIONS|health|nutrition</t>
        </is>
      </c>
      <c r="D35" t="inlineStr">
        <is>
          <t>yes</t>
        </is>
      </c>
      <c r="E35" t="inlineStr">
        <is>
          <t/>
        </is>
      </c>
      <c r="F35" s="2" t="inlineStr">
        <is>
          <t>допустим дневен прием|
допустима дневна доза</t>
        </is>
      </c>
      <c r="G35" s="2" t="inlineStr">
        <is>
          <t>3|
3</t>
        </is>
      </c>
      <c r="H35" s="2" t="inlineStr">
        <is>
          <t xml:space="preserve">|
</t>
        </is>
      </c>
      <c r="I35" t="inlineStr">
        <is>
          <t>количеството вещество, което може да бъде поемано дневно с храната в продължение на целия живот без риск за здравето на човека</t>
        </is>
      </c>
      <c r="J35" s="2" t="inlineStr">
        <is>
          <t>přijatelný denní příjem|
ADI|
přijatelný denní přívod</t>
        </is>
      </c>
      <c r="K35" s="2" t="inlineStr">
        <is>
          <t>3|
3|
3</t>
        </is>
      </c>
      <c r="L35" s="2" t="inlineStr">
        <is>
          <t xml:space="preserve">preferred|
|
</t>
        </is>
      </c>
      <c r="M35" t="inlineStr">
        <is>
          <t>množství určité látky v potravinách nebo nápojích, které může být během celého života přijímáno bez zřetelného rizika pro zdraví</t>
        </is>
      </c>
      <c r="N35" s="2" t="inlineStr">
        <is>
          <t>acceptabelt dagligt indtag|
ADI</t>
        </is>
      </c>
      <c r="O35" s="2" t="inlineStr">
        <is>
          <t>4|
4</t>
        </is>
      </c>
      <c r="P35" s="2" t="inlineStr">
        <is>
          <t xml:space="preserve">|
</t>
        </is>
      </c>
      <c r="Q35" t="inlineStr">
        <is>
          <t/>
        </is>
      </c>
      <c r="R35" s="2" t="inlineStr">
        <is>
          <t>höchste duldbare Tagesdosis|
ADI|
zulässige tägliche Aufnahme|
annehmbare Tagesdosis</t>
        </is>
      </c>
      <c r="S35" s="2" t="inlineStr">
        <is>
          <t>3|
3|
3|
3</t>
        </is>
      </c>
      <c r="T35" s="2" t="inlineStr">
        <is>
          <t xml:space="preserve">|
|
|
</t>
        </is>
      </c>
      <c r="U35" t="inlineStr">
        <is>
          <t>Menge eines Wirkstoffs pro kg KM, die nach derzeitigem Wissensstand bei lebenslanger tägl. Aufnahme für den Menschen kein erkennbares Risiko darstellt</t>
        </is>
      </c>
      <c r="V35" s="2" t="inlineStr">
        <is>
          <t>αποδεκτή ημερήσια πρόσληψη|
αποδεκτή ημερήσια λήψη</t>
        </is>
      </c>
      <c r="W35" s="2" t="inlineStr">
        <is>
          <t>4|
4</t>
        </is>
      </c>
      <c r="X35" s="2" t="inlineStr">
        <is>
          <t xml:space="preserve">preferred|
</t>
        </is>
      </c>
      <c r="Y35" t="inlineStr">
        <is>
          <t>η κατ' εκτίµηση ποσότητα καταλοίπου ή προσθέτου ή άλλης ουσίας της οποίας η παρουσία είναι επιθυμητή ή αναμενόμενη (π.χ. ρύπου, φυτοφαρμάκου, κτλ.), εκφραζόµενη σε mg ή µg ανά κιλό σωµατικού βάρους, η οποία µπορεί να προσλαµβάνεται ηµερησίως σε όλη τη διάρκεια της ζωής, χωρίς αξιόλογο κίνδυνο για την υγεία του καταναλωτή</t>
        </is>
      </c>
      <c r="Z35" s="2" t="inlineStr">
        <is>
          <t>acceptable daily intake|
ADI|
admissible daily intake|
allowable admissible dose|
ADD</t>
        </is>
      </c>
      <c r="AA35" s="2" t="inlineStr">
        <is>
          <t>4|
4|
1|
1|
1</t>
        </is>
      </c>
      <c r="AB35" s="2" t="inlineStr">
        <is>
          <t xml:space="preserve">|
|
admitted|
|
</t>
        </is>
      </c>
      <c r="AC35" t="inlineStr">
        <is>
          <t>"The ADI of a chemical is the estimate of the amount of a substance in food or drinking-water, expressed on a body-weight basis, that can be ingested daily over a lifetime without appreciable health risk to the consumer on the basis of all the known facts at the time of the evaluation. It is expressed in milligrams of the chemical per kilogram of body weight."</t>
        </is>
      </c>
      <c r="AD35" s="2" t="inlineStr">
        <is>
          <t>ingesta diaria admisible|
ingestión diaria admisible|
IDA</t>
        </is>
      </c>
      <c r="AE35" s="2" t="inlineStr">
        <is>
          <t>3|
3|
3</t>
        </is>
      </c>
      <c r="AF35" s="2" t="inlineStr">
        <is>
          <t xml:space="preserve">|
|
</t>
        </is>
      </c>
      <c r="AG35" t="inlineStr">
        <is>
          <t>"Estimación de la cantidad total de una sustancia o elemento químico contenida en los alimentos [o en el] agua de bebida, expresada respecto a la masa corporal, (mg/Kg), que puede ser ingerida diariamente durante toda la vida, sin riesgo apreciable para la salud. A efectos de cálculo por persona, se considera un peso medio de 60 Kg."</t>
        </is>
      </c>
      <c r="AH35" s="2" t="inlineStr">
        <is>
          <t>aktsepteeritav päevadoos|
lubatud päevane tarbitav kogus</t>
        </is>
      </c>
      <c r="AI35" s="2" t="inlineStr">
        <is>
          <t>3|
3</t>
        </is>
      </c>
      <c r="AJ35" s="2" t="inlineStr">
        <is>
          <t xml:space="preserve">|
</t>
        </is>
      </c>
      <c r="AK35" t="inlineStr">
        <is>
          <t>kehakaalu alusel väljendatav lisaaine hinnanguline kogus, mida võib terviseriski kartmata igapäevaselt tarbida (standardinimese kehakaal on 60 kg)</t>
        </is>
      </c>
      <c r="AL35" s="2" t="inlineStr">
        <is>
          <t>ADI-arvo|
hyväksyttävä päivittäinen saanti|
hyväksyttävä päiväsaanti|
sallittu päiväannos</t>
        </is>
      </c>
      <c r="AM35" s="2" t="inlineStr">
        <is>
          <t>3|
3|
3|
2</t>
        </is>
      </c>
      <c r="AN35" s="2" t="inlineStr">
        <is>
          <t xml:space="preserve">|
|
|
</t>
        </is>
      </c>
      <c r="AO35" t="inlineStr">
        <is>
          <t>"suurin vierasaineen (esim. elintarvikkeen lisäaineen) määrä, jonka tulo elimistöön päivittäin katsotaan vaarattomaksi"</t>
        </is>
      </c>
      <c r="AP35" s="2" t="inlineStr">
        <is>
          <t>dose journalière acceptable|
DJA|
dose journalière admissible</t>
        </is>
      </c>
      <c r="AQ35" s="2" t="inlineStr">
        <is>
          <t>3|
3|
3</t>
        </is>
      </c>
      <c r="AR35" s="2" t="inlineStr">
        <is>
          <t xml:space="preserve">|
|
</t>
        </is>
      </c>
      <c r="AS35" t="inlineStr">
        <is>
          <t>Estimation de la quantité d'une substance dans les aliments et/ou dans l'eau potable, exprimée sur base du poids corporel, qui peut être ingérée quotidiennement pendant toute une vie sans présenter de risque appréciable pour la santé du consommateur.</t>
        </is>
      </c>
      <c r="AT35" s="2" t="inlineStr">
        <is>
          <t>iontógáil laethúil inghlactha|
ADI</t>
        </is>
      </c>
      <c r="AU35" s="2" t="inlineStr">
        <is>
          <t>3|
3</t>
        </is>
      </c>
      <c r="AV35" s="2" t="inlineStr">
        <is>
          <t xml:space="preserve">|
</t>
        </is>
      </c>
      <c r="AW35" t="inlineStr">
        <is>
          <t/>
        </is>
      </c>
      <c r="AX35" s="2" t="inlineStr">
        <is>
          <t>prihvatljivi dnevni unos</t>
        </is>
      </c>
      <c r="AY35" s="2" t="inlineStr">
        <is>
          <t>3</t>
        </is>
      </c>
      <c r="AZ35" s="2" t="inlineStr">
        <is>
          <t/>
        </is>
      </c>
      <c r="BA35" t="inlineStr">
        <is>
          <t>procijenjena količina tvari u hrani ili vodi za piće koja se može unositi svakodnevno tijekom ljudskog života bez značajnijeg rizika za zdravlje</t>
        </is>
      </c>
      <c r="BB35" s="2" t="inlineStr">
        <is>
          <t>megengedhető napi bevitel</t>
        </is>
      </c>
      <c r="BC35" s="2" t="inlineStr">
        <is>
          <t>4</t>
        </is>
      </c>
      <c r="BD35" s="2" t="inlineStr">
        <is>
          <t/>
        </is>
      </c>
      <c r="BE35" t="inlineStr">
        <is>
          <t>az élelmiszerben található anyagnak a testsúly alapján megadott hozzávetőleges olyan mennyisége, amely egész életen át naponta elfogyasztható anélkül, hogy ez az értékelés időpontjában rendelkezésre álló ismert adatok alapján jelentős kockázattal járna bármely fogyasztóra nézve, figyelembe véve a lakosságon belüli érzékeny csoportokat (így például a gyermekeket és a magzatokat).</t>
        </is>
      </c>
      <c r="BF35" s="2" t="inlineStr">
        <is>
          <t>dose giornaliera ammissibile|
DGA</t>
        </is>
      </c>
      <c r="BG35" s="2" t="inlineStr">
        <is>
          <t>3|
3</t>
        </is>
      </c>
      <c r="BH35" s="2" t="inlineStr">
        <is>
          <t xml:space="preserve">|
</t>
        </is>
      </c>
      <c r="BI35" t="inlineStr">
        <is>
          <t>quantità di una sostanza che una persona può consumare quotidianamente nell’arco della vita senza rischi per la salute</t>
        </is>
      </c>
      <c r="BJ35" s="2" t="inlineStr">
        <is>
          <t>leidžiamoji paros dozė|
LPD</t>
        </is>
      </c>
      <c r="BK35" s="2" t="inlineStr">
        <is>
          <t>3|
3</t>
        </is>
      </c>
      <c r="BL35" s="2" t="inlineStr">
        <is>
          <t xml:space="preserve">preferred|
</t>
        </is>
      </c>
      <c r="BM35" t="inlineStr">
        <is>
          <t>kiekis, išreikštas mikrogramais arba miligramais kiekvienam kūno masės kilogramui, kurį galima kasdien suvartoti per visą gyvenimą be didesnio pavojaus sveikatai</t>
        </is>
      </c>
      <c r="BN35" s="2" t="inlineStr">
        <is>
          <t>pieņemamā diennakts deva</t>
        </is>
      </c>
      <c r="BO35" s="2" t="inlineStr">
        <is>
          <t>2</t>
        </is>
      </c>
      <c r="BP35" s="2" t="inlineStr">
        <is>
          <t/>
        </is>
      </c>
      <c r="BQ35" t="inlineStr">
        <is>
          <t>[ķimikālijas] pieņemamā diennakts deva ir attiecībā pret ķermeņa svaru aplēstais pārtikā vai dzeramajā ūdenī atrodamais vielas daudzums, ko, rēķinot pēc visiem izvērtēšanas laikā zināmajiem faktiem, patērētājs visu dzīves laiku var diendienā uzņemt bez novērtējama riska veselībai</t>
        </is>
      </c>
      <c r="BR35" s="2" t="inlineStr">
        <is>
          <t>doża aċċettabbli ta' kuljum</t>
        </is>
      </c>
      <c r="BS35" s="2" t="inlineStr">
        <is>
          <t>3</t>
        </is>
      </c>
      <c r="BT35" s="2" t="inlineStr">
        <is>
          <t/>
        </is>
      </c>
      <c r="BU35" t="inlineStr">
        <is>
          <t/>
        </is>
      </c>
      <c r="BV35" s="2" t="inlineStr">
        <is>
          <t>aanvaardbare dagelijkse inname|
ADI</t>
        </is>
      </c>
      <c r="BW35" s="2" t="inlineStr">
        <is>
          <t>3|
3</t>
        </is>
      </c>
      <c r="BX35" s="2" t="inlineStr">
        <is>
          <t xml:space="preserve">|
</t>
        </is>
      </c>
      <c r="BY35" t="inlineStr">
        <is>
          <t>"schatting van de hoeveelheid van een stof, uitgedrukt op basis van het lichaamsgewicht, die dagelijks mag worden ingenomen gedurende het hele leven zonder noemenswaardig gezondheidsrisico"</t>
        </is>
      </c>
      <c r="BZ35" s="2" t="inlineStr">
        <is>
          <t>akceptowane dzienne pobranie|
dopuszczalne dzienne spożycie|
ADI</t>
        </is>
      </c>
      <c r="CA35" s="2" t="inlineStr">
        <is>
          <t>4|
4|
3</t>
        </is>
      </c>
      <c r="CB35" s="2" t="inlineStr">
        <is>
          <t xml:space="preserve">|
preferred|
</t>
        </is>
      </c>
      <c r="CC35" t="inlineStr">
        <is>
          <t>Ilość substancji, jaka może być pobierana przez człowieka codziennie z żywnością i wodą do picia, przez całe życie; wyrażona najczęściej w mg/kg masy ciała.</t>
        </is>
      </c>
      <c r="CD35" s="2" t="inlineStr">
        <is>
          <t>dose diária admissível|
DDA</t>
        </is>
      </c>
      <c r="CE35" s="2" t="inlineStr">
        <is>
          <t>3|
3</t>
        </is>
      </c>
      <c r="CF35" s="2" t="inlineStr">
        <is>
          <t xml:space="preserve">|
</t>
        </is>
      </c>
      <c r="CG35" t="inlineStr">
        <is>
          <t>Quantidade de aditivo alimentar, expresso em mg/kg de massa corporal, que pode ser ingerida diariamente ao longo da vida sem efeitos adversos para a saúde.</t>
        </is>
      </c>
      <c r="CH35" s="2" t="inlineStr">
        <is>
          <t>doză zilnică acceptabilă|
DZA</t>
        </is>
      </c>
      <c r="CI35" s="2" t="inlineStr">
        <is>
          <t>3|
3</t>
        </is>
      </c>
      <c r="CJ35" s="2" t="inlineStr">
        <is>
          <t xml:space="preserve">|
</t>
        </is>
      </c>
      <c r="CK35" t="inlineStr">
        <is>
          <t/>
        </is>
      </c>
      <c r="CL35" s="2" t="inlineStr">
        <is>
          <t>prijateľný denný príjem</t>
        </is>
      </c>
      <c r="CM35" s="2" t="inlineStr">
        <is>
          <t>2</t>
        </is>
      </c>
      <c r="CN35" s="2" t="inlineStr">
        <is>
          <t/>
        </is>
      </c>
      <c r="CO35" t="inlineStr">
        <is>
          <t/>
        </is>
      </c>
      <c r="CP35" s="2" t="inlineStr">
        <is>
          <t>sprejemljivi dnevni vnos|
ADI</t>
        </is>
      </c>
      <c r="CQ35" s="2" t="inlineStr">
        <is>
          <t>3|
3</t>
        </is>
      </c>
      <c r="CR35" s="2" t="inlineStr">
        <is>
          <t xml:space="preserve">|
</t>
        </is>
      </c>
      <c r="CS35" t="inlineStr">
        <is>
          <t>količina snovi, ki se lahko v daljšem obdobju vsak dan vnese v telo brez posebnega tveganja za zdravje</t>
        </is>
      </c>
      <c r="CT35" s="2" t="inlineStr">
        <is>
          <t>acceptabelt dagligt intag|
ADI</t>
        </is>
      </c>
      <c r="CU35" s="2" t="inlineStr">
        <is>
          <t>3|
3</t>
        </is>
      </c>
      <c r="CV35" s="2" t="inlineStr">
        <is>
          <t xml:space="preserve">|
</t>
        </is>
      </c>
      <c r="CW35" t="inlineStr">
        <is>
          <t/>
        </is>
      </c>
    </row>
    <row r="36">
      <c r="A36" s="1" t="str">
        <f>HYPERLINK("https://iate.europa.eu/entry/result/1474105/all", "1474105")</f>
        <v>1474105</v>
      </c>
      <c r="B36" t="inlineStr">
        <is>
          <t>SOCIAL QUESTIONS;SCIENCE</t>
        </is>
      </c>
      <c r="C36" t="inlineStr">
        <is>
          <t>SOCIAL QUESTIONS|health|medical science;SCIENCE|natural and applied sciences|life sciences</t>
        </is>
      </c>
      <c r="D36" t="inlineStr">
        <is>
          <t>yes</t>
        </is>
      </c>
      <c r="E36" t="inlineStr">
        <is>
          <t/>
        </is>
      </c>
      <c r="F36" s="2" t="inlineStr">
        <is>
          <t>моноклонално антитяло</t>
        </is>
      </c>
      <c r="G36" s="2" t="inlineStr">
        <is>
          <t>4</t>
        </is>
      </c>
      <c r="H36" s="2" t="inlineStr">
        <is>
          <t/>
        </is>
      </c>
      <c r="I36" t="inlineStr">
        <is>
          <t>Антитяло, произведено от хибридоми, които могат да бъдат размножавани, като всеки един дава начало на клетъчен клон.</t>
        </is>
      </c>
      <c r="J36" s="2" t="inlineStr">
        <is>
          <t>monoklonální protilátka|
mPL</t>
        </is>
      </c>
      <c r="K36" s="2" t="inlineStr">
        <is>
          <t>3|
3</t>
        </is>
      </c>
      <c r="L36" s="2" t="inlineStr">
        <is>
          <t xml:space="preserve">|
</t>
        </is>
      </c>
      <c r="M36" t="inlineStr">
        <is>
          <t>„Klonované“ protilátky, které jsou všechny zaměřené proti stejnému epitopu (specifickému místu antigenu, na které se váže protilátka).</t>
        </is>
      </c>
      <c r="N36" s="2" t="inlineStr">
        <is>
          <t>monoklonalt antistof|
Mas</t>
        </is>
      </c>
      <c r="O36" s="2" t="inlineStr">
        <is>
          <t>4|
2</t>
        </is>
      </c>
      <c r="P36" s="2" t="inlineStr">
        <is>
          <t xml:space="preserve">|
</t>
        </is>
      </c>
      <c r="Q36" t="inlineStr">
        <is>
          <t>"monoklonalt antistof: molekylært homogent og derfor monospecifikt antistof. Kan produceres in vitro af et hybridom der er frembragt gennem fusion af en B-lymfocyt (med generne for det specifikke antistofs to kæder) og en myelomcelle som har evnen til ureguleret antistofproduktion. Myelomceller fra mus giver anledning til de mest stabile hybridomer."</t>
        </is>
      </c>
      <c r="R36" s="2" t="inlineStr">
        <is>
          <t>MAk|
monoklonaler Antikörper</t>
        </is>
      </c>
      <c r="S36" s="2" t="inlineStr">
        <is>
          <t>3|
3</t>
        </is>
      </c>
      <c r="T36" s="2" t="inlineStr">
        <is>
          <t xml:space="preserve">|
</t>
        </is>
      </c>
      <c r="U36" t="inlineStr">
        <is>
          <t>strukturell einheitliches Immunglobulin, das von einem Zellklon, der von einer antigenreaktiven Zelle abstammt, entsprechend der Klonauswahl-Theorie synthetisiert wird</t>
        </is>
      </c>
      <c r="V36" s="2" t="inlineStr">
        <is>
          <t>μονοκλωνικό αντίσωμα</t>
        </is>
      </c>
      <c r="W36" s="2" t="inlineStr">
        <is>
          <t>4</t>
        </is>
      </c>
      <c r="X36" s="2" t="inlineStr">
        <is>
          <t/>
        </is>
      </c>
      <c r="Y36" t="inlineStr">
        <is>
          <t/>
        </is>
      </c>
      <c r="Z36" s="2" t="inlineStr">
        <is>
          <t>monoclonal antibody|
moAb|
mAb</t>
        </is>
      </c>
      <c r="AA36" s="2" t="inlineStr">
        <is>
          <t>3|
3|
3</t>
        </is>
      </c>
      <c r="AB36" s="2" t="inlineStr">
        <is>
          <t xml:space="preserve">|
|
</t>
        </is>
      </c>
      <c r="AC36" t="inlineStr">
        <is>
          <t>antibodies produced by cells that are all derived from a single antibody-producing cell. This means that they are exceptionally pure and highly specific in their action. This specificity allows them to be used in humans and in animals for disease diagnosis and treatment</t>
        </is>
      </c>
      <c r="AD36" s="2" t="inlineStr">
        <is>
          <t>anticuerpo monoclonal|
AM|
MAB</t>
        </is>
      </c>
      <c r="AE36" s="2" t="inlineStr">
        <is>
          <t>2|
2|
3</t>
        </is>
      </c>
      <c r="AF36" s="2" t="inlineStr">
        <is>
          <t xml:space="preserve">|
|
</t>
        </is>
      </c>
      <c r="AG36" t="inlineStr">
        <is>
          <t>Anticuerpo homogéneo, producido por un clon de células productoras de anticuerpos, que reconoce un único determinante antigénico.</t>
        </is>
      </c>
      <c r="AH36" s="2" t="inlineStr">
        <is>
          <t>monoklonaalne antikeha|
MAK|
monokloonne antikeha</t>
        </is>
      </c>
      <c r="AI36" s="2" t="inlineStr">
        <is>
          <t>3|
3|
3</t>
        </is>
      </c>
      <c r="AJ36" s="2" t="inlineStr">
        <is>
          <t xml:space="preserve">|
|
</t>
        </is>
      </c>
      <c r="AK36" t="inlineStr">
        <is>
          <t/>
        </is>
      </c>
      <c r="AL36" s="2" t="inlineStr">
        <is>
          <t>monoklonaalinen vasta-aine</t>
        </is>
      </c>
      <c r="AM36" s="2" t="inlineStr">
        <is>
          <t>3</t>
        </is>
      </c>
      <c r="AN36" s="2" t="inlineStr">
        <is>
          <t/>
        </is>
      </c>
      <c r="AO36" t="inlineStr">
        <is>
          <t/>
        </is>
      </c>
      <c r="AP36" s="2" t="inlineStr">
        <is>
          <t>anticorps monoclonal</t>
        </is>
      </c>
      <c r="AQ36" s="2" t="inlineStr">
        <is>
          <t>4</t>
        </is>
      </c>
      <c r="AR36" s="2" t="inlineStr">
        <is>
          <t/>
        </is>
      </c>
      <c r="AS36" t="inlineStr">
        <is>
          <t>anticorps homogène produit par un clone de lymphocytes B descendant d'une seule et unique cellule mère et ne détectant généralement qu'un seul déterminant antigénique</t>
        </is>
      </c>
      <c r="AT36" s="2" t="inlineStr">
        <is>
          <t>antasubstaint mhonaclónach</t>
        </is>
      </c>
      <c r="AU36" s="2" t="inlineStr">
        <is>
          <t>3</t>
        </is>
      </c>
      <c r="AV36" s="2" t="inlineStr">
        <is>
          <t/>
        </is>
      </c>
      <c r="AW36" t="inlineStr">
        <is>
          <t/>
        </is>
      </c>
      <c r="AX36" t="inlineStr">
        <is>
          <t/>
        </is>
      </c>
      <c r="AY36" t="inlineStr">
        <is>
          <t/>
        </is>
      </c>
      <c r="AZ36" t="inlineStr">
        <is>
          <t/>
        </is>
      </c>
      <c r="BA36" t="inlineStr">
        <is>
          <t/>
        </is>
      </c>
      <c r="BB36" s="2" t="inlineStr">
        <is>
          <t>monoklonális antitest|
monoklonális ellenanyag|
mAb</t>
        </is>
      </c>
      <c r="BC36" s="2" t="inlineStr">
        <is>
          <t>3|
3|
3</t>
        </is>
      </c>
      <c r="BD36" s="2" t="inlineStr">
        <is>
          <t xml:space="preserve">|
|
</t>
        </is>
      </c>
      <c r="BE36" t="inlineStr">
        <is>
          <t>Az embergyógyászati célra szánt monoklonális antitestek egyetlen sejtklón által termelt, meghatározott specificitású immunglobulin vagy immunglobulin-fragmens készítmények. Más anyagokhoz kapcsolhatók, pl. radioaktív jelölés céljából. Az anyag klónozott és folyamatos sejtvonallá alakított immortalizált B-limfocitákból vagy rDNS technikával létrehozott sejtvonalakból nyerhető.</t>
        </is>
      </c>
      <c r="BF36" s="2" t="inlineStr">
        <is>
          <t>anticorpo monoclonale</t>
        </is>
      </c>
      <c r="BG36" s="2" t="inlineStr">
        <is>
          <t>3</t>
        </is>
      </c>
      <c r="BH36" s="2" t="inlineStr">
        <is>
          <t/>
        </is>
      </c>
      <c r="BI36" t="inlineStr">
        <is>
          <t>anticorpi prodotti mediante ingegneria genetica a partire da linee cellulari provenienti da un solo tipo di cellula immunitaria e utilizzati a scopo diagnostico e terapeutico</t>
        </is>
      </c>
      <c r="BJ36" s="2" t="inlineStr">
        <is>
          <t>monokloninis antikūnas</t>
        </is>
      </c>
      <c r="BK36" s="2" t="inlineStr">
        <is>
          <t>3</t>
        </is>
      </c>
      <c r="BL36" s="2" t="inlineStr">
        <is>
          <t/>
        </is>
      </c>
      <c r="BM36" t="inlineStr">
        <is>
          <t>vieno antideterminantinio specifiškumo antikūnas</t>
        </is>
      </c>
      <c r="BN36" s="2" t="inlineStr">
        <is>
          <t>monoklonāla antiviela</t>
        </is>
      </c>
      <c r="BO36" s="2" t="inlineStr">
        <is>
          <t>3</t>
        </is>
      </c>
      <c r="BP36" s="2" t="inlineStr">
        <is>
          <t/>
        </is>
      </c>
      <c r="BQ36" t="inlineStr">
        <is>
          <t>Identiskas monospecifiskas antivielas, kas iegūtas no viena imunoloģisko šūnu tipa un ir vienas vecāku šūnas kloni.</t>
        </is>
      </c>
      <c r="BR36" s="2" t="inlineStr">
        <is>
          <t>antikorp monoklonali</t>
        </is>
      </c>
      <c r="BS36" s="2" t="inlineStr">
        <is>
          <t>3</t>
        </is>
      </c>
      <c r="BT36" s="2" t="inlineStr">
        <is>
          <t/>
        </is>
      </c>
      <c r="BU36" t="inlineStr">
        <is>
          <t/>
        </is>
      </c>
      <c r="BV36" s="2" t="inlineStr">
        <is>
          <t>monoklonaal antilichaam|
mca|
monoklonale antistof</t>
        </is>
      </c>
      <c r="BW36" s="2" t="inlineStr">
        <is>
          <t>3|
3|
3</t>
        </is>
      </c>
      <c r="BX36" s="2" t="inlineStr">
        <is>
          <t xml:space="preserve">|
|
</t>
        </is>
      </c>
      <c r="BY36" t="inlineStr">
        <is>
          <t>Zodra een vreemde stof in het lichaam terechtkomt, reageert dit door een antistof aan te maken die specifiek tegen die indringer is gericht. Een groot aantal antilichamen van één type zijn elkaars ‘kloon’, d.w.z. zijn identiek. "Monoklonaal" betekent dus letterlijk "één kloon".</t>
        </is>
      </c>
      <c r="BZ36" s="2" t="inlineStr">
        <is>
          <t>przeciwciało monoklonalne</t>
        </is>
      </c>
      <c r="CA36" s="2" t="inlineStr">
        <is>
          <t>3</t>
        </is>
      </c>
      <c r="CB36" s="2" t="inlineStr">
        <is>
          <t/>
        </is>
      </c>
      <c r="CC36" t="inlineStr">
        <is>
          <t>Białka przyłączające się do jednej strony antygenu i produkowane przez jeden klon komórek</t>
        </is>
      </c>
      <c r="CD36" s="2" t="inlineStr">
        <is>
          <t>anticorpo monoclonal|
AM</t>
        </is>
      </c>
      <c r="CE36" s="2" t="inlineStr">
        <is>
          <t>3|
3</t>
        </is>
      </c>
      <c r="CF36" s="2" t="inlineStr">
        <is>
          <t xml:space="preserve">|
</t>
        </is>
      </c>
      <c r="CG36" t="inlineStr">
        <is>
          <t>Proteína de síntese produzida a partir da reprodução de várias cópias de uma única célula, em laboratório. A terapêutica com anticorpos monoclonais é utilizada para atingir células cancerosas específicas no organismo.</t>
        </is>
      </c>
      <c r="CH36" s="2" t="inlineStr">
        <is>
          <t>anticorp monoclonal|
Mab</t>
        </is>
      </c>
      <c r="CI36" s="2" t="inlineStr">
        <is>
          <t>3|
3</t>
        </is>
      </c>
      <c r="CJ36" s="2" t="inlineStr">
        <is>
          <t xml:space="preserve">|
</t>
        </is>
      </c>
      <c r="CK36" t="inlineStr">
        <is>
          <t/>
        </is>
      </c>
      <c r="CL36" s="2" t="inlineStr">
        <is>
          <t>monoklonálna protilátka</t>
        </is>
      </c>
      <c r="CM36" s="2" t="inlineStr">
        <is>
          <t>3</t>
        </is>
      </c>
      <c r="CN36" s="2" t="inlineStr">
        <is>
          <t/>
        </is>
      </c>
      <c r="CO36" t="inlineStr">
        <is>
          <t>protilátka (druh bielkoviny) s takým zložením, že dokáže rozoznať špecifickú štruktúru (nazývanú antigén), ktorá sa nachádza v určitých bunkách v tele, a naviazať sa na ňu</t>
        </is>
      </c>
      <c r="CP36" s="2" t="inlineStr">
        <is>
          <t>monoklonsko protitelo|
MA</t>
        </is>
      </c>
      <c r="CQ36" s="2" t="inlineStr">
        <is>
          <t>3|
3</t>
        </is>
      </c>
      <c r="CR36" s="2" t="inlineStr">
        <is>
          <t xml:space="preserve">|
</t>
        </is>
      </c>
      <c r="CS36" t="inlineStr">
        <is>
          <t>Populacija identičnih protiteles, ki jih izdeluje določen klon limfocitov B, ki izhaja iz ene same starševske celice. Zato monoklonska protitelesa vsebujejo enaka prepoznavna mesta za določen antigen oziroma prepoznavajo vsa enak epitop.</t>
        </is>
      </c>
      <c r="CT36" s="2" t="inlineStr">
        <is>
          <t>monoklonal antikropp</t>
        </is>
      </c>
      <c r="CU36" s="2" t="inlineStr">
        <is>
          <t>3</t>
        </is>
      </c>
      <c r="CV36" s="2" t="inlineStr">
        <is>
          <t/>
        </is>
      </c>
      <c r="CW36" t="inlineStr">
        <is>
          <t>antikroppar producerade av celler som ursprungligen kommer från en och samma cell, dvs. en klon</t>
        </is>
      </c>
    </row>
    <row r="37">
      <c r="A37" s="1" t="str">
        <f>HYPERLINK("https://iate.europa.eu/entry/result/2100646/all", "2100646")</f>
        <v>2100646</v>
      </c>
      <c r="B37" t="inlineStr">
        <is>
          <t>EUROPEAN UNION</t>
        </is>
      </c>
      <c r="C37" t="inlineStr">
        <is>
          <t>EUROPEAN UNION|EU institutions and European civil service|EU office or agency|European Medicines Agency</t>
        </is>
      </c>
      <c r="D37" t="inlineStr">
        <is>
          <t>yes</t>
        </is>
      </c>
      <c r="E37" t="inlineStr">
        <is>
          <t/>
        </is>
      </c>
      <c r="F37" t="inlineStr">
        <is>
          <t/>
        </is>
      </c>
      <c r="G37" t="inlineStr">
        <is>
          <t/>
        </is>
      </c>
      <c r="H37" t="inlineStr">
        <is>
          <t/>
        </is>
      </c>
      <c r="I37" t="inlineStr">
        <is>
          <t/>
        </is>
      </c>
      <c r="J37" s="2" t="inlineStr">
        <is>
          <t>Výbor pro rostlinné léčivé přípravky</t>
        </is>
      </c>
      <c r="K37" s="2" t="inlineStr">
        <is>
          <t>3</t>
        </is>
      </c>
      <c r="L37" s="2" t="inlineStr">
        <is>
          <t/>
        </is>
      </c>
      <c r="M37" t="inlineStr">
        <is>
          <t>výbor zřízený v rámci Evropské agentury pro léčivé přípravky [ &lt;a href="/entry/result/843722/all" id="ENTRY_TO_ENTRY_CONVERTER" target="_blank"&gt;IATE:843722&lt;/a&gt; ]</t>
        </is>
      </c>
      <c r="N37" s="2" t="inlineStr">
        <is>
          <t>Udvalget for Plantelægemidler</t>
        </is>
      </c>
      <c r="O37" s="2" t="inlineStr">
        <is>
          <t>3</t>
        </is>
      </c>
      <c r="P37" s="2" t="inlineStr">
        <is>
          <t/>
        </is>
      </c>
      <c r="Q37" t="inlineStr">
        <is>
          <t/>
        </is>
      </c>
      <c r="R37" s="2" t="inlineStr">
        <is>
          <t>Ausschuss für pflanzliche Arzneimittel</t>
        </is>
      </c>
      <c r="S37" s="2" t="inlineStr">
        <is>
          <t>3</t>
        </is>
      </c>
      <c r="T37" s="2" t="inlineStr">
        <is>
          <t/>
        </is>
      </c>
      <c r="U37" t="inlineStr">
        <is>
          <t/>
        </is>
      </c>
      <c r="V37" s="2" t="inlineStr">
        <is>
          <t>επιτροπή φαρμάκων φυτικής προέλευσης</t>
        </is>
      </c>
      <c r="W37" s="2" t="inlineStr">
        <is>
          <t>3</t>
        </is>
      </c>
      <c r="X37" s="2" t="inlineStr">
        <is>
          <t/>
        </is>
      </c>
      <c r="Y37" t="inlineStr">
        <is>
          <t/>
        </is>
      </c>
      <c r="Z37" s="2" t="inlineStr">
        <is>
          <t>Committee on Herbal Medicinal Products|
Committee for Herbal Medicinal Products|
HMPC</t>
        </is>
      </c>
      <c r="AA37" s="2" t="inlineStr">
        <is>
          <t>3|
3|
3</t>
        </is>
      </c>
      <c r="AB37" s="2" t="inlineStr">
        <is>
          <t xml:space="preserve">|
|
</t>
        </is>
      </c>
      <c r="AC37" t="inlineStr">
        <is>
          <t>committee, established in 2004, composed of scientific experts from the EU Member States in the field of herbal medicinal products, to assist in the harmonisation of procedures and provisions concerning herbal medicinal products in EU Member States, and further integrate herbal medicinal products in the European regulatory framework</t>
        </is>
      </c>
      <c r="AD37" s="2" t="inlineStr">
        <is>
          <t>Comité de Medicamentos a base de Plantas</t>
        </is>
      </c>
      <c r="AE37" s="2" t="inlineStr">
        <is>
          <t>4</t>
        </is>
      </c>
      <c r="AF37" s="2" t="inlineStr">
        <is>
          <t/>
        </is>
      </c>
      <c r="AG37" t="inlineStr">
        <is>
          <t/>
        </is>
      </c>
      <c r="AH37" s="2" t="inlineStr">
        <is>
          <t>taimsete ravimite komitee</t>
        </is>
      </c>
      <c r="AI37" s="2" t="inlineStr">
        <is>
          <t>3</t>
        </is>
      </c>
      <c r="AJ37" s="2" t="inlineStr">
        <is>
          <t/>
        </is>
      </c>
      <c r="AK37" t="inlineStr">
        <is>
          <t>2004. aastal asutatud komitee, kuhu kuulub
valdkonna ekspert igast ELi liikmesriigist ja mille ülesanded on muu hulgas
taimsete ainete,
valmististe ja nende segude loetelu kavandi ettevalmistamine, traditsiooniliste
taimsete ravimite monograafiate koostamine, arvamuse
avaldamine taimse aine kohta meditsiinitoodetes</t>
        </is>
      </c>
      <c r="AL37" s="2" t="inlineStr">
        <is>
          <t>kasvirohdosvalmistekomitea</t>
        </is>
      </c>
      <c r="AM37" s="2" t="inlineStr">
        <is>
          <t>3</t>
        </is>
      </c>
      <c r="AN37" s="2" t="inlineStr">
        <is>
          <t/>
        </is>
      </c>
      <c r="AO37" t="inlineStr">
        <is>
          <t/>
        </is>
      </c>
      <c r="AP37" s="2" t="inlineStr">
        <is>
          <t>Comité des médicaments à base de plantes</t>
        </is>
      </c>
      <c r="AQ37" s="2" t="inlineStr">
        <is>
          <t>3</t>
        </is>
      </c>
      <c r="AR37" s="2" t="inlineStr">
        <is>
          <t/>
        </is>
      </c>
      <c r="AS37" t="inlineStr">
        <is>
          <t/>
        </is>
      </c>
      <c r="AT37" t="inlineStr">
        <is>
          <t/>
        </is>
      </c>
      <c r="AU37" t="inlineStr">
        <is>
          <t/>
        </is>
      </c>
      <c r="AV37" t="inlineStr">
        <is>
          <t/>
        </is>
      </c>
      <c r="AW37" t="inlineStr">
        <is>
          <t/>
        </is>
      </c>
      <c r="AX37" s="2" t="inlineStr">
        <is>
          <t>Odbor za biljne lijekove|
HMPC</t>
        </is>
      </c>
      <c r="AY37" s="2" t="inlineStr">
        <is>
          <t>4|
3</t>
        </is>
      </c>
      <c r="AZ37" s="2" t="inlineStr">
        <is>
          <t xml:space="preserve">|
</t>
        </is>
      </c>
      <c r="BA37" t="inlineStr">
        <is>
          <t>jedan od sedam odbora EMA-e nadležan za izdavanje mišljenja o biljnim tvarima i pripravcima te informacija o preporučenoj i sigurnoj primjeni, s ciljem njihova usklađivanja na razini EU-a</t>
        </is>
      </c>
      <c r="BB37" s="2" t="inlineStr">
        <is>
          <t>növényi gyógyszerekkel foglalkozó bizottság</t>
        </is>
      </c>
      <c r="BC37" s="2" t="inlineStr">
        <is>
          <t>4</t>
        </is>
      </c>
      <c r="BD37" s="2" t="inlineStr">
        <is>
          <t/>
        </is>
      </c>
      <c r="BE37" t="inlineStr">
        <is>
          <t>Az Európai Gyógyszerügynökség részét képező bizottság.</t>
        </is>
      </c>
      <c r="BF37" s="2" t="inlineStr">
        <is>
          <t>Comitato dei medicinali vegetali</t>
        </is>
      </c>
      <c r="BG37" s="2" t="inlineStr">
        <is>
          <t>3</t>
        </is>
      </c>
      <c r="BH37" s="2" t="inlineStr">
        <is>
          <t/>
        </is>
      </c>
      <c r="BI37" t="inlineStr">
        <is>
          <t/>
        </is>
      </c>
      <c r="BJ37" s="2" t="inlineStr">
        <is>
          <t>Žolinių vaistų komitetas|
Augalinių vaistų komitetas</t>
        </is>
      </c>
      <c r="BK37" s="2" t="inlineStr">
        <is>
          <t>2|
3</t>
        </is>
      </c>
      <c r="BL37" s="2" t="inlineStr">
        <is>
          <t>|
preferred</t>
        </is>
      </c>
      <c r="BM37" t="inlineStr">
        <is>
          <t>Direktyvos 2004/24/EB 16h straipsniu įsteigtas komitetas</t>
        </is>
      </c>
      <c r="BN37" s="2" t="inlineStr">
        <is>
          <t>Augu izcelsmes zāļu komiteja</t>
        </is>
      </c>
      <c r="BO37" s="2" t="inlineStr">
        <is>
          <t>3</t>
        </is>
      </c>
      <c r="BP37" s="2" t="inlineStr">
        <is>
          <t/>
        </is>
      </c>
      <c r="BQ37" t="inlineStr">
        <is>
          <t>2004. gadā izveidota komiteja, kurā ietilpst ES dalībvalstu augu izcelsmes zāļu jomas zinātniskie eksperti ar mērķi palīdzēt saskaņot procedūras un noteikumus par augu izcelsmes zālēm ES dalībvalstīs un plašāk integrēt augu izcelsmes zāles Eiropas tiesiskajā regulējumā</t>
        </is>
      </c>
      <c r="BR37" t="inlineStr">
        <is>
          <t/>
        </is>
      </c>
      <c r="BS37" t="inlineStr">
        <is>
          <t/>
        </is>
      </c>
      <c r="BT37" t="inlineStr">
        <is>
          <t/>
        </is>
      </c>
      <c r="BU37" t="inlineStr">
        <is>
          <t/>
        </is>
      </c>
      <c r="BV37" s="2" t="inlineStr">
        <is>
          <t>Comité voor kruidengeneesmiddelen</t>
        </is>
      </c>
      <c r="BW37" s="2" t="inlineStr">
        <is>
          <t>3</t>
        </is>
      </c>
      <c r="BX37" s="2" t="inlineStr">
        <is>
          <t/>
        </is>
      </c>
      <c r="BY37" t="inlineStr">
        <is>
          <t/>
        </is>
      </c>
      <c r="BZ37" s="2" t="inlineStr">
        <is>
          <t>Komitet ds. Roślinnych Produktów Leczniczych|
HMPC</t>
        </is>
      </c>
      <c r="CA37" s="2" t="inlineStr">
        <is>
          <t>3|
3</t>
        </is>
      </c>
      <c r="CB37" s="2" t="inlineStr">
        <is>
          <t xml:space="preserve">|
</t>
        </is>
      </c>
      <c r="CC37" t="inlineStr">
        <is>
          <t>ustanowiony w 2004 komitet złożony z ekspertów z państw członkowskich w dziedzinie roślinnych produktów leczniczych, mający za zadanie wspomaganie Komisji w harmonizacji procedur i przepisów dotyczących roślinnych produktów leczniczych</t>
        </is>
      </c>
      <c r="CD37" s="2" t="inlineStr">
        <is>
          <t>Comité dos Medicamentos à Base de Plantas</t>
        </is>
      </c>
      <c r="CE37" s="2" t="inlineStr">
        <is>
          <t>3</t>
        </is>
      </c>
      <c r="CF37" s="2" t="inlineStr">
        <is>
          <t/>
        </is>
      </c>
      <c r="CG37" t="inlineStr">
        <is>
          <t/>
        </is>
      </c>
      <c r="CH37" t="inlineStr">
        <is>
          <t/>
        </is>
      </c>
      <c r="CI37" t="inlineStr">
        <is>
          <t/>
        </is>
      </c>
      <c r="CJ37" t="inlineStr">
        <is>
          <t/>
        </is>
      </c>
      <c r="CK37" t="inlineStr">
        <is>
          <t/>
        </is>
      </c>
      <c r="CL37" s="2" t="inlineStr">
        <is>
          <t>Výbor pre rastlinné lieky</t>
        </is>
      </c>
      <c r="CM37" s="2" t="inlineStr">
        <is>
          <t>3</t>
        </is>
      </c>
      <c r="CN37" s="2" t="inlineStr">
        <is>
          <t/>
        </is>
      </c>
      <c r="CO37" t="inlineStr">
        <is>
          <t>výbor Európskej agentúry pre lieky, ktorý bol založený v roku 2004 a ktorý vydáva stanoviská k tradičným rastlinným liekom</t>
        </is>
      </c>
      <c r="CP37" s="2" t="inlineStr">
        <is>
          <t>Odbor za zdravila rastlinskega izvora</t>
        </is>
      </c>
      <c r="CQ37" s="2" t="inlineStr">
        <is>
          <t>3</t>
        </is>
      </c>
      <c r="CR37" s="2" t="inlineStr">
        <is>
          <t/>
        </is>
      </c>
      <c r="CS37" t="inlineStr">
        <is>
          <t/>
        </is>
      </c>
      <c r="CT37" s="2" t="inlineStr">
        <is>
          <t>kommittén för växtbaserade läkemedel</t>
        </is>
      </c>
      <c r="CU37" s="2" t="inlineStr">
        <is>
          <t>3</t>
        </is>
      </c>
      <c r="CV37" s="2" t="inlineStr">
        <is>
          <t/>
        </is>
      </c>
      <c r="CW37" t="inlineStr">
        <is>
          <t>kommitté inrättad 2004 bestående av vetenskapliga experter från EU:s medlemsstater på området växtbaserade läkemedel som ska bistå i arbetet med att harmonisera förfaranden och bestämmelser för växtbaserade läkemedel i EU</t>
        </is>
      </c>
    </row>
    <row r="38">
      <c r="A38" s="1" t="str">
        <f>HYPERLINK("https://iate.europa.eu/entry/result/1443160/all", "1443160")</f>
        <v>1443160</v>
      </c>
      <c r="B38" t="inlineStr">
        <is>
          <t>SOCIAL QUESTIONS</t>
        </is>
      </c>
      <c r="C38" t="inlineStr">
        <is>
          <t>SOCIAL QUESTIONS|health|pharmaceutical industry</t>
        </is>
      </c>
      <c r="D38" t="inlineStr">
        <is>
          <t>yes</t>
        </is>
      </c>
      <c r="E38" t="inlineStr">
        <is>
          <t/>
        </is>
      </c>
      <c r="F38" t="inlineStr">
        <is>
          <t/>
        </is>
      </c>
      <c r="G38" t="inlineStr">
        <is>
          <t/>
        </is>
      </c>
      <c r="H38" t="inlineStr">
        <is>
          <t/>
        </is>
      </c>
      <c r="I38" t="inlineStr">
        <is>
          <t/>
        </is>
      </c>
      <c r="J38" s="2" t="inlineStr">
        <is>
          <t>vnější obal</t>
        </is>
      </c>
      <c r="K38" s="2" t="inlineStr">
        <is>
          <t>3</t>
        </is>
      </c>
      <c r="L38" s="2" t="inlineStr">
        <is>
          <t/>
        </is>
      </c>
      <c r="M38" t="inlineStr">
        <is>
          <t>obal, do kterého se vkládá &lt;i&gt;vnitřní obal&lt;/i&gt; [ &lt;a href="/entry/result/1443159/all" id="ENTRY_TO_ENTRY_CONVERTER" target="_blank"&gt;IATE:1443159&lt;/a&gt; ] léčivého přípravku</t>
        </is>
      </c>
      <c r="N38" s="2" t="inlineStr">
        <is>
          <t>ydre emballage</t>
        </is>
      </c>
      <c r="O38" s="2" t="inlineStr">
        <is>
          <t>3</t>
        </is>
      </c>
      <c r="P38" s="2" t="inlineStr">
        <is>
          <t/>
        </is>
      </c>
      <c r="Q38" t="inlineStr">
        <is>
          <t>den emballage, der omgiver den indre emballage</t>
        </is>
      </c>
      <c r="R38" s="2" t="inlineStr">
        <is>
          <t>äußere Umhüllung</t>
        </is>
      </c>
      <c r="S38" s="2" t="inlineStr">
        <is>
          <t>3</t>
        </is>
      </c>
      <c r="T38" s="2" t="inlineStr">
        <is>
          <t/>
        </is>
      </c>
      <c r="U38" t="inlineStr">
        <is>
          <t>die Verpackung, in der die Primärverpackung enthalten ist</t>
        </is>
      </c>
      <c r="V38" s="2" t="inlineStr">
        <is>
          <t>εξωτερική συσκευασία</t>
        </is>
      </c>
      <c r="W38" s="2" t="inlineStr">
        <is>
          <t>3</t>
        </is>
      </c>
      <c r="X38" s="2" t="inlineStr">
        <is>
          <t/>
        </is>
      </c>
      <c r="Y38" t="inlineStr">
        <is>
          <t>συσκευασία μέσα στην οποία τοποθετείται η &lt;a href="https://iate.europa.eu/entry/result/1443159/en-el" target="_blank"&gt;στοιχειώδης συσκευασία&lt;/a&gt;</t>
        </is>
      </c>
      <c r="Z38" s="2" t="inlineStr">
        <is>
          <t>outer packaging|
outer package|
secondary packaging</t>
        </is>
      </c>
      <c r="AA38" s="2" t="inlineStr">
        <is>
          <t>3|
3|
3</t>
        </is>
      </c>
      <c r="AB38" s="2" t="inlineStr">
        <is>
          <t>|
|
admitted</t>
        </is>
      </c>
      <c r="AC38" t="inlineStr">
        <is>
          <t>&lt;div&gt;packaging in which the &lt;a href="https://iate.europa.eu/entry/result/1443159/en" target="_blank"&gt;&lt;i&gt;immediate packaging&lt;/i&gt;&lt;/a&gt; is placed&lt;br&gt;&lt;/div&gt;</t>
        </is>
      </c>
      <c r="AD38" s="2" t="inlineStr">
        <is>
          <t>embalaje exterior</t>
        </is>
      </c>
      <c r="AE38" s="2" t="inlineStr">
        <is>
          <t>3</t>
        </is>
      </c>
      <c r="AF38" s="2" t="inlineStr">
        <is>
          <t/>
        </is>
      </c>
      <c r="AG38" t="inlineStr">
        <is>
          <t>Embalaje en que se encuentre el acondicionamiento primario.</t>
        </is>
      </c>
      <c r="AH38" s="2" t="inlineStr">
        <is>
          <t>välispakend</t>
        </is>
      </c>
      <c r="AI38" s="2" t="inlineStr">
        <is>
          <t>3</t>
        </is>
      </c>
      <c r="AJ38" s="2" t="inlineStr">
        <is>
          <t/>
        </is>
      </c>
      <c r="AK38" t="inlineStr">
        <is>
          <t>pakend, millesse paigutatakse &lt;i&gt; esmapakend&lt;/i&gt; [ &lt;a href="/entry/result/1443159/all" id="ENTRY_TO_ENTRY_CONVERTER" target="_blank"&gt;IATE:1443159&lt;/a&gt; ]</t>
        </is>
      </c>
      <c r="AL38" s="2" t="inlineStr">
        <is>
          <t>ulkopakkaus|
ulompi päällys</t>
        </is>
      </c>
      <c r="AM38" s="2" t="inlineStr">
        <is>
          <t>3|
3</t>
        </is>
      </c>
      <c r="AN38" s="2" t="inlineStr">
        <is>
          <t xml:space="preserve">|
</t>
        </is>
      </c>
      <c r="AO38" t="inlineStr">
        <is>
          <t>pakkaus, johon &lt;a href="https://iate.europa.eu/entry/result/1443159/fi" target="_blank"&gt;sisäpakkaus&lt;/a&gt; sijoitetaan</t>
        </is>
      </c>
      <c r="AP38" s="2" t="inlineStr">
        <is>
          <t>emballage extérieur</t>
        </is>
      </c>
      <c r="AQ38" s="2" t="inlineStr">
        <is>
          <t>3</t>
        </is>
      </c>
      <c r="AR38" s="2" t="inlineStr">
        <is>
          <t/>
        </is>
      </c>
      <c r="AS38" t="inlineStr">
        <is>
          <t>l'emballage dans lequel est placé le conditionnement primaire</t>
        </is>
      </c>
      <c r="AT38" s="2" t="inlineStr">
        <is>
          <t>forphacáistiú|
forphacáistíocht</t>
        </is>
      </c>
      <c r="AU38" s="2" t="inlineStr">
        <is>
          <t>3|
3</t>
        </is>
      </c>
      <c r="AV38" s="2" t="inlineStr">
        <is>
          <t xml:space="preserve">|
</t>
        </is>
      </c>
      <c r="AW38" t="inlineStr">
        <is>
          <t>pacáistíocht
 ina gcuirtear an neasphacáistiú</t>
        </is>
      </c>
      <c r="AX38" t="inlineStr">
        <is>
          <t/>
        </is>
      </c>
      <c r="AY38" t="inlineStr">
        <is>
          <t/>
        </is>
      </c>
      <c r="AZ38" t="inlineStr">
        <is>
          <t/>
        </is>
      </c>
      <c r="BA38" t="inlineStr">
        <is>
          <t/>
        </is>
      </c>
      <c r="BB38" s="2" t="inlineStr">
        <is>
          <t>külső csomagolás</t>
        </is>
      </c>
      <c r="BC38" s="2" t="inlineStr">
        <is>
          <t>3</t>
        </is>
      </c>
      <c r="BD38" s="2" t="inlineStr">
        <is>
          <t/>
        </is>
      </c>
      <c r="BE38" t="inlineStr">
        <is>
          <t>az a csomagolás, amelyben a közvetlen csomagolást [ &lt;a href="/entry/result/1443159/all" id="ENTRY_TO_ENTRY_CONVERTER" target="_blank"&gt;IATE:1443159&lt;/a&gt; ] elhelyezik</t>
        </is>
      </c>
      <c r="BF38" s="2" t="inlineStr">
        <is>
          <t>confezionamento secondario|
confezionamento esterno|
imballaggio esterno</t>
        </is>
      </c>
      <c r="BG38" s="2" t="inlineStr">
        <is>
          <t>3|
3|
3</t>
        </is>
      </c>
      <c r="BH38" s="2" t="inlineStr">
        <is>
          <t xml:space="preserve">preferred|
|
</t>
        </is>
      </c>
      <c r="BI38" t="inlineStr">
        <is>
          <t>imballaggio in cui è collocato il &lt;a href="https://iate.europa.eu/entry/result/1443159/en-it" target="_blank"&gt;confezionamento primario&lt;/a&gt;</t>
        </is>
      </c>
      <c r="BJ38" s="2" t="inlineStr">
        <is>
          <t>antrinė pakuotė|
išorinė pakuotė</t>
        </is>
      </c>
      <c r="BK38" s="2" t="inlineStr">
        <is>
          <t>3|
3</t>
        </is>
      </c>
      <c r="BL38" s="2" t="inlineStr">
        <is>
          <t>|
admitted</t>
        </is>
      </c>
      <c r="BM38" t="inlineStr">
        <is>
          <t>pakuotė, į kurią įdėta pirminė pakuotė</t>
        </is>
      </c>
      <c r="BN38" s="2" t="inlineStr">
        <is>
          <t>ārējais iepakojums</t>
        </is>
      </c>
      <c r="BO38" s="2" t="inlineStr">
        <is>
          <t>3</t>
        </is>
      </c>
      <c r="BP38" s="2" t="inlineStr">
        <is>
          <t/>
        </is>
      </c>
      <c r="BQ38" t="inlineStr">
        <is>
          <t>iepakojums, kurā ievietots &lt;i&gt;tiešais iepakojums&lt;/i&gt; [ &lt;a href="/entry/result/1443159/all" id="ENTRY_TO_ENTRY_CONVERTER" target="_blank"&gt;IATE:1443159&lt;/a&gt; ]</t>
        </is>
      </c>
      <c r="BR38" s="2" t="inlineStr">
        <is>
          <t>imballaġġ estern|
imballaġġ ta' barra|
imballaġġ sekondarju</t>
        </is>
      </c>
      <c r="BS38" s="2" t="inlineStr">
        <is>
          <t>3|
3|
3</t>
        </is>
      </c>
      <c r="BT38" s="2" t="inlineStr">
        <is>
          <t xml:space="preserve">|
|
</t>
        </is>
      </c>
      <c r="BU38" t="inlineStr">
        <is>
          <t>l-imballaġġ li fih jitqiegħed l-imballaġġ immedjat</t>
        </is>
      </c>
      <c r="BV38" s="2" t="inlineStr">
        <is>
          <t>buitenverpakking</t>
        </is>
      </c>
      <c r="BW38" s="2" t="inlineStr">
        <is>
          <t>3</t>
        </is>
      </c>
      <c r="BX38" s="2" t="inlineStr">
        <is>
          <t/>
        </is>
      </c>
      <c r="BY38" t="inlineStr">
        <is>
          <t>verpakking waarin de &lt;i&gt;primaire verpakking&lt;/i&gt; [ &lt;a href="/entry/result/1443159/all" id="ENTRY_TO_ENTRY_CONVERTER" target="_blank"&gt;IATE:1443159&lt;/a&gt; ] wordt geplaatst</t>
        </is>
      </c>
      <c r="BZ38" s="2" t="inlineStr">
        <is>
          <t>opakowanie zewnętrzne</t>
        </is>
      </c>
      <c r="CA38" s="2" t="inlineStr">
        <is>
          <t>3</t>
        </is>
      </c>
      <c r="CB38" s="2" t="inlineStr">
        <is>
          <t/>
        </is>
      </c>
      <c r="CC38" t="inlineStr">
        <is>
          <t>opakowanie zbiorcze, w którym umieszczono &lt;i&gt;opakowanie bezpośrednie&lt;/i&gt; [ &lt;a href="/entry/result/1443159/all" id="ENTRY_TO_ENTRY_CONVERTER" target="_blank"&gt;IATE:1443159&lt;/a&gt; ]</t>
        </is>
      </c>
      <c r="CD38" s="2" t="inlineStr">
        <is>
          <t>acondicionamento secundário|
embalagem exterior</t>
        </is>
      </c>
      <c r="CE38" s="2" t="inlineStr">
        <is>
          <t>3|
3</t>
        </is>
      </c>
      <c r="CF38" s="2" t="inlineStr">
        <is>
          <t xml:space="preserve">|
</t>
        </is>
      </c>
      <c r="CG38" t="inlineStr">
        <is>
          <t>Acondicionamento em que o acondicionamento primário é colocado.</t>
        </is>
      </c>
      <c r="CH38" s="2" t="inlineStr">
        <is>
          <t>ambalaj secundar|
ambalaj exterior</t>
        </is>
      </c>
      <c r="CI38" s="2" t="inlineStr">
        <is>
          <t>3|
3</t>
        </is>
      </c>
      <c r="CJ38" s="2" t="inlineStr">
        <is>
          <t xml:space="preserve">|
</t>
        </is>
      </c>
      <c r="CK38" t="inlineStr">
        <is>
          <t>ambalajul/ambalajele în care se găsește ambalajul primar</t>
        </is>
      </c>
      <c r="CL38" s="2" t="inlineStr">
        <is>
          <t>vonkajší obal</t>
        </is>
      </c>
      <c r="CM38" s="2" t="inlineStr">
        <is>
          <t>3</t>
        </is>
      </c>
      <c r="CN38" s="2" t="inlineStr">
        <is>
          <t/>
        </is>
      </c>
      <c r="CO38" t="inlineStr">
        <is>
          <t>obal, do ktorého je vložený vnútorný obal</t>
        </is>
      </c>
      <c r="CP38" s="2" t="inlineStr">
        <is>
          <t>zunanja ovojnina</t>
        </is>
      </c>
      <c r="CQ38" s="2" t="inlineStr">
        <is>
          <t>3</t>
        </is>
      </c>
      <c r="CR38" s="2" t="inlineStr">
        <is>
          <t/>
        </is>
      </c>
      <c r="CS38" t="inlineStr">
        <is>
          <t>ovojnina, v katero je vložena &lt;a href="https://iate.europa.eu/entry/result/1443159/sl" target="_blank"&gt;stična ovojnina&lt;/a&gt;</t>
        </is>
      </c>
      <c r="CT38" s="2" t="inlineStr">
        <is>
          <t>yttre förpackning</t>
        </is>
      </c>
      <c r="CU38" s="2" t="inlineStr">
        <is>
          <t>3</t>
        </is>
      </c>
      <c r="CV38" s="2" t="inlineStr">
        <is>
          <t/>
        </is>
      </c>
      <c r="CW38" t="inlineStr">
        <is>
          <t>den förpackning som läkemedelsbehållaren placerats i</t>
        </is>
      </c>
    </row>
    <row r="39">
      <c r="A39" s="1" t="str">
        <f>HYPERLINK("https://iate.europa.eu/entry/result/2228848/all", "2228848")</f>
        <v>2228848</v>
      </c>
      <c r="B39" t="inlineStr">
        <is>
          <t>SOCIAL QUESTIONS;SCIENCE</t>
        </is>
      </c>
      <c r="C39" t="inlineStr">
        <is>
          <t>SOCIAL QUESTIONS|health|pharmaceutical industry;SCIENCE|natural and applied sciences|life sciences</t>
        </is>
      </c>
      <c r="D39" t="inlineStr">
        <is>
          <t>yes</t>
        </is>
      </c>
      <c r="E39" t="inlineStr">
        <is>
          <t/>
        </is>
      </c>
      <c r="F39" s="2" t="inlineStr">
        <is>
          <t>лекарствен продукт за модерна терапия</t>
        </is>
      </c>
      <c r="G39" s="2" t="inlineStr">
        <is>
          <t>4</t>
        </is>
      </c>
      <c r="H39" s="2" t="inlineStr">
        <is>
          <t/>
        </is>
      </c>
      <c r="I39" t="inlineStr">
        <is>
          <t>&lt;div&gt;всеки от следните лекарствени продукти за хуманна употреба:&lt;/div&gt;
 &lt;div&gt;
 — лекарствен продукт за генна терапия съгласно определението в част IV от приложение I към Директива 2001/83/ЕО;&lt;/div&gt;
 &lt;div&gt;
 — лекарствен продукт за терапия със соматични клетки, съгласно определението в част IV от приложение I към Директива 2001/83/ЕО;&lt;/div&gt;
 &lt;div&gt;
 — продукт, получен чрез тъканно инженерство, съгласно определението в буква б)&lt;/div&gt;</t>
        </is>
      </c>
      <c r="J39" s="2" t="inlineStr">
        <is>
          <t>léčivý přípravek pro moderní terapii</t>
        </is>
      </c>
      <c r="K39" s="2" t="inlineStr">
        <is>
          <t>3</t>
        </is>
      </c>
      <c r="L39" s="2" t="inlineStr">
        <is>
          <t/>
        </is>
      </c>
      <c r="M39" t="inlineStr">
        <is>
          <t>Kterýkoli z těchto humánních léčivých přípravků:&lt;br&gt;–léčivý přípravek pro genovou terapii &lt;a href="/entry/result/3501744/all" id="ENTRY_TO_ENTRY_CONVERTER" target="_blank"&gt;IATE:3501744&lt;/a&gt; definovaný v části IV přílohy I směrnice 2001/83/ES,&lt;br&gt;–léčivý přípravek pro somatobuněčnou terapii &lt;a href="/entry/result/3501745/all" id="ENTRY_TO_ENTRY_CONVERTER" target="_blank"&gt;IATE:3501745&lt;/a&gt; definovaný v části IV přílohy I směrnice 2001/83/ES,&lt;br&gt;–přípravek tkáňového inženýrství &lt;a href="/entry/result/3501746/all" id="ENTRY_TO_ENTRY_CONVERTER" target="_blank"&gt;IATE:3501746&lt;/a&gt; definovaný v čl. 2 odst. 1 písm. b) nařízení (ES) č. 1394/2007.</t>
        </is>
      </c>
      <c r="N39" s="2" t="inlineStr">
        <is>
          <t>lægemiddel til avanceret terapi|
middel til avanceret terapi</t>
        </is>
      </c>
      <c r="O39" s="2" t="inlineStr">
        <is>
          <t>4|
4</t>
        </is>
      </c>
      <c r="P39" s="2" t="inlineStr">
        <is>
          <t xml:space="preserve">|
</t>
        </is>
      </c>
      <c r="Q39" t="inlineStr">
        <is>
          <t>lægemiddel, der falder ind under en af følgende kategorier af humanmedicinske lægemidler:&lt;br&gt;- lægemidler til genterapi som defineret i del IV i bilag I til direktiv 2001/83/EF&lt;br&gt;- lægemidler til somatisk celleterapi som defineret i del IV i bilag I til direktiv 2001/83/EF, eller&lt;br&gt;- lægemidler fremstillet ud fra manipuleret væv som defineret i artikel 21, stk. 1, litra b), i forordning (EF) nr. 1394/2007</t>
        </is>
      </c>
      <c r="R39" s="2" t="inlineStr">
        <is>
          <t>Arzneimittel für neuartige Therapien</t>
        </is>
      </c>
      <c r="S39" s="2" t="inlineStr">
        <is>
          <t>3</t>
        </is>
      </c>
      <c r="T39" s="2" t="inlineStr">
        <is>
          <t/>
        </is>
      </c>
      <c r="U39" t="inlineStr">
        <is>
          <t>die folgenden Humanarzneimittel:- Gentherapeutika gemäß Anhang I Teil IV der Richtlinie 2001/83/EG,- somatische Zelltherapeutika gemäß Anhang I Teil IV der Richtlinie 2001/83/EG,- biotechnologisch bearbeitete Gewebeprodukte gemäß Buchstabe b</t>
        </is>
      </c>
      <c r="V39" s="2" t="inlineStr">
        <is>
          <t>φάρμακο προηγμένης θεραπείας|
φάρμακο προηγμένων θεραπειών</t>
        </is>
      </c>
      <c r="W39" s="2" t="inlineStr">
        <is>
          <t>3|
2</t>
        </is>
      </c>
      <c r="X39" s="2" t="inlineStr">
        <is>
          <t xml:space="preserve">preferred|
</t>
        </is>
      </c>
      <c r="Y39" t="inlineStr">
        <is>
          <t>Καθένα από τα ακόλουθα φάρμακα για ανθρώπινη χρήση:&lt;br&gt;- φάρμακα γονιδιακής θεραπείας &lt;a href="/entry/result/3501744/all" id="ENTRY_TO_ENTRY_CONVERTER" target="_blank"&gt;IATE:3501744&lt;/a&gt; , όπως ορίζονται στο μέρος IV του παραρτήματος I της οδηγίας 2001/83/ΕΚ,&lt;br&gt;- φάρμακα σωματοκυτταρικής θεραπείας &lt;a href="/entry/result/3501745/all" id="ENTRY_TO_ENTRY_CONVERTER" target="_blank"&gt;IATE:3501745&lt;/a&gt; , όπως ορίζονται στο μέρος IV του παραρτήματος I της οδηγίας 2001/83/ΕΚ, &lt;br&gt;- προϊόντα μηχανικής ιστών &lt;a href="/entry/result/3501746/all" id="ENTRY_TO_ENTRY_CONVERTER" target="_blank"&gt;IATE:3501746&lt;/a&gt; , όπως ορίζονται στο στοιχείο β)</t>
        </is>
      </c>
      <c r="Z39" s="2" t="inlineStr">
        <is>
          <t>advanced therapy medicinal product|
ATMP</t>
        </is>
      </c>
      <c r="AA39" s="2" t="inlineStr">
        <is>
          <t>4|
3</t>
        </is>
      </c>
      <c r="AB39" s="2" t="inlineStr">
        <is>
          <t xml:space="preserve">|
</t>
        </is>
      </c>
      <c r="AC39" t="inlineStr">
        <is>
          <t>any of the following medicinal products for human use:&lt;br&gt;- a gene therapy medicinal product as defined in Part IV of Annex I to Directive 2001/83/EC, or&lt;br&gt;- a somatic cell therapy medicinal product as defined in Part IV of Annex I to Directive 2001/83/EC,or&lt;br&gt;- a tissue engineered product as defined in point (b) of Article 2(1) of Regulation (EC) No 1394/2007</t>
        </is>
      </c>
      <c r="AD39" s="2" t="inlineStr">
        <is>
          <t>medicamento de terapia avanzada</t>
        </is>
      </c>
      <c r="AE39" s="2" t="inlineStr">
        <is>
          <t>3</t>
        </is>
      </c>
      <c r="AF39" s="2" t="inlineStr">
        <is>
          <t/>
        </is>
      </c>
      <c r="AG39" t="inlineStr">
        <is>
          <t>Los medicamentos de terapia génica (mediante un sistema autólogo o alogénico humano, o mediante sistema xenogénico) y medicamentos de terapia celular, tanto de origen humano como animal, y medicamentos para trasplantes xenogénicos.</t>
        </is>
      </c>
      <c r="AH39" s="2" t="inlineStr">
        <is>
          <t>uudne ravim</t>
        </is>
      </c>
      <c r="AI39" s="2" t="inlineStr">
        <is>
          <t>3</t>
        </is>
      </c>
      <c r="AJ39" s="2" t="inlineStr">
        <is>
          <t/>
        </is>
      </c>
      <c r="AK39" t="inlineStr">
        <is>
          <t>inimtervishoius kasutatav mis tahes järgmine ravim:&lt;br&gt;- geeniteraapia ravim, mis on määratletud direktiivi 2001/83/EÜ I lisa IV osas;&lt;br&gt;- somaatilise rakuteraapia ravim, mis on määratletud direktiivi 2001/83/EÜ I lisa IV osas;&lt;br&gt;- koetehnoloogiline toode, mis on määratletud punktis b;</t>
        </is>
      </c>
      <c r="AL39" s="2" t="inlineStr">
        <is>
          <t>pitkälle kehitetyssä terapiassa käytettävä lääke|
ATMP-lääke</t>
        </is>
      </c>
      <c r="AM39" s="2" t="inlineStr">
        <is>
          <t>3|
3</t>
        </is>
      </c>
      <c r="AN39" s="2" t="inlineStr">
        <is>
          <t xml:space="preserve">|
</t>
        </is>
      </c>
      <c r="AO39" t="inlineStr">
        <is>
          <t>jokin seuraavista ihmiselle tarkoitetuista lääkkeistä:&lt;br&gt;"- geeniterapiassa käytettävä lääke, sellaisena kuin se on määritelty direktiivin 2001/83/EY liitteessä I olevassa IV osassa,&lt;br&gt;- somaattisessa soluterapiassa käytettävä lääke, sellaisena kuin se on määritelty direktiivin 2001/83/EY liitteessä I olevassa IV osassa,&lt;br&gt;- kudosmuokkaustuote, sellaisena kuin se on määritelty b alakohdassa;"</t>
        </is>
      </c>
      <c r="AP39" s="2" t="inlineStr">
        <is>
          <t>médicament de thérapie innovante</t>
        </is>
      </c>
      <c r="AQ39" s="2" t="inlineStr">
        <is>
          <t>3</t>
        </is>
      </c>
      <c r="AR39" s="2" t="inlineStr">
        <is>
          <t/>
        </is>
      </c>
      <c r="AS39" t="inlineStr">
        <is>
          <t/>
        </is>
      </c>
      <c r="AT39" s="2" t="inlineStr">
        <is>
          <t>táirge íocshláinte ardteiripe</t>
        </is>
      </c>
      <c r="AU39" s="2" t="inlineStr">
        <is>
          <t>3</t>
        </is>
      </c>
      <c r="AV39" s="2" t="inlineStr">
        <is>
          <t/>
        </is>
      </c>
      <c r="AW39" t="inlineStr">
        <is>
          <t/>
        </is>
      </c>
      <c r="AX39" s="2" t="inlineStr">
        <is>
          <t>lijek za naprednu terapiju</t>
        </is>
      </c>
      <c r="AY39" s="2" t="inlineStr">
        <is>
          <t>3</t>
        </is>
      </c>
      <c r="AZ39" s="2" t="inlineStr">
        <is>
          <t/>
        </is>
      </c>
      <c r="BA39" t="inlineStr">
        <is>
          <t/>
        </is>
      </c>
      <c r="BB39" s="2" t="inlineStr">
        <is>
          <t>fejlett terápiás gyógyszerkészítmény|
fejlett terápiás gyógyszer</t>
        </is>
      </c>
      <c r="BC39" s="2" t="inlineStr">
        <is>
          <t>4|
3</t>
        </is>
      </c>
      <c r="BD39" s="2" t="inlineStr">
        <is>
          <t>|
preferred</t>
        </is>
      </c>
      <c r="BE39" t="inlineStr">
        <is>
          <t>emberi felhasználásra szolgáló olyan gyógyszerkészítmény, amely &lt;br&gt;— génterápiás gyógyszer [ &lt;a href="/entry/result/3501744/all" id="ENTRY_TO_ENTRY_CONVERTER" target="_blank"&gt;IATE:3501744&lt;/a&gt; ] ,&lt;br&gt;— szomatikussejt-terápiás gyógyszer [&lt;a href="/entry/result/3501745/all" id="ENTRY_TO_ENTRY_CONVERTER" target="_blank"&gt;IATE:3501745&lt;/a&gt;] vagy &lt;br&gt; — módosítottszövet-alapú készítmény [ &lt;a href="/entry/result/3501746/all" id="ENTRY_TO_ENTRY_CONVERTER" target="_blank"&gt;IATE:3501746&lt;/a&gt; ]</t>
        </is>
      </c>
      <c r="BF39" s="2" t="inlineStr">
        <is>
          <t>medicinale per terapia avanzata|
ATMP</t>
        </is>
      </c>
      <c r="BG39" s="2" t="inlineStr">
        <is>
          <t>3|
3</t>
        </is>
      </c>
      <c r="BH39" s="2" t="inlineStr">
        <is>
          <t xml:space="preserve">|
</t>
        </is>
      </c>
      <c r="BI39" t="inlineStr">
        <is>
          <t>&lt;div&gt;designazione che
comprende uno qualsiasi dei seguenti medicinali ad uso umano: &lt;br&gt;&lt;/div&gt;&lt;div&gt;— medicinali
di terapia genica, quali definiti nella direttiva 2001/83/CE, &lt;br&gt;&lt;/div&gt;&lt;div&gt;— medicinali di
terapia cellulare somatica, quali definiti nella direttiva 2001/83/CE, &lt;br&gt;&lt;/div&gt;&lt;div&gt;— prodotti di
ingegneria tessutale quali definiti nel regolamento (UE) N. 1235/2010&lt;/div&gt;</t>
        </is>
      </c>
      <c r="BJ39" s="2" t="inlineStr">
        <is>
          <t>pažangiosios terapijos vaistas</t>
        </is>
      </c>
      <c r="BK39" s="2" t="inlineStr">
        <is>
          <t>3</t>
        </is>
      </c>
      <c r="BL39" s="2" t="inlineStr">
        <is>
          <t/>
        </is>
      </c>
      <c r="BM39" t="inlineStr">
        <is>
          <t>bet kuris iš šių žmonėms skirtų vaistų:&lt;br&gt; — &lt;a href="https://iate.europa.eu/entry/result/3501744/lt" target="_blank"&gt;genų terapijos vaistas&lt;/a&gt;, apibrėžtas Direktyvos 2001/83/EB I priedo IV dalyje,&lt;br&gt; — &lt;a href="https://iate.europa.eu/entry/result/3501745/lt" target="_blank"&gt;somatinių ląstelių terapijos vaistas&lt;/a&gt;, apibrėžtas Direktyvos 2001/83/EB I priedo IV dalyje,&lt;br&gt; — &lt;a href="https://iate.europa.eu/entry/result/3501746/lt" target="_blank"&gt;audinių inžinerijos preparatas&lt;/a&gt;, apibrėžtas Reglamento (EB) Nr. 1394/2007 2 straipsnio 1 dalies b punkte</t>
        </is>
      </c>
      <c r="BN39" s="2" t="inlineStr">
        <is>
          <t>jaunieviestās terapijas zāles|
jaunieviestās terapijas ražojums|
uzlabotas terapijas zāles</t>
        </is>
      </c>
      <c r="BO39" s="2" t="inlineStr">
        <is>
          <t>3|
2|
3</t>
        </is>
      </c>
      <c r="BP39" s="2" t="inlineStr">
        <is>
          <t xml:space="preserve">|
|
</t>
        </is>
      </c>
      <c r="BQ39" t="inlineStr">
        <is>
          <t>&lt;div&gt;jebkuras šādas cilvēkiem izmantojamas zāles:&lt;div&gt;— gēnu terapijas zāles, kā noteikts &lt;a href="https://eur-lex.europa.eu/legal-content/LV/TXT/?uri=CELEX%3A02001L0083-20190726&amp;amp;qid=1605181840757" target="_blank"&gt;Direktīvas 2001/83/EK&lt;/a&gt; I pielikuma IV daļā,&lt;/div&gt;&lt;div&gt;— somatisko šūnu terapijas zāles, kā noteikts &lt;a href="https://eur-lex.europa.eu/legal-content/LV/TXT/?uri=CELEX%3A02001L0083-20190726&amp;amp;qid=1605181840757" target="_blank"&gt;Direktīvas 2001/83/EK&lt;/a&gt; I pielikuma IV daļā,&lt;/div&gt;&lt;div&gt;— audu inženierijas produkti, kā noteikts [&lt;a href="https://eur-lex.europa.eu/legal-content/LV/TXT/?uri=CELEX%3A02007R1394-20190726" target="_blank"&gt;Regulas (EK) Nr. 1394/2007&lt;/a&gt; 2. panta 1. punkta] b) punktā&lt;/div&gt;&lt;/div&gt;</t>
        </is>
      </c>
      <c r="BR39" s="2" t="inlineStr">
        <is>
          <t>prodott mediċinali ta' terapija avvanzata</t>
        </is>
      </c>
      <c r="BS39" s="2" t="inlineStr">
        <is>
          <t>3</t>
        </is>
      </c>
      <c r="BT39" s="2" t="inlineStr">
        <is>
          <t/>
        </is>
      </c>
      <c r="BU39" t="inlineStr">
        <is>
          <t>prodott mediċinali li jservi jew ta' terapija ġenetika, jew ta' terapija għaċ-ċelloli somatiċi jew ikun prodott mill-inġinerija tat-tessuti</t>
        </is>
      </c>
      <c r="BV39" s="2" t="inlineStr">
        <is>
          <t>geneesmiddel voor geavanceerde therapie</t>
        </is>
      </c>
      <c r="BW39" s="2" t="inlineStr">
        <is>
          <t>4</t>
        </is>
      </c>
      <c r="BX39" s="2" t="inlineStr">
        <is>
          <t/>
        </is>
      </c>
      <c r="BY39" t="inlineStr">
        <is>
          <t>Verzamelnaam voor geneesmiddelen voor gentherapie, geneesmiddelen voor somatische celtherapie en weefselmanipulatieproducten.</t>
        </is>
      </c>
      <c r="BZ39" s="2" t="inlineStr">
        <is>
          <t>produkt leczniczy terapii zaawansowanej</t>
        </is>
      </c>
      <c r="CA39" s="2" t="inlineStr">
        <is>
          <t>3</t>
        </is>
      </c>
      <c r="CB39" s="2" t="inlineStr">
        <is>
          <t/>
        </is>
      </c>
      <c r="CC39" t="inlineStr">
        <is>
          <t>produkt leczniczy terapii genowej&lt;sup&gt;1&lt;/sup&gt; zgodnie z definicją w części IV załącznika I do dyrektywy 2001/83/WE, produkt leczniczy somatycznej terapii komórkowej&lt;sup&gt;2&lt;/sup&gt; zgodnie z definicją w części IV załącznika I do dyrektywy 2001/83/WE oraz produkt inżynierii tkankowej&lt;sup&gt;3&lt;/sup&gt; zgodnie z definicją w art. 2 lit. b) rozporządzenia 1394/2007 &lt;p&gt;&lt;sup&gt;1&lt;/sup&gt;produkt leczniczy terapii genowej &lt;a href="/entry/result/3501744/all" id="ENTRY_TO_ENTRY_CONVERTER" target="_blank"&gt;IATE:3501744&lt;/a&gt; &lt;br&gt;&lt;sup&gt;2&lt;/sup&gt;produkt leczniczy somatycznej terapii komórkowej &lt;a href="/entry/result/3501745/all" id="ENTRY_TO_ENTRY_CONVERTER" target="_blank"&gt;IATE:3501745&lt;/a&gt; &lt;br&gt;&lt;sup&gt;3&lt;/sup&gt;produkt inżynierii tkankowej &lt;a href="/entry/result/3501746&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all" id="ENTRY_TO_ENTRY_CONVERTER" target="_blank"&gt;IATE:3501746&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lt;/a&gt;&amp;gt;&lt;/p&gt;</t>
        </is>
      </c>
      <c r="CD39" s="2" t="inlineStr">
        <is>
          <t>medicamento de terapia avançada</t>
        </is>
      </c>
      <c r="CE39" s="2" t="inlineStr">
        <is>
          <t>3</t>
        </is>
      </c>
      <c r="CF39" s="2" t="inlineStr">
        <is>
          <t/>
        </is>
      </c>
      <c r="CG39" t="inlineStr">
        <is>
          <t>Qualquer um dos medicamentos para uso humano a seguir indicados: &lt;br&gt;— um medicamento de terapia genética, tal como definido na parte IV do anexo I da Directiva 2001/83/CE,&lt;br&gt;— um medicamento de terapia com células somáticas, tal como definido na parte IV do anexo I da Directiva2001/83/CE, &lt;br&gt;— um produto de engenharia de tecidos, tal como definido na alínea b)</t>
        </is>
      </c>
      <c r="CH39" s="2" t="inlineStr">
        <is>
          <t>medicament pentru terapie avansată|
MTA</t>
        </is>
      </c>
      <c r="CI39" s="2" t="inlineStr">
        <is>
          <t>3|
3</t>
        </is>
      </c>
      <c r="CJ39" s="2" t="inlineStr">
        <is>
          <t xml:space="preserve">|
</t>
        </is>
      </c>
      <c r="CK39" t="inlineStr">
        <is>
          <t>oricare dintre următoarele medicamente de uz uman:&lt;div&gt;— un medicament pentru terapie genică, astfel cum este definit în anexa I partea IV din Directiva 2001/83/CE;&lt;/div&gt;&lt;div&gt;— un medicament pentru terapia celulară somatică, astfel cum este definit în anexa I partea IV din Directiva 2001/83/CE;&lt;/div&gt;&lt;div&gt;— un produs care provine din ingineria tisulară, astfel cum este definit în Regulamentul CE nr. 1394/2007 articolul 2 alineatul (1) la litera (b)&lt;/div&gt;</t>
        </is>
      </c>
      <c r="CL39" s="2" t="inlineStr">
        <is>
          <t>liek na inovatívnu liečbu</t>
        </is>
      </c>
      <c r="CM39" s="2" t="inlineStr">
        <is>
          <t>3</t>
        </is>
      </c>
      <c r="CN39" s="2" t="inlineStr">
        <is>
          <t/>
        </is>
      </c>
      <c r="CO39" t="inlineStr">
        <is>
          <t>ktorýkoľvek z týchto liekov na humánne použitie: &lt;br&gt; - liek na génovú terapiu vymedzený v časti IV prílohy I k smernici 2001/83/ES, &lt;br&gt; - liek na somatickú bunkovú terapiu vymedzený v časti IV prílohy I k smernici 2001/83/ES, &lt;br&gt; - výrobok pripravený metódou tkanivového inžinierstva, ako je definované v písmene b)</t>
        </is>
      </c>
      <c r="CP39" s="2" t="inlineStr">
        <is>
          <t>zdravilo za napredno zdravljenje</t>
        </is>
      </c>
      <c r="CQ39" s="2" t="inlineStr">
        <is>
          <t>3</t>
        </is>
      </c>
      <c r="CR39" s="2" t="inlineStr">
        <is>
          <t/>
        </is>
      </c>
      <c r="CS39" t="inlineStr">
        <is>
          <t>zdravilo za uporabo v humani medicini, ki temelji na genski, somatski celični terapiji in tkivnem inženirstvu</t>
        </is>
      </c>
      <c r="CT39" s="2" t="inlineStr">
        <is>
          <t>läkemedel för avancerad terapi|
avancerat terapiläkemedel|
ATMP</t>
        </is>
      </c>
      <c r="CU39" s="2" t="inlineStr">
        <is>
          <t>3|
3|
3</t>
        </is>
      </c>
      <c r="CV39" s="2" t="inlineStr">
        <is>
          <t xml:space="preserve">|
|
</t>
        </is>
      </c>
      <c r="CW39" t="inlineStr">
        <is>
          <t>humanläkemedel som antingen utgör &lt;br&gt;- ett läkemedel för genterapi enligt definitionen i del IV i bilaga I till direktiv 2001/83/EG,&lt;br&gt; - ett läkemedel för somatisk cellterapi enligt definitionen i del IV i bilaga I till direktiv 2001/83/EG, eller&lt;br&gt; - en vävnadsteknisk produkt enligt definitionen i punkt b</t>
        </is>
      </c>
    </row>
    <row r="40">
      <c r="A40" s="1" t="str">
        <f>HYPERLINK("https://iate.europa.eu/entry/result/1443159/all", "1443159")</f>
        <v>1443159</v>
      </c>
      <c r="B40" t="inlineStr">
        <is>
          <t>SOCIAL QUESTIONS</t>
        </is>
      </c>
      <c r="C40" t="inlineStr">
        <is>
          <t>SOCIAL QUESTIONS|health|pharmaceutical industry</t>
        </is>
      </c>
      <c r="D40" t="inlineStr">
        <is>
          <t>yes</t>
        </is>
      </c>
      <c r="E40" t="inlineStr">
        <is>
          <t/>
        </is>
      </c>
      <c r="F40" t="inlineStr">
        <is>
          <t/>
        </is>
      </c>
      <c r="G40" t="inlineStr">
        <is>
          <t/>
        </is>
      </c>
      <c r="H40" t="inlineStr">
        <is>
          <t/>
        </is>
      </c>
      <c r="I40" t="inlineStr">
        <is>
          <t/>
        </is>
      </c>
      <c r="J40" s="2" t="inlineStr">
        <is>
          <t>vnitřní obal</t>
        </is>
      </c>
      <c r="K40" s="2" t="inlineStr">
        <is>
          <t>3</t>
        </is>
      </c>
      <c r="L40" s="2" t="inlineStr">
        <is>
          <t/>
        </is>
      </c>
      <c r="M40" t="inlineStr">
        <is>
          <t>taková forma obalu, který je v bezprostředním kontaktu s léčivým přípravkem</t>
        </is>
      </c>
      <c r="N40" s="2" t="inlineStr">
        <is>
          <t>indre emballage</t>
        </is>
      </c>
      <c r="O40" s="2" t="inlineStr">
        <is>
          <t>3</t>
        </is>
      </c>
      <c r="P40" s="2" t="inlineStr">
        <is>
          <t/>
        </is>
      </c>
      <c r="Q40" t="inlineStr">
        <is>
          <t>den beholder eller enhver anden form for emballage, der er i direkte kontakt med lægemidlet</t>
        </is>
      </c>
      <c r="R40" s="2" t="inlineStr">
        <is>
          <t>Primärverpackung</t>
        </is>
      </c>
      <c r="S40" s="2" t="inlineStr">
        <is>
          <t>3</t>
        </is>
      </c>
      <c r="T40" s="2" t="inlineStr">
        <is>
          <t/>
        </is>
      </c>
      <c r="U40" t="inlineStr">
        <is>
          <t>das Behältnis oder jede andere Form der Arzneimittelverpackung, die unmittelbar mit dem Arzneimittel in Berührung kommt</t>
        </is>
      </c>
      <c r="V40" s="2" t="inlineStr">
        <is>
          <t>στοιχειώδης συσκευασία</t>
        </is>
      </c>
      <c r="W40" s="2" t="inlineStr">
        <is>
          <t>3</t>
        </is>
      </c>
      <c r="X40" s="2" t="inlineStr">
        <is>
          <t/>
        </is>
      </c>
      <c r="Y40" t="inlineStr">
        <is>
          <t>ο περιέκτης ή κάθε άλλη μορφή συσκευασίας που βρίσκεται σε άμεση επαφή με το φάρμακο</t>
        </is>
      </c>
      <c r="Z40" s="2" t="inlineStr">
        <is>
          <t>immediate packaging|
immediate package</t>
        </is>
      </c>
      <c r="AA40" s="2" t="inlineStr">
        <is>
          <t>3|
3</t>
        </is>
      </c>
      <c r="AB40" s="2" t="inlineStr">
        <is>
          <t xml:space="preserve">|
</t>
        </is>
      </c>
      <c r="AC40" t="inlineStr">
        <is>
          <t>container or other form of packaging immediately in contact with the medicinal product</t>
        </is>
      </c>
      <c r="AD40" s="2" t="inlineStr">
        <is>
          <t>acondicionamiento primario</t>
        </is>
      </c>
      <c r="AE40" s="2" t="inlineStr">
        <is>
          <t>3</t>
        </is>
      </c>
      <c r="AF40" s="2" t="inlineStr">
        <is>
          <t/>
        </is>
      </c>
      <c r="AG40" t="inlineStr">
        <is>
          <t>Envase o cualquier otra forma de acondicionamiento que se encuentre en contacto directo con el medicamento.</t>
        </is>
      </c>
      <c r="AH40" s="2" t="inlineStr">
        <is>
          <t>esmapakend|
sisepakend</t>
        </is>
      </c>
      <c r="AI40" s="2" t="inlineStr">
        <is>
          <t>3|
3</t>
        </is>
      </c>
      <c r="AJ40" s="2" t="inlineStr">
        <is>
          <t xml:space="preserve">|
</t>
        </is>
      </c>
      <c r="AK40" t="inlineStr">
        <is>
          <t>ravimiga vahetus kontaktis olev tootepakend või muu pakendiliik</t>
        </is>
      </c>
      <c r="AL40" s="2" t="inlineStr">
        <is>
          <t>sisäpakkaus|
pakkaus</t>
        </is>
      </c>
      <c r="AM40" s="2" t="inlineStr">
        <is>
          <t>3|
3</t>
        </is>
      </c>
      <c r="AN40" s="2" t="inlineStr">
        <is>
          <t xml:space="preserve">|
</t>
        </is>
      </c>
      <c r="AO40" t="inlineStr">
        <is>
          <t>pakkaus tai muu päällys, joka on suorassa kosketuksessa lääkkeen kanssa</t>
        </is>
      </c>
      <c r="AP40" s="2" t="inlineStr">
        <is>
          <t>conditionnement primaire</t>
        </is>
      </c>
      <c r="AQ40" s="2" t="inlineStr">
        <is>
          <t>3</t>
        </is>
      </c>
      <c r="AR40" s="2" t="inlineStr">
        <is>
          <t/>
        </is>
      </c>
      <c r="AS40" t="inlineStr">
        <is>
          <t>le récipient ou toute autre forme de conditionnement qui se trouve en contact direct avec le médicament</t>
        </is>
      </c>
      <c r="AT40" s="2" t="inlineStr">
        <is>
          <t>neasphacáistiú|
neasphacáistíocht</t>
        </is>
      </c>
      <c r="AU40" s="2" t="inlineStr">
        <is>
          <t>3|
3</t>
        </is>
      </c>
      <c r="AV40" s="2" t="inlineStr">
        <is>
          <t xml:space="preserve">|
</t>
        </is>
      </c>
      <c r="AW40" t="inlineStr">
        <is>
          <t>an
 coimeádán nó aon chineál pacáistíochta eile atá i dtadhall díreach leis an
 táirge íocshláinte tréidliachta</t>
        </is>
      </c>
      <c r="AX40" t="inlineStr">
        <is>
          <t/>
        </is>
      </c>
      <c r="AY40" t="inlineStr">
        <is>
          <t/>
        </is>
      </c>
      <c r="AZ40" t="inlineStr">
        <is>
          <t/>
        </is>
      </c>
      <c r="BA40" t="inlineStr">
        <is>
          <t/>
        </is>
      </c>
      <c r="BB40" s="2" t="inlineStr">
        <is>
          <t>közvetlen csomagolás</t>
        </is>
      </c>
      <c r="BC40" s="2" t="inlineStr">
        <is>
          <t>3</t>
        </is>
      </c>
      <c r="BD40" s="2" t="inlineStr">
        <is>
          <t/>
        </is>
      </c>
      <c r="BE40" t="inlineStr">
        <is>
          <t>a termékkel közvetlen érintkezésben lévő tartály vagy egyéb csomagolási forma</t>
        </is>
      </c>
      <c r="BF40" s="2" t="inlineStr">
        <is>
          <t>confezionamento primario|
confezione primaria</t>
        </is>
      </c>
      <c r="BG40" s="2" t="inlineStr">
        <is>
          <t>3|
3</t>
        </is>
      </c>
      <c r="BH40" s="2" t="inlineStr">
        <is>
          <t xml:space="preserve">preferred|
</t>
        </is>
      </c>
      <c r="BI40" t="inlineStr">
        <is>
          <t>contenitore o qualunque altra forma di confezionamento che si trova a diretto contatto con il medicinale</t>
        </is>
      </c>
      <c r="BJ40" s="2" t="inlineStr">
        <is>
          <t>pirminė pakuotė|
vidinė pakuotė</t>
        </is>
      </c>
      <c r="BK40" s="2" t="inlineStr">
        <is>
          <t>3|
3</t>
        </is>
      </c>
      <c r="BL40" s="2" t="inlineStr">
        <is>
          <t>|
admitted</t>
        </is>
      </c>
      <c r="BM40" t="inlineStr">
        <is>
          <t>talpyklė arba bet kokia kita pakuotė, tiesiogiai besiliečianti su vaistu</t>
        </is>
      </c>
      <c r="BN40" s="2" t="inlineStr">
        <is>
          <t>tiešais iepakojums</t>
        </is>
      </c>
      <c r="BO40" s="2" t="inlineStr">
        <is>
          <t>3</t>
        </is>
      </c>
      <c r="BP40" s="2" t="inlineStr">
        <is>
          <t/>
        </is>
      </c>
      <c r="BQ40" t="inlineStr">
        <is>
          <t>tara vai jebkāds cits iepakojums, kas ir tiešā saskarē ar zālēm</t>
        </is>
      </c>
      <c r="BR40" s="2" t="inlineStr">
        <is>
          <t>imballaġġ immedjat</t>
        </is>
      </c>
      <c r="BS40" s="2" t="inlineStr">
        <is>
          <t>3</t>
        </is>
      </c>
      <c r="BT40" s="2" t="inlineStr">
        <is>
          <t/>
        </is>
      </c>
      <c r="BU40" t="inlineStr">
        <is>
          <t>il-kontenitur jew forma oħra ta' imballaġġ li jkun immedjatament f'kuntatt mal-prodott mediċinali</t>
        </is>
      </c>
      <c r="BV40" s="2" t="inlineStr">
        <is>
          <t>primaire verpakking</t>
        </is>
      </c>
      <c r="BW40" s="2" t="inlineStr">
        <is>
          <t>3</t>
        </is>
      </c>
      <c r="BX40" s="2" t="inlineStr">
        <is>
          <t/>
        </is>
      </c>
      <c r="BY40" t="inlineStr">
        <is>
          <t>recipiënt of enige andere verpakkingsvorm die rechtstreeks met het geneesmiddel in aanraking komt</t>
        </is>
      </c>
      <c r="BZ40" s="2" t="inlineStr">
        <is>
          <t>opakowanie bezpośrednie</t>
        </is>
      </c>
      <c r="CA40" s="2" t="inlineStr">
        <is>
          <t>3</t>
        </is>
      </c>
      <c r="CB40" s="2" t="inlineStr">
        <is>
          <t/>
        </is>
      </c>
      <c r="CC40" t="inlineStr">
        <is>
          <t>pojemnik lub inna forma opakowania zbiorczego mająca bezpośredni kontakt z produktem leczniczym</t>
        </is>
      </c>
      <c r="CD40" s="2" t="inlineStr">
        <is>
          <t>acondicionamento primário</t>
        </is>
      </c>
      <c r="CE40" s="2" t="inlineStr">
        <is>
          <t>3</t>
        </is>
      </c>
      <c r="CF40" s="2" t="inlineStr">
        <is>
          <t/>
        </is>
      </c>
      <c r="CG40" t="inlineStr">
        <is>
          <t>Recipiente ou qualquer outra forma de acondicionamento que esteja em contacto direto com o medicamento.</t>
        </is>
      </c>
      <c r="CH40" s="2" t="inlineStr">
        <is>
          <t>ambalaj primar|
ambalaj direct</t>
        </is>
      </c>
      <c r="CI40" s="2" t="inlineStr">
        <is>
          <t>3|
3</t>
        </is>
      </c>
      <c r="CJ40" s="2" t="inlineStr">
        <is>
          <t xml:space="preserve">|
</t>
        </is>
      </c>
      <c r="CK40" t="inlineStr">
        <is>
          <t>orice formă de ambalaj care se află în contact direct cu produsul</t>
        </is>
      </c>
      <c r="CL40" s="2" t="inlineStr">
        <is>
          <t>vnútorný obal</t>
        </is>
      </c>
      <c r="CM40" s="2" t="inlineStr">
        <is>
          <t>3</t>
        </is>
      </c>
      <c r="CN40" s="2" t="inlineStr">
        <is>
          <t/>
        </is>
      </c>
      <c r="CO40" t="inlineStr">
        <is>
          <t>nádoba alebo iný obal, ktorý je v priamom styku s liekom</t>
        </is>
      </c>
      <c r="CP40" s="2" t="inlineStr">
        <is>
          <t>stična ovojnina</t>
        </is>
      </c>
      <c r="CQ40" s="2" t="inlineStr">
        <is>
          <t>3</t>
        </is>
      </c>
      <c r="CR40" s="2" t="inlineStr">
        <is>
          <t/>
        </is>
      </c>
      <c r="CS40" t="inlineStr">
        <is>
          <t>vsebnik ali druga oblika ovojnine, ki je v neposrednem stiku z zdravilom</t>
        </is>
      </c>
      <c r="CT40" s="2" t="inlineStr">
        <is>
          <t>läkemedelsbehållare</t>
        </is>
      </c>
      <c r="CU40" s="2" t="inlineStr">
        <is>
          <t>3</t>
        </is>
      </c>
      <c r="CV40" s="2" t="inlineStr">
        <is>
          <t/>
        </is>
      </c>
      <c r="CW40" t="inlineStr">
        <is>
          <t>en behållare eller förpackning av annat slag som befinner sig i omedelbar kontakt med läkemedlet</t>
        </is>
      </c>
    </row>
    <row r="41">
      <c r="A41" s="1" t="str">
        <f>HYPERLINK("https://iate.europa.eu/entry/result/1106112/all", "1106112")</f>
        <v>1106112</v>
      </c>
      <c r="B41" t="inlineStr">
        <is>
          <t>SOCIAL QUESTIONS</t>
        </is>
      </c>
      <c r="C41" t="inlineStr">
        <is>
          <t>SOCIAL QUESTIONS|health|medical science|therapeutics|antimicrobial resistance</t>
        </is>
      </c>
      <c r="D41" t="inlineStr">
        <is>
          <t>yes</t>
        </is>
      </c>
      <c r="E41" t="inlineStr">
        <is>
          <t/>
        </is>
      </c>
      <c r="F41" s="2" t="inlineStr">
        <is>
          <t>кръстосана резистентност</t>
        </is>
      </c>
      <c r="G41" s="2" t="inlineStr">
        <is>
          <t>3</t>
        </is>
      </c>
      <c r="H41" s="2" t="inlineStr">
        <is>
          <t/>
        </is>
      </c>
      <c r="I41" t="inlineStr">
        <is>
          <t>Резистентност на организма към лекарство или отровно вещество в резултат на приемането на такова с подобно действие.</t>
        </is>
      </c>
      <c r="J41" s="2" t="inlineStr">
        <is>
          <t>křížová rezistence</t>
        </is>
      </c>
      <c r="K41" s="2" t="inlineStr">
        <is>
          <t>3</t>
        </is>
      </c>
      <c r="L41" s="2" t="inlineStr">
        <is>
          <t/>
        </is>
      </c>
      <c r="M41" t="inlineStr">
        <is>
          <t>stav, kdy organismus je rezistentní ne vůči jedné látce, ale vůči všem příbuzným látkám, které mají stejný biochemický mechanismus účinnosti</t>
        </is>
      </c>
      <c r="N41" s="2" t="inlineStr">
        <is>
          <t>krydsresistens</t>
        </is>
      </c>
      <c r="O41" s="2" t="inlineStr">
        <is>
          <t>3</t>
        </is>
      </c>
      <c r="P41" s="2" t="inlineStr">
        <is>
          <t/>
        </is>
      </c>
      <c r="Q41" t="inlineStr">
        <is>
          <t>resistens eller modstandsdygtighed overfor et stof, der resulterer i modstandsdygtighed overfor andre lignende stoffer</t>
        </is>
      </c>
      <c r="R41" s="2" t="inlineStr">
        <is>
          <t>Kreuzresistenz</t>
        </is>
      </c>
      <c r="S41" s="2" t="inlineStr">
        <is>
          <t>3</t>
        </is>
      </c>
      <c r="T41" s="2" t="inlineStr">
        <is>
          <t/>
        </is>
      </c>
      <c r="U41" t="inlineStr">
        <is>
          <t>Unempfindlichkeit einer Bakterienart gegenüber zwei oder mehreren Antibiotika, die meistens sehr ähnlich aufgebaut sind oder über gleiche Wirkungsmechanismen verfügen</t>
        </is>
      </c>
      <c r="V41" s="2" t="inlineStr">
        <is>
          <t>διασταυρούμενη αντοχή</t>
        </is>
      </c>
      <c r="W41" s="2" t="inlineStr">
        <is>
          <t>3</t>
        </is>
      </c>
      <c r="X41" s="2" t="inlineStr">
        <is>
          <t/>
        </is>
      </c>
      <c r="Y41" t="inlineStr">
        <is>
          <t>ανθεκτικότητα ενός οργανισμού σε τοξική ουσία όχι ως αποτέλεσμα άμεσης έκθεσης αλλά ως αποτέλεσμα έκθεσης σε ουσία με παρεμφερή μηχανισμό δράσης</t>
        </is>
      </c>
      <c r="Z41" s="2" t="inlineStr">
        <is>
          <t>cross-resistance</t>
        </is>
      </c>
      <c r="AA41" s="2" t="inlineStr">
        <is>
          <t>3</t>
        </is>
      </c>
      <c r="AB41" s="2" t="inlineStr">
        <is>
          <t/>
        </is>
      </c>
      <c r="AC41" t="inlineStr">
        <is>
          <t>tolerance of an organism to a toxic substance not as a result of direct exposure but as a result of exposure to a similarly acting substance</t>
        </is>
      </c>
      <c r="AD41" s="2" t="inlineStr">
        <is>
          <t>resistencia cruzada</t>
        </is>
      </c>
      <c r="AE41" s="2" t="inlineStr">
        <is>
          <t>2</t>
        </is>
      </c>
      <c r="AF41" s="2" t="inlineStr">
        <is>
          <t/>
        </is>
      </c>
      <c r="AG41" t="inlineStr">
        <is>
          <t>fenómeno por el cual un microorganismo que se ha hecho resistente a un fármaco empleado para combatirlo, se vuelve resistente a varios otros a los que no ha sido expuesto</t>
        </is>
      </c>
      <c r="AH41" s="2" t="inlineStr">
        <is>
          <t>ristresistentsus</t>
        </is>
      </c>
      <c r="AI41" s="2" t="inlineStr">
        <is>
          <t>3</t>
        </is>
      </c>
      <c r="AJ41" s="2" t="inlineStr">
        <is>
          <t/>
        </is>
      </c>
      <c r="AK41" t="inlineStr">
        <is>
          <t>ühe ravimi suhtes 
resistentsed bakterid on resistentsed ka muu ravimi suhtes, mida varem ei ole kasutatud</t>
        </is>
      </c>
      <c r="AL41" s="2" t="inlineStr">
        <is>
          <t>ristiresistenssi|
ristikkäisresistenssi</t>
        </is>
      </c>
      <c r="AM41" s="2" t="inlineStr">
        <is>
          <t>3|
3</t>
        </is>
      </c>
      <c r="AN41" s="2" t="inlineStr">
        <is>
          <t xml:space="preserve">|
</t>
        </is>
      </c>
      <c r="AO41" t="inlineStr">
        <is>
          <t>jollekin stressitekijälle syntyneen vastustuskyvyn aiheuttama vastustuskyky toiselle stressitekijälle</t>
        </is>
      </c>
      <c r="AP41" s="2" t="inlineStr">
        <is>
          <t>résistance croisée</t>
        </is>
      </c>
      <c r="AQ41" s="2" t="inlineStr">
        <is>
          <t>3</t>
        </is>
      </c>
      <c r="AR41" s="2" t="inlineStr">
        <is>
          <t/>
        </is>
      </c>
      <c r="AS41" t="inlineStr">
        <is>
          <t>fait qu'un virus est résistant à une molécule et aux autres molécules de la même famille</t>
        </is>
      </c>
      <c r="AT41" s="2" t="inlineStr">
        <is>
          <t>tras-fhrithsheasmhacht</t>
        </is>
      </c>
      <c r="AU41" s="2" t="inlineStr">
        <is>
          <t>3</t>
        </is>
      </c>
      <c r="AV41" s="2" t="inlineStr">
        <is>
          <t/>
        </is>
      </c>
      <c r="AW41" t="inlineStr">
        <is>
          <t/>
        </is>
      </c>
      <c r="AX41" t="inlineStr">
        <is>
          <t/>
        </is>
      </c>
      <c r="AY41" t="inlineStr">
        <is>
          <t/>
        </is>
      </c>
      <c r="AZ41" t="inlineStr">
        <is>
          <t/>
        </is>
      </c>
      <c r="BA41" t="inlineStr">
        <is>
          <t/>
        </is>
      </c>
      <c r="BB41" s="2" t="inlineStr">
        <is>
          <t>keresztrezisztencia</t>
        </is>
      </c>
      <c r="BC41" s="2" t="inlineStr">
        <is>
          <t>4</t>
        </is>
      </c>
      <c r="BD41" s="2" t="inlineStr">
        <is>
          <t/>
        </is>
      </c>
      <c r="BE41" t="inlineStr">
        <is>
          <t/>
        </is>
      </c>
      <c r="BF41" s="2" t="inlineStr">
        <is>
          <t>resistenza crociata|
resistenza incrociata</t>
        </is>
      </c>
      <c r="BG41" s="2" t="inlineStr">
        <is>
          <t>3|
3</t>
        </is>
      </c>
      <c r="BH41" s="2" t="inlineStr">
        <is>
          <t xml:space="preserve">|
</t>
        </is>
      </c>
      <c r="BI41" t="inlineStr">
        <is>
          <t>fenomeno per cui un patogeno che ha acquisito resistenza ad una molecola attraverso l'esposizione diretta sviluppa una resistenza anche alle altre appartenenti alla stessa famiglia con cui non è venuto a contatto (es. antibiotici e fitofarmaci)</t>
        </is>
      </c>
      <c r="BJ41" s="2" t="inlineStr">
        <is>
          <t>kryžminis atsparumas</t>
        </is>
      </c>
      <c r="BK41" s="2" t="inlineStr">
        <is>
          <t>3</t>
        </is>
      </c>
      <c r="BL41" s="2" t="inlineStr">
        <is>
          <t/>
        </is>
      </c>
      <c r="BM41" t="inlineStr">
        <is>
          <t/>
        </is>
      </c>
      <c r="BN41" s="2" t="inlineStr">
        <is>
          <t>šķērsrezistence</t>
        </is>
      </c>
      <c r="BO41" s="2" t="inlineStr">
        <is>
          <t>3</t>
        </is>
      </c>
      <c r="BP41" s="2" t="inlineStr">
        <is>
          <t/>
        </is>
      </c>
      <c r="BQ41" t="inlineStr">
        <is>
          <t/>
        </is>
      </c>
      <c r="BR41" s="2" t="inlineStr">
        <is>
          <t>reżistenza inkroċjata</t>
        </is>
      </c>
      <c r="BS41" s="2" t="inlineStr">
        <is>
          <t>3</t>
        </is>
      </c>
      <c r="BT41" s="2" t="inlineStr">
        <is>
          <t/>
        </is>
      </c>
      <c r="BU41" t="inlineStr">
        <is>
          <t>it-tolleranza ta' organiżmu lejn sustanza li normalment tkun tossika, li tirriżulta minn esponiment għal sustanza li taġixxi b'mod simili</t>
        </is>
      </c>
      <c r="BV41" s="2" t="inlineStr">
        <is>
          <t>kruisresistentie</t>
        </is>
      </c>
      <c r="BW41" s="2" t="inlineStr">
        <is>
          <t>3</t>
        </is>
      </c>
      <c r="BX41" s="2" t="inlineStr">
        <is>
          <t/>
        </is>
      </c>
      <c r="BY41" t="inlineStr">
        <is>
          <t>resistent zijn van een organisme tegen het ene middel en daardoor ook tegen een ander, verwant, middel</t>
        </is>
      </c>
      <c r="BZ41" s="2" t="inlineStr">
        <is>
          <t>oporność krzyżowa|
odporność krzyżowa|
odporność mieszana</t>
        </is>
      </c>
      <c r="CA41" s="2" t="inlineStr">
        <is>
          <t>3|
3|
2</t>
        </is>
      </c>
      <c r="CB41" s="2" t="inlineStr">
        <is>
          <t xml:space="preserve">|
|
</t>
        </is>
      </c>
      <c r="CC41" t="inlineStr">
        <is>
          <t>odporność organizmu na substancję toksyczną uzyskana w wyniku bezpośredniego narażenia na substancję o podobnym mechanizmie działania</t>
        </is>
      </c>
      <c r="CD41" s="2" t="inlineStr">
        <is>
          <t>resistência cruzada</t>
        </is>
      </c>
      <c r="CE41" s="2" t="inlineStr">
        <is>
          <t>3</t>
        </is>
      </c>
      <c r="CF41" s="2" t="inlineStr">
        <is>
          <t/>
        </is>
      </c>
      <c r="CG41" t="inlineStr">
        <is>
          <t>&lt;div&gt;Tolerância de um organismo a uma substância tóxica conferida, não em resultado de exposição direta, mas em resultado da exposição a uma outra substância da mesma classe.&lt;/div&gt;</t>
        </is>
      </c>
      <c r="CH41" s="2" t="inlineStr">
        <is>
          <t>rezistență încrucișată</t>
        </is>
      </c>
      <c r="CI41" s="2" t="inlineStr">
        <is>
          <t>3</t>
        </is>
      </c>
      <c r="CJ41" s="2" t="inlineStr">
        <is>
          <t/>
        </is>
      </c>
      <c r="CK41" t="inlineStr">
        <is>
          <t/>
        </is>
      </c>
      <c r="CL41" s="2" t="inlineStr">
        <is>
          <t>krížová rezistencia</t>
        </is>
      </c>
      <c r="CM41" s="2" t="inlineStr">
        <is>
          <t>3</t>
        </is>
      </c>
      <c r="CN41" s="2" t="inlineStr">
        <is>
          <t/>
        </is>
      </c>
      <c r="CO41" t="inlineStr">
        <is>
          <t>stav, keď si organizmus vybuduje rezistentnosť voči jednej toxickej látke/lieku a zároveň je rezistentný voči iným toxickým látkam/liekom v tej istej kategórii</t>
        </is>
      </c>
      <c r="CP41" s="2" t="inlineStr">
        <is>
          <t>navzkrižna rezistenca|
navzkrižna odpornost</t>
        </is>
      </c>
      <c r="CQ41" s="2" t="inlineStr">
        <is>
          <t>3|
3</t>
        </is>
      </c>
      <c r="CR41" s="2" t="inlineStr">
        <is>
          <t xml:space="preserve">|
</t>
        </is>
      </c>
      <c r="CS41" t="inlineStr">
        <is>
          <t>škodljivi organizem razvije rezistenco na različne aktivne snovi iz različnih kemičnih skupin, ki pa imajo enak ali zelo podoben način delovanja</t>
        </is>
      </c>
      <c r="CT41" s="2" t="inlineStr">
        <is>
          <t>korsresistens</t>
        </is>
      </c>
      <c r="CU41" s="2" t="inlineStr">
        <is>
          <t>3</t>
        </is>
      </c>
      <c r="CV41" s="2" t="inlineStr">
        <is>
          <t/>
        </is>
      </c>
      <c r="CW41" t="inlineStr">
        <is>
          <t>en organism blir resistent mot ett eller flera läkemedel som liknar det läkemedel som verkligen användes mot organismen</t>
        </is>
      </c>
    </row>
    <row r="42">
      <c r="A42" s="1" t="str">
        <f>HYPERLINK("https://iate.europa.eu/entry/result/843722/all", "843722")</f>
        <v>843722</v>
      </c>
      <c r="B42" t="inlineStr">
        <is>
          <t>EUROPEAN UNION;SOCIAL QUESTIONS</t>
        </is>
      </c>
      <c r="C42" t="inlineStr">
        <is>
          <t>EUROPEAN UNION|EU institutions and European civil service|EU office or agency;SOCIAL QUESTIONS|health|pharmaceutical industry</t>
        </is>
      </c>
      <c r="D42" t="inlineStr">
        <is>
          <t>yes</t>
        </is>
      </c>
      <c r="E42" t="inlineStr">
        <is>
          <t/>
        </is>
      </c>
      <c r="F42" s="2" t="inlineStr">
        <is>
          <t>Европейска агенция по лекарствата|
EMA</t>
        </is>
      </c>
      <c r="G42" s="2" t="inlineStr">
        <is>
          <t>4|
3</t>
        </is>
      </c>
      <c r="H42" s="2" t="inlineStr">
        <is>
          <t xml:space="preserve">|
</t>
        </is>
      </c>
      <c r="I42" t="inlineStr">
        <is>
          <t/>
        </is>
      </c>
      <c r="J42" s="2" t="inlineStr">
        <is>
          <t>Evropská agentura pro léčivé přípravky|
EMA</t>
        </is>
      </c>
      <c r="K42" s="2" t="inlineStr">
        <is>
          <t>4|
3</t>
        </is>
      </c>
      <c r="L42" s="2" t="inlineStr">
        <is>
          <t xml:space="preserve">|
</t>
        </is>
      </c>
      <c r="M42" t="inlineStr">
        <is>
          <t/>
        </is>
      </c>
      <c r="N42" s="2" t="inlineStr">
        <is>
          <t>Det Europæiske Lægemiddelagentur|
EMA</t>
        </is>
      </c>
      <c r="O42" s="2" t="inlineStr">
        <is>
          <t>4|
3</t>
        </is>
      </c>
      <c r="P42" s="2" t="inlineStr">
        <is>
          <t xml:space="preserve">|
</t>
        </is>
      </c>
      <c r="Q42" t="inlineStr">
        <is>
          <t/>
        </is>
      </c>
      <c r="R42" s="2" t="inlineStr">
        <is>
          <t>Europäische Arzneimittel-Agentur|
EMA</t>
        </is>
      </c>
      <c r="S42" s="2" t="inlineStr">
        <is>
          <t>4|
4</t>
        </is>
      </c>
      <c r="T42" s="2" t="inlineStr">
        <is>
          <t xml:space="preserve">|
</t>
        </is>
      </c>
      <c r="U42" t="inlineStr">
        <is>
          <t>dezentrale Einrichtung der Europäischen Union für die Beurteilung und Überwachung von Human- und Tierarzneimitteln</t>
        </is>
      </c>
      <c r="V42" s="2" t="inlineStr">
        <is>
          <t>Ευρωπαϊκός Οργανισμός Φαρμάκων|
EMA</t>
        </is>
      </c>
      <c r="W42" s="2" t="inlineStr">
        <is>
          <t>4|
4</t>
        </is>
      </c>
      <c r="X42" s="2" t="inlineStr">
        <is>
          <t xml:space="preserve">|
</t>
        </is>
      </c>
      <c r="Y42" t="inlineStr">
        <is>
          <t>ο Οργανισμός είναι υπεύθυνος για το συντονισμό των υφιστάμενων επιστημονικών πόρων που θέτουν στη διάθεσή του τα κράτη μέλη για την αξιολόγηση, την εποπτεία και τη φαρμακοεπαγρύπνηση όσον αφορά τα φάρμακα.</t>
        </is>
      </c>
      <c r="Z42" s="2" t="inlineStr">
        <is>
          <t>European Medicines Evaluation Agency|
European Medicines Agency|
European Agency for the Evaluation of Medicinal Products|
EMA|
EAMA|
European Agency for the Evaluation of Medicinal Products|
EMEA</t>
        </is>
      </c>
      <c r="AA42" s="2" t="inlineStr">
        <is>
          <t>1|
4|
1|
3|
1|
3|
3</t>
        </is>
      </c>
      <c r="AB42" s="2" t="inlineStr">
        <is>
          <t>|
|
|
|
|
obsolete|
obsolete</t>
        </is>
      </c>
      <c r="AC42" t="inlineStr">
        <is>
          <t>agency, established by Regulation (EEC) No 2309/93 of 22 July 1993 and renamed by Regulation (EC) No 726/2004, which is responsible for coordinating the existing scientific resources put at its disposal by Member States for the evaluation, supervision and pharmacovigilance of medicinal products</t>
        </is>
      </c>
      <c r="AD42" s="2" t="inlineStr">
        <is>
          <t>Agencia Europea de Medicamentos|
EMA</t>
        </is>
      </c>
      <c r="AE42" s="2" t="inlineStr">
        <is>
          <t>4|
4</t>
        </is>
      </c>
      <c r="AF42" s="2" t="inlineStr">
        <is>
          <t xml:space="preserve">|
</t>
        </is>
      </c>
      <c r="AG42" t="inlineStr">
        <is>
          <t>agencia que protege y promueve la salud humana y animal mediante la evaluación y el seguimiento de los medicamentos en la Unión Europea (UE) y el Espacio Económico Europeo (EEE), facilitando el desarrollo de los medicamentos y su acceso a ellos, evaluando las solicitudes de autorizaciones de comercialización
haciendo el seguimiento de la seguridad de los medicamentos a lo largo de todo su ciclo de vida y proporcionando información a los profesionales sanitarios y los pacientes.</t>
        </is>
      </c>
      <c r="AH42" s="2" t="inlineStr">
        <is>
          <t>Euroopa Ravimiamet|
EMA</t>
        </is>
      </c>
      <c r="AI42" s="2" t="inlineStr">
        <is>
          <t>4|
4</t>
        </is>
      </c>
      <c r="AJ42" s="2" t="inlineStr">
        <is>
          <t xml:space="preserve">|
</t>
        </is>
      </c>
      <c r="AK42" t="inlineStr">
        <is>
          <t>määrusega (EMÜ) nr 2309/93 loodud ja määrusega (EÜ) nr726/2004 ümbernimetatud amet, mis vastutab liikmesriikide poolt tema käsutusse antud ravimihindamise, -seire ja ravimiohutuse järelvalve teadusressursside koordineerimise eest</t>
        </is>
      </c>
      <c r="AL42" s="2" t="inlineStr">
        <is>
          <t>Euroopan lääkevirasto|
EMA</t>
        </is>
      </c>
      <c r="AM42" s="2" t="inlineStr">
        <is>
          <t>4|
3</t>
        </is>
      </c>
      <c r="AN42" s="2" t="inlineStr">
        <is>
          <t xml:space="preserve">|
</t>
        </is>
      </c>
      <c r="AO42" t="inlineStr">
        <is>
          <t>ihmisten ja eläinten terveyden suojelun alalla toimiva EU:n erillisvirasto</t>
        </is>
      </c>
      <c r="AP42" s="2" t="inlineStr">
        <is>
          <t>Agence européenne des médicaments|
EMA</t>
        </is>
      </c>
      <c r="AQ42" s="2" t="inlineStr">
        <is>
          <t>4|
4</t>
        </is>
      </c>
      <c r="AR42" s="2" t="inlineStr">
        <is>
          <t>|
preferred</t>
        </is>
      </c>
      <c r="AS42" t="inlineStr">
        <is>
          <t>agence de l'UE chargée de coordonner les ressources scientifiques existantes mises à sa disposition par les États membres en vue de l'évaluation, de la surveillance et de la pharmacovigilance des médicaments</t>
        </is>
      </c>
      <c r="AT42" s="2" t="inlineStr">
        <is>
          <t>an Ghníomhaireacht Leigheasra Eorpach|
EMA</t>
        </is>
      </c>
      <c r="AU42" s="2" t="inlineStr">
        <is>
          <t>4|
4</t>
        </is>
      </c>
      <c r="AV42" s="2" t="inlineStr">
        <is>
          <t xml:space="preserve">|
</t>
        </is>
      </c>
      <c r="AW42" t="inlineStr">
        <is>
          <t/>
        </is>
      </c>
      <c r="AX42" s="2" t="inlineStr">
        <is>
          <t>Europska agencija za lijekove|
EMA</t>
        </is>
      </c>
      <c r="AY42" s="2" t="inlineStr">
        <is>
          <t>4|
4</t>
        </is>
      </c>
      <c r="AZ42" s="2" t="inlineStr">
        <is>
          <t xml:space="preserve">|
</t>
        </is>
      </c>
      <c r="BA42" t="inlineStr">
        <is>
          <t>agencija EU-a nadležna za registraciju i povlačenje lijekova iz prometa, za nadzor nad lijekovima koji se koriste u medicinske i veterinarske svrhe i za koordinaciju postojećih znanstvenih resursa država članica za potrebe procjene, nadzora i farmakovigilancije</t>
        </is>
      </c>
      <c r="BB42" s="2" t="inlineStr">
        <is>
          <t>Európai Gyógyszerügynökség|
EMA</t>
        </is>
      </c>
      <c r="BC42" s="2" t="inlineStr">
        <is>
          <t>4|
3</t>
        </is>
      </c>
      <c r="BD42" s="2" t="inlineStr">
        <is>
          <t xml:space="preserve">|
</t>
        </is>
      </c>
      <c r="BE42" t="inlineStr">
        <is>
          <t>uniós ügynökség, amely a közösségi intézmények és a tagállamok számára a lehető legmagasabb színvonalú tudományos véleményeket adja annak érdekében, hogy lehetővé tegye számukra a gyógyszerek engedélyezésére és felügyeletére vonatkozóan a gyógyszerekkel kapcsolatos közösségi jogszabályok által rájuk ruházott hatáskörük gyakorlását</t>
        </is>
      </c>
      <c r="BF42" s="2" t="inlineStr">
        <is>
          <t>Agenzia europea per i medicinali|
EMA</t>
        </is>
      </c>
      <c r="BG42" s="2" t="inlineStr">
        <is>
          <t>4|
3</t>
        </is>
      </c>
      <c r="BH42" s="2" t="inlineStr">
        <is>
          <t xml:space="preserve">|
</t>
        </is>
      </c>
      <c r="BI42" t="inlineStr">
        <is>
          <t>Organo decentrato dell’Unione Europea con sede a Londra. Il suo compito principale è di tutelare e promuovere la sanità pubblica e la salute degli animali mediante la valutazione ed il controllo dei medicinali per uso umano e veterinario.</t>
        </is>
      </c>
      <c r="BJ42" s="2" t="inlineStr">
        <is>
          <t>Europos vaistų agentūra|
EMA</t>
        </is>
      </c>
      <c r="BK42" s="2" t="inlineStr">
        <is>
          <t>4|
4</t>
        </is>
      </c>
      <c r="BL42" s="2" t="inlineStr">
        <is>
          <t xml:space="preserve">|
</t>
        </is>
      </c>
      <c r="BM42" t="inlineStr">
        <is>
          <t>agentūra, įsteigta 1993 m. liepos 22 d. Reglamentu (EEB) Nr. 2309/93, kurios pavadinimas buvo pakeistas Reglamentu (EB) Nr. 726/2004, atsakinga už valstybių narių Agentūros žinion perduotų mokslinių išteklių, skirtų vaistų įvertinimui, priežiūrai ir farmakologiniam budrumui, koordinavimą</t>
        </is>
      </c>
      <c r="BN42" s="2" t="inlineStr">
        <is>
          <t>Eiropas Zāļu aģentūra|
&lt;i&gt;EMA&lt;/i&gt;</t>
        </is>
      </c>
      <c r="BO42" s="2" t="inlineStr">
        <is>
          <t>4|
4</t>
        </is>
      </c>
      <c r="BP42" s="2" t="inlineStr">
        <is>
          <t xml:space="preserve">|
</t>
        </is>
      </c>
      <c r="BQ42" t="inlineStr">
        <is>
          <t>aģentūra, kas atbild par to esošo zinātnisko resursu koordināciju, kurus tās rīcībā nodevušas dalībvalstis zāļu novērtēšanai, uzraudzībai un zāļu lietošanas izraisīto blakusparādību uzraudzībai</t>
        </is>
      </c>
      <c r="BR42" s="2" t="inlineStr">
        <is>
          <t>Aġenzija Ewropea għall-Mediċini|
EMA</t>
        </is>
      </c>
      <c r="BS42" s="2" t="inlineStr">
        <is>
          <t>4|
4</t>
        </is>
      </c>
      <c r="BT42" s="2" t="inlineStr">
        <is>
          <t xml:space="preserve">|
</t>
        </is>
      </c>
      <c r="BU42" t="inlineStr">
        <is>
          <t>aġenzija stabbilita mir-Regolament (KEE) Nru 2309/93 tat-22 ta' Lulju 1993 u li isimha ġie mibdul bir-Regolament (KE) Nru 726/2004 li hija responsabbli għall-koordinament tal-attivitajiet tal-Istati Membri fil-kamp tal-monitoraġġ ta' reazzjonijiet avversi għal prodotti mediċinali (farmakoviġilanza);</t>
        </is>
      </c>
      <c r="BV42" s="2" t="inlineStr">
        <is>
          <t>Europees Geneesmiddelenbureau|
EMA</t>
        </is>
      </c>
      <c r="BW42" s="2" t="inlineStr">
        <is>
          <t>4|
3</t>
        </is>
      </c>
      <c r="BX42" s="2" t="inlineStr">
        <is>
          <t xml:space="preserve">|
</t>
        </is>
      </c>
      <c r="BY42" t="inlineStr">
        <is>
          <t>"De voornaamste taak van het bureau moet erin bestaan wetenschappelijk advies van het hoogst mogelijke niveau te verstrekken aan de instellingen van de Gemeenschap en aan de lidstaten, zodat deze de hun door de communautaire wetgeving op het gebied van geneesmiddelen verleende bevoegdheden kunnen uitoefenen met betrekking tot geneesmiddelenvergunningen en geneesmiddelenbewaking."</t>
        </is>
      </c>
      <c r="BZ42" s="2" t="inlineStr">
        <is>
          <t>Europejska Agencja Leków|
EMA</t>
        </is>
      </c>
      <c r="CA42" s="2" t="inlineStr">
        <is>
          <t>4|
4</t>
        </is>
      </c>
      <c r="CB42" s="2" t="inlineStr">
        <is>
          <t xml:space="preserve">|
</t>
        </is>
      </c>
      <c r="CC42" t="inlineStr">
        <is>
          <t>Europejska Agencja Leków
(EMA) chroni i promuje zdrowie ludzi i zwierząt poprzez ocenę produktów
leczniczych i monitorowanie ich bezpieczeństwa w Unii Europejskiej (UE) oraz
Europejskim Obszarze Gospodarczym (EOG). Do głównych zadań Europejskiej Agencji Leków należy
dopuszczanie do obrotu produktów leczniczych w UE i ich kontrolowanie.</t>
        </is>
      </c>
      <c r="CD42" s="2" t="inlineStr">
        <is>
          <t>Agência Europeia de Medicamentos|
EMA</t>
        </is>
      </c>
      <c r="CE42" s="2" t="inlineStr">
        <is>
          <t>4|
3</t>
        </is>
      </c>
      <c r="CF42" s="2" t="inlineStr">
        <is>
          <t xml:space="preserve">|
</t>
        </is>
      </c>
      <c r="CG42" t="inlineStr">
        <is>
          <t>Agência instituída pelo Regulamento (CE) n.º 726/2004 do Parlamento Europeu e do Conselho, de 31 de Março de 2004, que substitui e reestrutura o Regulamento (CEE) n.º 2309/93 do Conselho, de 22 de Julho de 1993. A Agência é um organismo descentralizado da União, com sede em Londres, responsável pela coordenação dos recursos científicos postos à sua disposição pelos Estados-Membros, tendo em vista a avaliação, fiscalização e farmacovigilância dos medicamentos. Com o novo regulamento, de 2004, pretende-se melhorar o funcionamento dos procedimentos de autorização de introdução de medicamentos no mercado comunitário e alterar alguns aspectos administrativos da Agência Europeia de Avaliação dos Medicamentos, cujo nome é simplificado para Agência Europeia de Medicamentos. &lt;br&gt;O representante de Portugal na AEM é a Autoridade Nacional do Medicamento e Produtos de Saúde (Infarmed).</t>
        </is>
      </c>
      <c r="CH42" s="2" t="inlineStr">
        <is>
          <t>Agenția Europeană pentru Medicamente|
EMA</t>
        </is>
      </c>
      <c r="CI42" s="2" t="inlineStr">
        <is>
          <t>4|
3</t>
        </is>
      </c>
      <c r="CJ42" s="2" t="inlineStr">
        <is>
          <t xml:space="preserve">|
</t>
        </is>
      </c>
      <c r="CK42" t="inlineStr">
        <is>
          <t/>
        </is>
      </c>
      <c r="CL42" s="2" t="inlineStr">
        <is>
          <t>Európska agentúra pre lieky|
EMA</t>
        </is>
      </c>
      <c r="CM42" s="2" t="inlineStr">
        <is>
          <t>4|
4</t>
        </is>
      </c>
      <c r="CN42" s="2" t="inlineStr">
        <is>
          <t xml:space="preserve">|
</t>
        </is>
      </c>
      <c r="CO42" t="inlineStr">
        <is>
          <t>agentúra Únie, ktorá je zodpovedná za koordináciu existujúcich vedeckých zdrojov, ktoré sú dané k dispozícii členskými štátmi na hodnotenie liekov, dozor a dohľad nad liekmi</t>
        </is>
      </c>
      <c r="CP42" s="2" t="inlineStr">
        <is>
          <t>Evropska agencija za zdravila|
EMA</t>
        </is>
      </c>
      <c r="CQ42" s="2" t="inlineStr">
        <is>
          <t>4|
4</t>
        </is>
      </c>
      <c r="CR42" s="2" t="inlineStr">
        <is>
          <t xml:space="preserve">|
</t>
        </is>
      </c>
      <c r="CS42" t="inlineStr">
        <is>
          <t>organ Evropske unije, katerega glavni nalogi sta varovanje in promocija zdravja ljudi in živali na podlagi vrednotenja in nadzorovanja zdravil za humano in veterinarsko uporabo</t>
        </is>
      </c>
      <c r="CT42" s="2" t="inlineStr">
        <is>
          <t>Europeiska läkemedelsmyndigheten|
EMA</t>
        </is>
      </c>
      <c r="CU42" s="2" t="inlineStr">
        <is>
          <t>4|
4</t>
        </is>
      </c>
      <c r="CV42" s="2" t="inlineStr">
        <is>
          <t xml:space="preserve">|
</t>
        </is>
      </c>
      <c r="CW42" t="inlineStr">
        <is>
          <t>myndigheten som skyddar folkhälsan och djurhälsan genom att utvärdera och övervaka läkemedel i EU- och EES-länderna</t>
        </is>
      </c>
    </row>
    <row r="43">
      <c r="A43" s="1" t="str">
        <f>HYPERLINK("https://iate.europa.eu/entry/result/916386/all", "916386")</f>
        <v>916386</v>
      </c>
      <c r="B43" t="inlineStr">
        <is>
          <t>EUROPEAN UNION</t>
        </is>
      </c>
      <c r="C43" t="inlineStr">
        <is>
          <t>EUROPEAN UNION|EU institutions and European civil service|EU office or agency|European Medicines Agency</t>
        </is>
      </c>
      <c r="D43" t="inlineStr">
        <is>
          <t>yes</t>
        </is>
      </c>
      <c r="E43" t="inlineStr">
        <is>
          <t/>
        </is>
      </c>
      <c r="F43" s="2" t="inlineStr">
        <is>
          <t>Комитет за лекарствени продукти сираци</t>
        </is>
      </c>
      <c r="G43" s="2" t="inlineStr">
        <is>
          <t>3</t>
        </is>
      </c>
      <c r="H43" s="2" t="inlineStr">
        <is>
          <t/>
        </is>
      </c>
      <c r="I43" t="inlineStr">
        <is>
          <t>комитет, създаден съгласно член 4 от Регламент (ЕО) № 141/2000</t>
        </is>
      </c>
      <c r="J43" s="2" t="inlineStr">
        <is>
          <t>Výbor pro léčivé přípravky pro vzácná onemocnění</t>
        </is>
      </c>
      <c r="K43" s="2" t="inlineStr">
        <is>
          <t>4</t>
        </is>
      </c>
      <c r="L43" s="2" t="inlineStr">
        <is>
          <t/>
        </is>
      </c>
      <c r="M43" t="inlineStr">
        <is>
          <t>výbor zřízený v rámci Evropské agentury pro léčivé přípravky [ &lt;a href="/entry/result/843722/all" id="ENTRY_TO_ENTRY_CONVERTER" target="_blank"&gt;IATE:843722&lt;/a&gt; ]</t>
        </is>
      </c>
      <c r="N43" s="2" t="inlineStr">
        <is>
          <t>Udvalget for Lægemidler til Sjældne Sygdomme|
COMP</t>
        </is>
      </c>
      <c r="O43" s="2" t="inlineStr">
        <is>
          <t>4|
4</t>
        </is>
      </c>
      <c r="P43" s="2" t="inlineStr">
        <is>
          <t xml:space="preserve">|
</t>
        </is>
      </c>
      <c r="Q43" t="inlineStr">
        <is>
          <t/>
        </is>
      </c>
      <c r="R43" s="2" t="inlineStr">
        <is>
          <t>Ausschuß für Arzneimittel für seltene Leiden</t>
        </is>
      </c>
      <c r="S43" s="2" t="inlineStr">
        <is>
          <t>3</t>
        </is>
      </c>
      <c r="T43" s="2" t="inlineStr">
        <is>
          <t/>
        </is>
      </c>
      <c r="U43" t="inlineStr">
        <is>
          <t/>
        </is>
      </c>
      <c r="V43" s="2" t="inlineStr">
        <is>
          <t>Επιτροπή για τα ορφανά φάρμακα</t>
        </is>
      </c>
      <c r="W43" s="2" t="inlineStr">
        <is>
          <t>3</t>
        </is>
      </c>
      <c r="X43" s="2" t="inlineStr">
        <is>
          <t/>
        </is>
      </c>
      <c r="Y43" t="inlineStr">
        <is>
          <t>Η επιτροπή αποτελείται από ένα μέλος που διορίζεται από κάθε κράτος μέλος, τρία μέλη που εκπροσωπούν οργανώσεις ασθενών και τρία μέλη που διορίζονται κατόπιν εισηγήσεως του ΕΜΕΑ (Ευρωπαϊκού Οργανισμού Φαρμάκων).</t>
        </is>
      </c>
      <c r="Z43" s="2" t="inlineStr">
        <is>
          <t>Committee for Orphan Medicinal Products|
COMP</t>
        </is>
      </c>
      <c r="AA43" s="2" t="inlineStr">
        <is>
          <t>3|
3</t>
        </is>
      </c>
      <c r="AB43" s="2" t="inlineStr">
        <is>
          <t xml:space="preserve">|
</t>
        </is>
      </c>
      <c r="AC43" t="inlineStr">
        <is>
          <t>Committee set up by Article 4 of Regulation (EC) No 141/2000 on orphan medicinal products; its tasks include examining applications for the designation of a medicinal product as an orphan medicinal product and advising the Commission on the establishment and development of a policy on orphan medicinal products for the European Union</t>
        </is>
      </c>
      <c r="AD43" s="2" t="inlineStr">
        <is>
          <t>Comité de medicamentos huérfanos</t>
        </is>
      </c>
      <c r="AE43" s="2" t="inlineStr">
        <is>
          <t>3</t>
        </is>
      </c>
      <c r="AF43" s="2" t="inlineStr">
        <is>
          <t/>
        </is>
      </c>
      <c r="AG43" t="inlineStr">
        <is>
          <t>Comité de la Agencia Europea de Medicamentos (antigua Agencia Europea para la Evaluación de Medicamentos) encargado de examinar las solicitudes de declaración de medicamentos como medicamentos huérfanos, de aconsejar a la Comisión sobre la elaboración y la aplicación de una política de medicamentos huérfanos para la Unión Europea y de asistir a la Comisión en sus contactos internacionales sobre medicamentos huérfanos, en los contactos con los grupos de apoyo a los pacientes y en la elaboración de unas directrices detalladas.</t>
        </is>
      </c>
      <c r="AH43" s="2" t="inlineStr">
        <is>
          <t>harva kasutatavate ravimite komitee</t>
        </is>
      </c>
      <c r="AI43" s="2" t="inlineStr">
        <is>
          <t>3</t>
        </is>
      </c>
      <c r="AJ43" s="2" t="inlineStr">
        <is>
          <t/>
        </is>
      </c>
      <c r="AK43" t="inlineStr">
        <is>
          <t>Komitee ülesanne on: a) vaadata läbi iga talle vastavalt käesolevale määrusele esitatud taotlus ravimi nimetamiseks harva kasutatavaks ravimiks; b) nõustada komisjoni harva kasutatavate ravimite poliitika kehtestamisel ja kujundamisel Euroopa Liidus; c) aidata komisjoni harva kasutatavate ravimitega seotud rahvusvahelises koostöös ning sidemetes patsientide tugirühmadega; d) aidata komisjonil koostada üksikasjalikud suunised.</t>
        </is>
      </c>
      <c r="AL43" s="2" t="inlineStr">
        <is>
          <t>harvinaislääkkeitä käsittelevä komitea</t>
        </is>
      </c>
      <c r="AM43" s="2" t="inlineStr">
        <is>
          <t>3</t>
        </is>
      </c>
      <c r="AN43" s="2" t="inlineStr">
        <is>
          <t/>
        </is>
      </c>
      <c r="AO43" t="inlineStr">
        <is>
          <t>yksi Euroopan lääkearviointiviraston (EMEA) komiteoista</t>
        </is>
      </c>
      <c r="AP43" s="2" t="inlineStr">
        <is>
          <t>Comité des médicaments orphelins</t>
        </is>
      </c>
      <c r="AQ43" s="2" t="inlineStr">
        <is>
          <t>1</t>
        </is>
      </c>
      <c r="AR43" s="2" t="inlineStr">
        <is>
          <t/>
        </is>
      </c>
      <c r="AS43" t="inlineStr">
        <is>
          <t/>
        </is>
      </c>
      <c r="AT43" s="2" t="inlineStr">
        <is>
          <t>an Coiste um Tháirgí Íocshláinte Dílleachta</t>
        </is>
      </c>
      <c r="AU43" s="2" t="inlineStr">
        <is>
          <t>3</t>
        </is>
      </c>
      <c r="AV43" s="2" t="inlineStr">
        <is>
          <t/>
        </is>
      </c>
      <c r="AW43" t="inlineStr">
        <is>
          <t/>
        </is>
      </c>
      <c r="AX43" s="2" t="inlineStr">
        <is>
          <t>Odbor za lijekove za rijetke bolesti|
COMP</t>
        </is>
      </c>
      <c r="AY43" s="2" t="inlineStr">
        <is>
          <t>4|
3</t>
        </is>
      </c>
      <c r="AZ43" s="2" t="inlineStr">
        <is>
          <t xml:space="preserve">|
</t>
        </is>
      </c>
      <c r="BA43" t="inlineStr">
        <is>
          <t>jedan od sedam odbora EMA-e nadležan za procjenu zahtjeva za uporabu lijekova kojima se liječi rijetke bolesti koje su vrlo teške ili potencijalno smrtonosne</t>
        </is>
      </c>
      <c r="BB43" s="2" t="inlineStr">
        <is>
          <t>ritka betegségek gyógyszereivel foglalkozó bizottság</t>
        </is>
      </c>
      <c r="BC43" s="2" t="inlineStr">
        <is>
          <t>2</t>
        </is>
      </c>
      <c r="BD43" s="2" t="inlineStr">
        <is>
          <t/>
        </is>
      </c>
      <c r="BE43" t="inlineStr">
        <is>
          <t>Az Európai Gyógyszerügynökség részét képező bizottság, amelynek feladatai a következők:a) megvizsgálni minden olyan kérelmet, amely az egyes gyógyszerek ritka betegségek gyógyszereként való minősítésére vonatkozik, amelyet e rendeletnek megfelelően nyújtottak be;b) tanácsot adni a Bizottságnak az Európai Unió ritka betegségek gyógyszereire vonatkozó politikájának kialakításához és fejlesztéséhez;c) segíteni a Bizottságot a nemzetközi kapcsolattartásban a ritka betegségek gyógyszereivel kapcsolatos ügyekben, és a betegeket támogató csoportokkal való kapcsolattartásban;d) segíteni a Bizottságot a részletes iránymutatások összeállításában.</t>
        </is>
      </c>
      <c r="BF43" s="2" t="inlineStr">
        <is>
          <t>Comitato per i medicinali orfani</t>
        </is>
      </c>
      <c r="BG43" s="2" t="inlineStr">
        <is>
          <t>3</t>
        </is>
      </c>
      <c r="BH43" s="2" t="inlineStr">
        <is>
          <t/>
        </is>
      </c>
      <c r="BI43" t="inlineStr">
        <is>
          <t/>
        </is>
      </c>
      <c r="BJ43" s="2" t="inlineStr">
        <is>
          <t>Retųjų vaistų komitetas|
RVK</t>
        </is>
      </c>
      <c r="BK43" s="2" t="inlineStr">
        <is>
          <t>3|
3</t>
        </is>
      </c>
      <c r="BL43" s="2" t="inlineStr">
        <is>
          <t xml:space="preserve">|
</t>
        </is>
      </c>
      <c r="BM43" t="inlineStr">
        <is>
          <t>Reglementu Nr. 1414/2000 sukurtas komitetas, kurio užduotys yra:&lt;br&gt;a) nagrinėti kiekvieną pagal šį reglamentą pateiktą paraišką dėl vaisto priskyrimo retųjų vaistų kategorijai;&lt;br&gt;b) patarti Komisijai retųjų vaistų politikos Europos Sąjungoje nustatymo ir plėtojimo klausimais;&lt;br&gt;c) padėti Komisijai retųjų vaistų reikalais palaikyti ryšius tarptautiniu mastu ir su ligonių rėmimo grupėmis;&lt;br&gt;d) padėti Komisijai rengti išsamias gaires</t>
        </is>
      </c>
      <c r="BN43" s="2" t="inlineStr">
        <is>
          <t>Reti sastopamu slimību ārstēšanas zāļu komiteja</t>
        </is>
      </c>
      <c r="BO43" s="2" t="inlineStr">
        <is>
          <t>3</t>
        </is>
      </c>
      <c r="BP43" s="2" t="inlineStr">
        <is>
          <t/>
        </is>
      </c>
      <c r="BQ43" t="inlineStr">
        <is>
          <t/>
        </is>
      </c>
      <c r="BR43" s="2" t="inlineStr">
        <is>
          <t>Kumitat għall-Prodotti Mediċinali Orfni</t>
        </is>
      </c>
      <c r="BS43" s="2" t="inlineStr">
        <is>
          <t>3</t>
        </is>
      </c>
      <c r="BT43" s="2" t="inlineStr">
        <is>
          <t/>
        </is>
      </c>
      <c r="BU43" t="inlineStr">
        <is>
          <t>Kumitat stabbilit bl-Artikolu 4 tar-Regolament (KE) Nru 141/2000 dwar prodotti mediċinali orfni, liema Kumitat ikun magħmul minn esperti appuntati mill-Istati Membri biex &lt;br&gt;(a) jeżamina kwalunkwe applikazzjoni għad-denominazzjoni ta' prodott mediċinali bħala prodott mediċinali orfni li tkun preżentata lilu bi qbil ma' dan ir-Regolament;&lt;br&gt;(b) jagħti parir lill-Kummissjoni dwar l-istabbiliment u l-iżvilupp ta' strateġija fuq prodotti mediċinali orfni għall-Unjoni Ewropea;&lt;br&gt;(ċ) jgħin lill-Kummissjoni fil-kooperazzjoni internazzjonali li tirrigwarda s-suġġetti relatati ma' prodotti mediċinali orfni, u biex jikkoopera ma' gruppi ta' sostenn għall-pazjenti;&lt;br&gt;(d) jgħin lill-Kummissjoni ħalli tfassal linji gwida dettaljati</t>
        </is>
      </c>
      <c r="BV43" s="2" t="inlineStr">
        <is>
          <t>Comité voor weesgeneesmiddelen</t>
        </is>
      </c>
      <c r="BW43" s="2" t="inlineStr">
        <is>
          <t>3</t>
        </is>
      </c>
      <c r="BX43" s="2" t="inlineStr">
        <is>
          <t/>
        </is>
      </c>
      <c r="BY43" t="inlineStr">
        <is>
          <t/>
        </is>
      </c>
      <c r="BZ43" s="2" t="inlineStr">
        <is>
          <t>Komitet ds. Sierocych Produktów Leczniczych</t>
        </is>
      </c>
      <c r="CA43" s="2" t="inlineStr">
        <is>
          <t>3</t>
        </is>
      </c>
      <c r="CB43" s="2" t="inlineStr">
        <is>
          <t/>
        </is>
      </c>
      <c r="CC43" t="inlineStr">
        <is>
          <t>komitet w ramach Europejskiej Agencji Leków&lt;sup&gt;1&lt;/sup&gt;, którego zadaniem jest badanie wniosków o oznaczenie produktu leczniczego jako sierocego produktu leczniczego, doradzanie Komisji w zakresie ustanowienia i opracowania polityki dotyczącej sierocych produktów leczniczych dla Unii Europejskiej oraz wspieranie Komisji w zakresie kontaktów międzynarodowych i sporządzania wytycznych dotyczących tych produktów &lt;p&gt;&lt;sup&gt;1&lt;/sup&gt;Europejska Agencja Leków &lt;a href="/entry/result/843722&lt;&gt;&lt;&gt;&lt;&gt;&lt;&gt;&lt;&gt;&lt;&gt;&lt;&gt;&lt;&gt;&lt;&gt;&lt;&gt;&lt;&gt;&lt;&gt;&lt;&gt;&lt;&gt;&lt;&gt;&lt;&gt;&lt;&gt;&lt;/all" id="ENTRY_TO_ENTRY_CONVERTER" target="_blank"&gt;IATE:843722&amp;lt;&amp;gt;&amp;lt;&amp;gt;&amp;lt;&amp;gt;&amp;lt;&amp;gt;&amp;lt;&amp;gt;&amp;lt;&amp;gt;&amp;lt;&amp;gt;&amp;lt;&amp;gt;&amp;lt;&amp;gt;&amp;lt;&amp;gt;&amp;lt;&amp;gt;&amp;lt;&amp;gt;&amp;lt;&amp;gt;&amp;lt;&amp;gt;&amp;lt;&amp;gt;&amp;lt;&amp;gt;&amp;lt;&amp;gt;&amp;lt;&lt;/a&gt;&amp;gt;&lt;/p&gt;</t>
        </is>
      </c>
      <c r="CD43" s="2" t="inlineStr">
        <is>
          <t>Comité dos Medicamentos Órfãos|
CMO</t>
        </is>
      </c>
      <c r="CE43" s="2" t="inlineStr">
        <is>
          <t>3|
2</t>
        </is>
      </c>
      <c r="CF43" s="2" t="inlineStr">
        <is>
          <t xml:space="preserve">|
</t>
        </is>
      </c>
      <c r="CG43" t="inlineStr">
        <is>
          <t>Comité criado pelo Regulamento (CE) nº 141/2000 do Parlamento Europeu e do Conselho relativo aos medicamentos órfãos e que tem por missão analisar os pedidos de designação e apoiar a Comissão nas medidas de política comunitária nesta matéria. O Comité funciona na Agência Europeia de Medicamentos.</t>
        </is>
      </c>
      <c r="CH43" s="2" t="inlineStr">
        <is>
          <t>Comitetul pentru medicamente orfane</t>
        </is>
      </c>
      <c r="CI43" s="2" t="inlineStr">
        <is>
          <t>3</t>
        </is>
      </c>
      <c r="CJ43" s="2" t="inlineStr">
        <is>
          <t/>
        </is>
      </c>
      <c r="CK43" t="inlineStr">
        <is>
          <t/>
        </is>
      </c>
      <c r="CL43" s="2" t="inlineStr">
        <is>
          <t>Výbor pre lieky na ojedinelé ochorenia</t>
        </is>
      </c>
      <c r="CM43" s="2" t="inlineStr">
        <is>
          <t>3</t>
        </is>
      </c>
      <c r="CN43" s="2" t="inlineStr">
        <is>
          <t/>
        </is>
      </c>
      <c r="CO43" t="inlineStr">
        <is>
          <t>výbor, ktorý je súčasťou Európskej agentúry pre lieky a ktorého úlohou je:&lt;br&gt;a) preskúmať každú žiadosť o zaradenie lieku medzi lieky na ojedinelé ochorenia, ktorá mu je predložená v súlade s týmto nariadením;&lt;br&gt;b) radiť Komisii pri vytváraní a vývoji politiky Európskej únie pre lieky na ojedinelé ochorenia;&lt;br&gt;c) pomáhať Komisii pri medzinárodných rokovaniach v záležitostiach týkajúcich sa liekov na ojedinelé ochorenia a pri rokovaniach so skupinami podporujúcimi pacientov;&lt;br&gt;d) pomáhať Komisii pri vypracovávaní podrobných usmernení</t>
        </is>
      </c>
      <c r="CP43" s="2" t="inlineStr">
        <is>
          <t>Odbor za zdravila sirote</t>
        </is>
      </c>
      <c r="CQ43" s="2" t="inlineStr">
        <is>
          <t>3</t>
        </is>
      </c>
      <c r="CR43" s="2" t="inlineStr">
        <is>
          <t/>
        </is>
      </c>
      <c r="CS43" t="inlineStr">
        <is>
          <t>odbor, ustanovljen s členom 4 Uredbe (ES) št. 141/2000, čigar naloge so:&lt;br&gt;(a) preučiti vsako vlogo za določitev zdravila kot zdravila sirote, ki je skladno s to uredbo predložen odboru;&lt;br&gt;(b) svetovati Komisiji glede določitve in razvoja politike na področju zdravil sirot za Evropsko unijo;&lt;br&gt;(c) pomagati Komisiji pri mednarodnem povezovanju glede zadev, ki se nanašajo na zdravila sirote, in pri povezovanju s skupinami za podporo bolnikom;&lt;br&gt;(d) pomagati Komisiji pri pripravi podrobnih smernic</t>
        </is>
      </c>
      <c r="CT43" s="2" t="inlineStr">
        <is>
          <t>kommittén för särläkemedel|
särläkemedelskommittén</t>
        </is>
      </c>
      <c r="CU43" s="2" t="inlineStr">
        <is>
          <t>3|
3</t>
        </is>
      </c>
      <c r="CV43" s="2" t="inlineStr">
        <is>
          <t xml:space="preserve">|
</t>
        </is>
      </c>
      <c r="CW43" t="inlineStr">
        <is>
          <t/>
        </is>
      </c>
    </row>
    <row r="44">
      <c r="A44" s="1" t="str">
        <f>HYPERLINK("https://iate.europa.eu/entry/result/910566/all", "910566")</f>
        <v>910566</v>
      </c>
      <c r="B44" t="inlineStr">
        <is>
          <t>SOCIAL QUESTIONS</t>
        </is>
      </c>
      <c r="C44" t="inlineStr">
        <is>
          <t>SOCIAL QUESTIONS|health|medical science</t>
        </is>
      </c>
      <c r="D44" t="inlineStr">
        <is>
          <t>yes</t>
        </is>
      </c>
      <c r="E44" t="inlineStr">
        <is>
          <t/>
        </is>
      </c>
      <c r="F44" t="inlineStr">
        <is>
          <t/>
        </is>
      </c>
      <c r="G44" t="inlineStr">
        <is>
          <t/>
        </is>
      </c>
      <c r="H44" t="inlineStr">
        <is>
          <t/>
        </is>
      </c>
      <c r="I44" t="inlineStr">
        <is>
          <t/>
        </is>
      </c>
      <c r="J44" s="2" t="inlineStr">
        <is>
          <t>medicína založená na důkazech</t>
        </is>
      </c>
      <c r="K44" s="2" t="inlineStr">
        <is>
          <t>3</t>
        </is>
      </c>
      <c r="L44" s="2" t="inlineStr">
        <is>
          <t/>
        </is>
      </c>
      <c r="M44" t="inlineStr">
        <is>
          <t/>
        </is>
      </c>
      <c r="N44" s="2" t="inlineStr">
        <is>
          <t>evidensbaseret medicin|
videnbaseret sundhedsfaglig praksis</t>
        </is>
      </c>
      <c r="O44" s="2" t="inlineStr">
        <is>
          <t>4|
3</t>
        </is>
      </c>
      <c r="P44" s="2" t="inlineStr">
        <is>
          <t xml:space="preserve">|
</t>
        </is>
      </c>
      <c r="Q44" t="inlineStr">
        <is>
          <t/>
        </is>
      </c>
      <c r="R44" s="2" t="inlineStr">
        <is>
          <t>evidenzbasierte Medizin|
EBM</t>
        </is>
      </c>
      <c r="S44" s="2" t="inlineStr">
        <is>
          <t>2|
2</t>
        </is>
      </c>
      <c r="T44" s="2" t="inlineStr">
        <is>
          <t xml:space="preserve">|
</t>
        </is>
      </c>
      <c r="U44" t="inlineStr">
        <is>
          <t>Suche nach der besten Therapie, die sich auf das vorhandene Forschungs- und Untersuchungswissen (medizinische Datenbanken, klinische Studien usw.) stützt; umstritten, da die individuelle Erfahrung des Arztes dabei in den Hintergrund tritt</t>
        </is>
      </c>
      <c r="V44" t="inlineStr">
        <is>
          <t/>
        </is>
      </c>
      <c r="W44" t="inlineStr">
        <is>
          <t/>
        </is>
      </c>
      <c r="X44" t="inlineStr">
        <is>
          <t/>
        </is>
      </c>
      <c r="Y44" t="inlineStr">
        <is>
          <t/>
        </is>
      </c>
      <c r="Z44" s="2" t="inlineStr">
        <is>
          <t>evidence-based medicine|
EBM</t>
        </is>
      </c>
      <c r="AA44" s="2" t="inlineStr">
        <is>
          <t>3|
3</t>
        </is>
      </c>
      <c r="AB44" s="2" t="inlineStr">
        <is>
          <t xml:space="preserve">|
</t>
        </is>
      </c>
      <c r="AC44" t="inlineStr">
        <is>
          <t>scientific methodology for evaluating the validity of research in clinical medicine and applying the results to the care of individual patients</t>
        </is>
      </c>
      <c r="AD44" s="2" t="inlineStr">
        <is>
          <t>medicina científico-estadística|
medicina basada en pruebas</t>
        </is>
      </c>
      <c r="AE44" s="2" t="inlineStr">
        <is>
          <t>3|
3</t>
        </is>
      </c>
      <c r="AF44" s="2" t="inlineStr">
        <is>
          <t xml:space="preserve">|
</t>
        </is>
      </c>
      <c r="AG44" t="inlineStr">
        <is>
          <t>Enfoque de la medicina clínica que propone "abordar los problemas clínicos mediante revisión bibliográfica sistemática y evaluacion crítica de los resultados obtenidos en los estudios científicos."</t>
        </is>
      </c>
      <c r="AH44" s="2" t="inlineStr">
        <is>
          <t>tõenduspõhine ravi</t>
        </is>
      </c>
      <c r="AI44" s="2" t="inlineStr">
        <is>
          <t>3</t>
        </is>
      </c>
      <c r="AJ44" s="2" t="inlineStr">
        <is>
          <t/>
        </is>
      </c>
      <c r="AK44" t="inlineStr">
        <is>
          <t>teaduslikult tõestatud toimel ja uuringute põhjal pidevalt täienevatel ravisoovitustel põhinev ravi</t>
        </is>
      </c>
      <c r="AL44" s="2" t="inlineStr">
        <is>
          <t>näyttöön perustuva hoito|
näyttöön perustuva hoitokäytäntö|
näyttöön perustuva lääketiede</t>
        </is>
      </c>
      <c r="AM44" s="2" t="inlineStr">
        <is>
          <t>3|
1|
2</t>
        </is>
      </c>
      <c r="AN44" s="2" t="inlineStr">
        <is>
          <t xml:space="preserve">|
|
</t>
        </is>
      </c>
      <c r="AO44" t="inlineStr">
        <is>
          <t>"tieteellisesti osoitettuun tehoon ja tutkimuksen perusteella jatkuvasti täydennettäviin hoitosuosituksiin perustuva hoito"</t>
        </is>
      </c>
      <c r="AP44" s="2" t="inlineStr">
        <is>
          <t>médecine factuelle|
médecine fondée sur des données probantes|
médecine basée sur le niveau de preuve|
médecine fondée sur les preuves|
EBM|
MDP</t>
        </is>
      </c>
      <c r="AQ44" s="2" t="inlineStr">
        <is>
          <t>3|
3|
3|
3|
3|
3</t>
        </is>
      </c>
      <c r="AR44" s="2" t="inlineStr">
        <is>
          <t xml:space="preserve">|
|
|
|
|
</t>
        </is>
      </c>
      <c r="AS44" t="inlineStr">
        <is>
          <t>approche qui s’efforce de fonder, autant que possible, les décisions cliniques sur les données scientifiques actuelles les plus probantes, notamment celles qui sont établies à partir des conclusions des &lt;a href="https://iate.europa.eu/entry/result/3555177/fr" target="_blank"&gt;essais cliniques contrôlés&lt;/a&gt;</t>
        </is>
      </c>
      <c r="AT44" t="inlineStr">
        <is>
          <t/>
        </is>
      </c>
      <c r="AU44" t="inlineStr">
        <is>
          <t/>
        </is>
      </c>
      <c r="AV44" t="inlineStr">
        <is>
          <t/>
        </is>
      </c>
      <c r="AW44" t="inlineStr">
        <is>
          <t/>
        </is>
      </c>
      <c r="AX44" t="inlineStr">
        <is>
          <t/>
        </is>
      </c>
      <c r="AY44" t="inlineStr">
        <is>
          <t/>
        </is>
      </c>
      <c r="AZ44" t="inlineStr">
        <is>
          <t/>
        </is>
      </c>
      <c r="BA44" t="inlineStr">
        <is>
          <t/>
        </is>
      </c>
      <c r="BB44" s="2" t="inlineStr">
        <is>
          <t>bizonyítékon alapuló orvoslás|
BAO</t>
        </is>
      </c>
      <c r="BC44" s="2" t="inlineStr">
        <is>
          <t>3|
3</t>
        </is>
      </c>
      <c r="BD44" s="2" t="inlineStr">
        <is>
          <t xml:space="preserve">|
</t>
        </is>
      </c>
      <c r="BE44" t="inlineStr">
        <is>
          <t>a gyógyító tevékenységhez, illetve a klinikai döntéshozatalhoz használt módszertan, amely a rendelkezésre álló legjobb tudományos bizonyítékok (eredmények) gyűjtése és kritikus értékelése alapján hoz döntéseket az egyes diagnosztikai, terápiás technológiák (eljárások), illetve egyéb gyógyító-megelőző tevékenységek gyakorlati alkalmazásáról</t>
        </is>
      </c>
      <c r="BF44" s="2" t="inlineStr">
        <is>
          <t>medicina basata sulle evidenze|
medicina basata sulle prove|
EBM</t>
        </is>
      </c>
      <c r="BG44" s="2" t="inlineStr">
        <is>
          <t>2|
2|
2</t>
        </is>
      </c>
      <c r="BH44" s="2" t="inlineStr">
        <is>
          <t xml:space="preserve">|
|
</t>
        </is>
      </c>
      <c r="BI44" t="inlineStr">
        <is>
          <t>Metodologia consistente "nell’uso coscienzioso, esplicito e giudizioso delle migliori evidenze disponibili per prendere decisioni sull’assistenza del singolo paziente."</t>
        </is>
      </c>
      <c r="BJ44" s="2" t="inlineStr">
        <is>
          <t>įrodymais pagrįsta medicina</t>
        </is>
      </c>
      <c r="BK44" s="2" t="inlineStr">
        <is>
          <t>2</t>
        </is>
      </c>
      <c r="BL44" s="2" t="inlineStr">
        <is>
          <t/>
        </is>
      </c>
      <c r="BM44" t="inlineStr">
        <is>
          <t>sąžiningas, tikslus ir protingas dabartinių geriausių įrodymų taikymas skiriant gydymą individualiam ligoniui</t>
        </is>
      </c>
      <c r="BN44" s="2" t="inlineStr">
        <is>
          <t>uz pierādījumiem balstīta medicīna|
pierādījumos balstīta medicīna</t>
        </is>
      </c>
      <c r="BO44" s="2" t="inlineStr">
        <is>
          <t>3|
3</t>
        </is>
      </c>
      <c r="BP44" s="2" t="inlineStr">
        <is>
          <t xml:space="preserve">|
</t>
        </is>
      </c>
      <c r="BQ44" t="inlineStr">
        <is>
          <t/>
        </is>
      </c>
      <c r="BR44" t="inlineStr">
        <is>
          <t/>
        </is>
      </c>
      <c r="BS44" t="inlineStr">
        <is>
          <t/>
        </is>
      </c>
      <c r="BT44" t="inlineStr">
        <is>
          <t/>
        </is>
      </c>
      <c r="BU44" t="inlineStr">
        <is>
          <t/>
        </is>
      </c>
      <c r="BV44" s="2" t="inlineStr">
        <is>
          <t>evidence-based geneeskunde</t>
        </is>
      </c>
      <c r="BW44" s="2" t="inlineStr">
        <is>
          <t>3</t>
        </is>
      </c>
      <c r="BX44" s="2" t="inlineStr">
        <is>
          <t/>
        </is>
      </c>
      <c r="BY44" t="inlineStr">
        <is>
          <t>"het nauwkeurig, expliciet en oordeelkundig gebruik maken van het op dit moment best beschikbare bewijs, d.w.z. klinisch relevant onderzoek, bij het nemen van besluiten over zorg van individuele patiënten"</t>
        </is>
      </c>
      <c r="BZ44" s="2" t="inlineStr">
        <is>
          <t>medycyna oparta na dowodach|
medycyna oparta na faktach|
ewaluacja badań medycznych|
praktyka medyczna oparta na wiarygodnych i aktualnych publikacjach|
EBM</t>
        </is>
      </c>
      <c r="CA44" s="2" t="inlineStr">
        <is>
          <t>2|
2|
2|
2|
3</t>
        </is>
      </c>
      <c r="CB44" s="2" t="inlineStr">
        <is>
          <t>preferred|
|
|
|
preferred</t>
        </is>
      </c>
      <c r="CC44" t="inlineStr">
        <is>
          <t>nowoczesny sposób prowadzenia działalności medycznej w oparciu o dowody naukowe, opublikowane w recenzowanych czasopismach naukowych, a polegający na wykorzystaniu dowodów klinicznych w codziennej praktyce</t>
        </is>
      </c>
      <c r="CD44" s="2" t="inlineStr">
        <is>
          <t>medicina factual|
medicina baseada na prova</t>
        </is>
      </c>
      <c r="CE44" s="2" t="inlineStr">
        <is>
          <t>1|
1</t>
        </is>
      </c>
      <c r="CF44" s="2" t="inlineStr">
        <is>
          <t xml:space="preserve">|
</t>
        </is>
      </c>
      <c r="CG44" t="inlineStr">
        <is>
          <t>Abordagem da prática médica em que as decisões que envolvem os pacientes se baseiam menos na experiência pessoal do médico do que na melhor utilização dos conhecimentos científicos actualizados, designadamente através do recurso aos exames complementares de diagnóstico. ; 1. A medicina baseada em evidências (MBE) - denominada medicina baseada na evidência em Portugal - é um movimento médico que se baseia na aplicação do método científico a toda a prática médica, especialmente às tradições médicas tradicionalmente estabelecidas que ainda não foram submetidas ao escrutínio sistemático científico. Evidências significam, aqui, provas científicas; 2. A prática da medicina baseada na evidência (MBE) constitui-se, na definição dos seus apologistas, como um processo permanente de resolução de problemas sustentado pela avaliação crítica da evidência contida na literatura pertinente em termos de validade, importância e utilidade práticas; 3. É útil distinguir dois aspectos. Um é a MBE, escola de epsitemologia médica, cujo objectivo é integrar informação complexa e muito variada em protocolos (guidelines) úteis para o diagnóstico e terapêutica, precisos abrangentes e com grau custo-eficácia aceitável.(...) Por outro lado, a MBE é também uma modalidade de prática clínica centrada em evidência colhida em estudos clínicos apioados em metodologias que obrigam a regras de rigorosa execução. Faz assim a ponte entre o conhecimento e a acção no universos dos cuidados de saúde.</t>
        </is>
      </c>
      <c r="CH44" s="2" t="inlineStr">
        <is>
          <t>medicină bazată pe dovezi</t>
        </is>
      </c>
      <c r="CI44" s="2" t="inlineStr">
        <is>
          <t>3</t>
        </is>
      </c>
      <c r="CJ44" s="2" t="inlineStr">
        <is>
          <t/>
        </is>
      </c>
      <c r="CK44" t="inlineStr">
        <is>
          <t>principiu în practica medicală care susține că medicina trebuie să se concentreze pe obiectivitate, pe dovezi, pe meta-analiză, pe folosirea metodică, algoritmică, a totalității ramurilor medicinei (epidemiologie, genetică, bio-statistică, informatică medicală, medicină explorativă și de laborator promptă, precisă și de calitate etc), cu scopul de a lua deciziile medicale optime</t>
        </is>
      </c>
      <c r="CL44" t="inlineStr">
        <is>
          <t/>
        </is>
      </c>
      <c r="CM44" t="inlineStr">
        <is>
          <t/>
        </is>
      </c>
      <c r="CN44" t="inlineStr">
        <is>
          <t/>
        </is>
      </c>
      <c r="CO44" t="inlineStr">
        <is>
          <t/>
        </is>
      </c>
      <c r="CP44" s="2" t="inlineStr">
        <is>
          <t>z dokazi podprta medicina</t>
        </is>
      </c>
      <c r="CQ44" s="2" t="inlineStr">
        <is>
          <t>3</t>
        </is>
      </c>
      <c r="CR44" s="2" t="inlineStr">
        <is>
          <t/>
        </is>
      </c>
      <c r="CS44" t="inlineStr">
        <is>
          <t>medicina, ki temelji na vestni, jasni in razumni uporabi v danem trenutku najboljših znanstvenih dokazov pri odločanju o oskrbi določenega pacienta</t>
        </is>
      </c>
      <c r="CT44" s="2" t="inlineStr">
        <is>
          <t>evidensbaserad vård|
evidensbaserad medicin|
evidensbaserad sjukvård|
EBM</t>
        </is>
      </c>
      <c r="CU44" s="2" t="inlineStr">
        <is>
          <t>3|
3|
3|
3</t>
        </is>
      </c>
      <c r="CV44" s="2" t="inlineStr">
        <is>
          <t xml:space="preserve">|
|
|
</t>
        </is>
      </c>
      <c r="CW44" t="inlineStr">
        <is>
          <t>medveten och systematisk användning inom hälso- och sjukvården av bästa tillgängliga vetenskapliga faktaunderlag (evidens), tillsammans med klinisk erfarenhet och patientens preferenser</t>
        </is>
      </c>
    </row>
    <row r="45">
      <c r="A45" s="1" t="str">
        <f>HYPERLINK("https://iate.europa.eu/entry/result/1106527/all", "1106527")</f>
        <v>1106527</v>
      </c>
      <c r="B45" t="inlineStr">
        <is>
          <t>SOCIAL QUESTIONS</t>
        </is>
      </c>
      <c r="C45" t="inlineStr">
        <is>
          <t>SOCIAL QUESTIONS|health|medical science;SOCIAL QUESTIONS|health</t>
        </is>
      </c>
      <c r="D45" t="inlineStr">
        <is>
          <t>yes</t>
        </is>
      </c>
      <c r="E45" t="inlineStr">
        <is>
          <t/>
        </is>
      </c>
      <c r="F45" t="inlineStr">
        <is>
          <t/>
        </is>
      </c>
      <c r="G45" t="inlineStr">
        <is>
          <t/>
        </is>
      </c>
      <c r="H45" t="inlineStr">
        <is>
          <t/>
        </is>
      </c>
      <c r="I45" t="inlineStr">
        <is>
          <t/>
        </is>
      </c>
      <c r="J45" t="inlineStr">
        <is>
          <t/>
        </is>
      </c>
      <c r="K45" t="inlineStr">
        <is>
          <t/>
        </is>
      </c>
      <c r="L45" t="inlineStr">
        <is>
          <t/>
        </is>
      </c>
      <c r="M45" t="inlineStr">
        <is>
          <t/>
        </is>
      </c>
      <c r="N45" s="2" t="inlineStr">
        <is>
          <t>blodpladetælling|
trombocytkoncentration|
blodpladeantal|
thrombocyttal|
thrombocyttælling|
blodpladetal</t>
        </is>
      </c>
      <c r="O45" s="2" t="inlineStr">
        <is>
          <t>3|
3|
3|
4|
4|
4</t>
        </is>
      </c>
      <c r="P45" s="2" t="inlineStr">
        <is>
          <t xml:space="preserve">|
|
|
|
|
</t>
        </is>
      </c>
      <c r="Q45" t="inlineStr">
        <is>
          <t/>
        </is>
      </c>
      <c r="R45" s="2" t="inlineStr">
        <is>
          <t>Thrombozytenzahl|
Thrombozyten|
PLT|
THRO|
PC|
Thrombozytenzählung</t>
        </is>
      </c>
      <c r="S45" s="2" t="inlineStr">
        <is>
          <t>3|
3|
3|
3|
3|
3</t>
        </is>
      </c>
      <c r="T45" s="2" t="inlineStr">
        <is>
          <t xml:space="preserve">|
|
|
|
|
</t>
        </is>
      </c>
      <c r="U45" t="inlineStr">
        <is>
          <t>Anzahl der Thrombozyten in einem bestimmten Volumenanteil Blut</t>
        </is>
      </c>
      <c r="V45" s="2" t="inlineStr">
        <is>
          <t>αριθμός αιμοπεταλίων</t>
        </is>
      </c>
      <c r="W45" s="2" t="inlineStr">
        <is>
          <t>4</t>
        </is>
      </c>
      <c r="X45" s="2" t="inlineStr">
        <is>
          <t/>
        </is>
      </c>
      <c r="Y45" t="inlineStr">
        <is>
          <t/>
        </is>
      </c>
      <c r="Z45" s="2" t="inlineStr">
        <is>
          <t>platelet count</t>
        </is>
      </c>
      <c r="AA45" s="2" t="inlineStr">
        <is>
          <t>3</t>
        </is>
      </c>
      <c r="AB45" s="2" t="inlineStr">
        <is>
          <t/>
        </is>
      </c>
      <c r="AC45" t="inlineStr">
        <is>
          <t>a test that determines the number of platelets in the blood</t>
        </is>
      </c>
      <c r="AD45" s="2" t="inlineStr">
        <is>
          <t>recuento de plaquetas</t>
        </is>
      </c>
      <c r="AE45" s="2" t="inlineStr">
        <is>
          <t>3</t>
        </is>
      </c>
      <c r="AF45" s="2" t="inlineStr">
        <is>
          <t/>
        </is>
      </c>
      <c r="AG45" t="inlineStr">
        <is>
          <t/>
        </is>
      </c>
      <c r="AH45" s="2" t="inlineStr">
        <is>
          <t>Plt|
trombotsüütide arv</t>
        </is>
      </c>
      <c r="AI45" s="2" t="inlineStr">
        <is>
          <t>3|
3</t>
        </is>
      </c>
      <c r="AJ45" s="2" t="inlineStr">
        <is>
          <t>|
preferred</t>
        </is>
      </c>
      <c r="AK45" t="inlineStr">
        <is>
          <t>trombotsüütide kontsentratsioon veres: trombotsüütide absoluutarv vere ruumalaühiku kohta</t>
        </is>
      </c>
      <c r="AL45" t="inlineStr">
        <is>
          <t/>
        </is>
      </c>
      <c r="AM45" t="inlineStr">
        <is>
          <t/>
        </is>
      </c>
      <c r="AN45" t="inlineStr">
        <is>
          <t/>
        </is>
      </c>
      <c r="AO45" t="inlineStr">
        <is>
          <t/>
        </is>
      </c>
      <c r="AP45" s="2" t="inlineStr">
        <is>
          <t>numération des plaquettes sanguines|
numération plaquettaire|
numérotation des plaquettes</t>
        </is>
      </c>
      <c r="AQ45" s="2" t="inlineStr">
        <is>
          <t>3|
1|
1</t>
        </is>
      </c>
      <c r="AR45" s="2" t="inlineStr">
        <is>
          <t xml:space="preserve">|
|
</t>
        </is>
      </c>
      <c r="AS45" t="inlineStr">
        <is>
          <t/>
        </is>
      </c>
      <c r="AT45" s="2" t="inlineStr">
        <is>
          <t>áireamh pláitíní</t>
        </is>
      </c>
      <c r="AU45" s="2" t="inlineStr">
        <is>
          <t>3</t>
        </is>
      </c>
      <c r="AV45" s="2" t="inlineStr">
        <is>
          <t/>
        </is>
      </c>
      <c r="AW45" t="inlineStr">
        <is>
          <t/>
        </is>
      </c>
      <c r="AX45" t="inlineStr">
        <is>
          <t/>
        </is>
      </c>
      <c r="AY45" t="inlineStr">
        <is>
          <t/>
        </is>
      </c>
      <c r="AZ45" t="inlineStr">
        <is>
          <t/>
        </is>
      </c>
      <c r="BA45" t="inlineStr">
        <is>
          <t/>
        </is>
      </c>
      <c r="BB45" s="2" t="inlineStr">
        <is>
          <t>trombocitaszám</t>
        </is>
      </c>
      <c r="BC45" s="2" t="inlineStr">
        <is>
          <t>3</t>
        </is>
      </c>
      <c r="BD45" s="2" t="inlineStr">
        <is>
          <t/>
        </is>
      </c>
      <c r="BE45" t="inlineStr">
        <is>
          <t/>
        </is>
      </c>
      <c r="BF45" s="2" t="inlineStr">
        <is>
          <t>conteggio delle piastrine|
conta delle piastrine</t>
        </is>
      </c>
      <c r="BG45" s="2" t="inlineStr">
        <is>
          <t>3|
3</t>
        </is>
      </c>
      <c r="BH45" s="2" t="inlineStr">
        <is>
          <t xml:space="preserve">|
</t>
        </is>
      </c>
      <c r="BI45" t="inlineStr">
        <is>
          <t>conteggio del numero di piastrine presenti per unità di volume di sangue</t>
        </is>
      </c>
      <c r="BJ45" s="2" t="inlineStr">
        <is>
          <t>trombocitų kiekis</t>
        </is>
      </c>
      <c r="BK45" s="2" t="inlineStr">
        <is>
          <t>3</t>
        </is>
      </c>
      <c r="BL45" s="2" t="inlineStr">
        <is>
          <t/>
        </is>
      </c>
      <c r="BM45" t="inlineStr">
        <is>
          <t/>
        </is>
      </c>
      <c r="BN45" s="2" t="inlineStr">
        <is>
          <t>trombocītu skaits</t>
        </is>
      </c>
      <c r="BO45" s="2" t="inlineStr">
        <is>
          <t>3</t>
        </is>
      </c>
      <c r="BP45" s="2" t="inlineStr">
        <is>
          <t/>
        </is>
      </c>
      <c r="BQ45" t="inlineStr">
        <is>
          <t/>
        </is>
      </c>
      <c r="BR45" s="2" t="inlineStr">
        <is>
          <t>l-għadd tal-pjastrini</t>
        </is>
      </c>
      <c r="BS45" s="2" t="inlineStr">
        <is>
          <t>3</t>
        </is>
      </c>
      <c r="BT45" s="2" t="inlineStr">
        <is>
          <t/>
        </is>
      </c>
      <c r="BU45" t="inlineStr">
        <is>
          <t>test li jikkalkula l-għadd ta' pjastrini fid-demm</t>
        </is>
      </c>
      <c r="BV45" s="2" t="inlineStr">
        <is>
          <t>telling van bloedplaatjes|
tellen van trombocyten</t>
        </is>
      </c>
      <c r="BW45" s="2" t="inlineStr">
        <is>
          <t>3|
3</t>
        </is>
      </c>
      <c r="BX45" s="2" t="inlineStr">
        <is>
          <t xml:space="preserve">|
</t>
        </is>
      </c>
      <c r="BY45" t="inlineStr">
        <is>
          <t/>
        </is>
      </c>
      <c r="BZ45" s="2" t="inlineStr">
        <is>
          <t>liczba płytek krwi</t>
        </is>
      </c>
      <c r="CA45" s="2" t="inlineStr">
        <is>
          <t>3</t>
        </is>
      </c>
      <c r="CB45" s="2" t="inlineStr">
        <is>
          <t/>
        </is>
      </c>
      <c r="CC45" t="inlineStr">
        <is>
          <t/>
        </is>
      </c>
      <c r="CD45" s="2" t="inlineStr">
        <is>
          <t>contagem de plaquetas</t>
        </is>
      </c>
      <c r="CE45" s="2" t="inlineStr">
        <is>
          <t>3</t>
        </is>
      </c>
      <c r="CF45" s="2" t="inlineStr">
        <is>
          <t/>
        </is>
      </c>
      <c r="CG45" t="inlineStr">
        <is>
          <t/>
        </is>
      </c>
      <c r="CH45" s="2" t="inlineStr">
        <is>
          <t>numărarea plachetelor sanguine</t>
        </is>
      </c>
      <c r="CI45" s="2" t="inlineStr">
        <is>
          <t>3</t>
        </is>
      </c>
      <c r="CJ45" s="2" t="inlineStr">
        <is>
          <t/>
        </is>
      </c>
      <c r="CK45" t="inlineStr">
        <is>
          <t/>
        </is>
      </c>
      <c r="CL45" s="2" t="inlineStr">
        <is>
          <t>počet trombocytov</t>
        </is>
      </c>
      <c r="CM45" s="2" t="inlineStr">
        <is>
          <t>3</t>
        </is>
      </c>
      <c r="CN45" s="2" t="inlineStr">
        <is>
          <t/>
        </is>
      </c>
      <c r="CO45" t="inlineStr">
        <is>
          <t/>
        </is>
      </c>
      <c r="CP45" s="2" t="inlineStr">
        <is>
          <t>štetje trombocitov|
štetje krvnih ploščic</t>
        </is>
      </c>
      <c r="CQ45" s="2" t="inlineStr">
        <is>
          <t>3|
3</t>
        </is>
      </c>
      <c r="CR45" s="2" t="inlineStr">
        <is>
          <t xml:space="preserve">|
</t>
        </is>
      </c>
      <c r="CS45" t="inlineStr">
        <is>
          <t/>
        </is>
      </c>
      <c r="CT45" s="2" t="inlineStr">
        <is>
          <t>antal blodplättar (trombocyter)</t>
        </is>
      </c>
      <c r="CU45" s="2" t="inlineStr">
        <is>
          <t>3</t>
        </is>
      </c>
      <c r="CV45" s="2" t="inlineStr">
        <is>
          <t/>
        </is>
      </c>
      <c r="CW45" t="inlineStr">
        <is>
          <t/>
        </is>
      </c>
    </row>
    <row r="46">
      <c r="A46" s="1" t="str">
        <f>HYPERLINK("https://iate.europa.eu/entry/result/1402339/all", "1402339")</f>
        <v>1402339</v>
      </c>
      <c r="B46" t="inlineStr">
        <is>
          <t>SCIENCE</t>
        </is>
      </c>
      <c r="C46" t="inlineStr">
        <is>
          <t>SCIENCE|natural and applied sciences|physical sciences|chemistry</t>
        </is>
      </c>
      <c r="D46" t="inlineStr">
        <is>
          <t>yes</t>
        </is>
      </c>
      <c r="E46" t="inlineStr">
        <is>
          <t/>
        </is>
      </c>
      <c r="F46" s="2" t="inlineStr">
        <is>
          <t>супернатант</t>
        </is>
      </c>
      <c r="G46" s="2" t="inlineStr">
        <is>
          <t>3</t>
        </is>
      </c>
      <c r="H46" s="2" t="inlineStr">
        <is>
          <t/>
        </is>
      </c>
      <c r="I46" t="inlineStr">
        <is>
          <t>прозрачната течност на разтвор над утайка или отделена твърда фаза</t>
        </is>
      </c>
      <c r="J46" s="2" t="inlineStr">
        <is>
          <t>supernatant</t>
        </is>
      </c>
      <c r="K46" s="2" t="inlineStr">
        <is>
          <t>2</t>
        </is>
      </c>
      <c r="L46" s="2" t="inlineStr">
        <is>
          <t/>
        </is>
      </c>
      <c r="M46" t="inlineStr">
        <is>
          <t/>
        </is>
      </c>
      <c r="N46" s="2" t="inlineStr">
        <is>
          <t>supernatant|
supernatant|
ovenstående væske|
vædskelag på overfladen</t>
        </is>
      </c>
      <c r="O46" s="2" t="inlineStr">
        <is>
          <t>3|
4|
3|
3</t>
        </is>
      </c>
      <c r="P46" s="2" t="inlineStr">
        <is>
          <t xml:space="preserve">|
|
|
</t>
        </is>
      </c>
      <c r="Q46" t="inlineStr">
        <is>
          <t>"Supernatant: den ovenstående væske, der fremkommer efter centrifugering af en suspension."</t>
        </is>
      </c>
      <c r="R46" s="2" t="inlineStr">
        <is>
          <t>Überstand</t>
        </is>
      </c>
      <c r="S46" s="2" t="inlineStr">
        <is>
          <t>3</t>
        </is>
      </c>
      <c r="T46" s="2" t="inlineStr">
        <is>
          <t/>
        </is>
      </c>
      <c r="U46" t="inlineStr">
        <is>
          <t>die Flüssigkeit, die nach Absetzen eines unlöslichen Materials oder nach Zentrifugierung darüber stehen bleibt</t>
        </is>
      </c>
      <c r="V46" s="2" t="inlineStr">
        <is>
          <t>υπερκείμενο υγρό</t>
        </is>
      </c>
      <c r="W46" s="2" t="inlineStr">
        <is>
          <t>4</t>
        </is>
      </c>
      <c r="X46" s="2" t="inlineStr">
        <is>
          <t/>
        </is>
      </c>
      <c r="Y46" t="inlineStr">
        <is>
          <t/>
        </is>
      </c>
      <c r="Z46" s="2" t="inlineStr">
        <is>
          <t>supernatant|
supernatant solution|
supernatant liquid|
supernatant liquor|
supernate</t>
        </is>
      </c>
      <c r="AA46" s="2" t="inlineStr">
        <is>
          <t>3|
3|
3|
3|
1</t>
        </is>
      </c>
      <c r="AB46" s="2" t="inlineStr">
        <is>
          <t xml:space="preserve">|
|
|
|
</t>
        </is>
      </c>
      <c r="AC46" t="inlineStr">
        <is>
          <t>the clear liquid of a solution lying above a sediment or a precipitate</t>
        </is>
      </c>
      <c r="AD46" s="2" t="inlineStr">
        <is>
          <t>sobrenadante|
líquido sobrenadante</t>
        </is>
      </c>
      <c r="AE46" s="2" t="inlineStr">
        <is>
          <t>3|
2</t>
        </is>
      </c>
      <c r="AF46" s="2" t="inlineStr">
        <is>
          <t xml:space="preserve">|
</t>
        </is>
      </c>
      <c r="AG46" t="inlineStr">
        <is>
          <t>Que sobrenada o que se mantiene encima del agua o de otro líquido sin hundirse.</t>
        </is>
      </c>
      <c r="AH46" s="2" t="inlineStr">
        <is>
          <t>supernatant</t>
        </is>
      </c>
      <c r="AI46" s="2" t="inlineStr">
        <is>
          <t>3</t>
        </is>
      </c>
      <c r="AJ46" s="2" t="inlineStr">
        <is>
          <t/>
        </is>
      </c>
      <c r="AK46" t="inlineStr">
        <is>
          <t>settepealne vedelikukiht</t>
        </is>
      </c>
      <c r="AL46" s="2" t="inlineStr">
        <is>
          <t>lietevesi|
pinnalla uiva neste|
supernatantti|
laskeutetun lietteen yläpuolinen vesikerros|
pinnalle nouseva neste</t>
        </is>
      </c>
      <c r="AM46" s="2" t="inlineStr">
        <is>
          <t>3|
3|
3|
3|
3</t>
        </is>
      </c>
      <c r="AN46" s="2" t="inlineStr">
        <is>
          <t xml:space="preserve">|
|
|
|
</t>
        </is>
      </c>
      <c r="AO46" t="inlineStr">
        <is>
          <t/>
        </is>
      </c>
      <c r="AP46" s="2" t="inlineStr">
        <is>
          <t>liquide surnageant|
surnageant</t>
        </is>
      </c>
      <c r="AQ46" s="2" t="inlineStr">
        <is>
          <t>3|
3</t>
        </is>
      </c>
      <c r="AR46" s="2" t="inlineStr">
        <is>
          <t xml:space="preserve">|
</t>
        </is>
      </c>
      <c r="AS46" t="inlineStr">
        <is>
          <t>liquide flottant dans un bassin au-dessus des matières en voie de décantation ou de digestion</t>
        </is>
      </c>
      <c r="AT46" s="2" t="inlineStr">
        <is>
          <t>forleacht|
forshreabhán</t>
        </is>
      </c>
      <c r="AU46" s="2" t="inlineStr">
        <is>
          <t>3|
3</t>
        </is>
      </c>
      <c r="AV46" s="2" t="inlineStr">
        <is>
          <t xml:space="preserve">|
</t>
        </is>
      </c>
      <c r="AW46" t="inlineStr">
        <is>
          <t/>
        </is>
      </c>
      <c r="AX46" t="inlineStr">
        <is>
          <t/>
        </is>
      </c>
      <c r="AY46" t="inlineStr">
        <is>
          <t/>
        </is>
      </c>
      <c r="AZ46" t="inlineStr">
        <is>
          <t/>
        </is>
      </c>
      <c r="BA46" t="inlineStr">
        <is>
          <t/>
        </is>
      </c>
      <c r="BB46" s="2" t="inlineStr">
        <is>
          <t>felülúszó|
felülúszó folyadék|
szupernatans folyadék</t>
        </is>
      </c>
      <c r="BC46" s="2" t="inlineStr">
        <is>
          <t>3|
3|
3</t>
        </is>
      </c>
      <c r="BD46" s="2" t="inlineStr">
        <is>
          <t xml:space="preserve">|
|
</t>
        </is>
      </c>
      <c r="BE46" t="inlineStr">
        <is>
          <t>szuszpenzió centrifugálása után a közegnek az üledék fölött keletkező része</t>
        </is>
      </c>
      <c r="BF46" s="2" t="inlineStr">
        <is>
          <t>liquido surnatante|
liquido sopranatante|
soluzione surnatante|
supernatante|
surnatante</t>
        </is>
      </c>
      <c r="BG46" s="2" t="inlineStr">
        <is>
          <t>3|
3|
3|
3|
3</t>
        </is>
      </c>
      <c r="BH46" s="2" t="inlineStr">
        <is>
          <t xml:space="preserve">|
|
|
|
</t>
        </is>
      </c>
      <c r="BI46" t="inlineStr">
        <is>
          <t>liquido che rimane sopra il precipitato dopo la centrifugazione o la sedimentazione di una sospensione</t>
        </is>
      </c>
      <c r="BJ46" s="2" t="inlineStr">
        <is>
          <t>skaidrus skystis virš nuosėdų|
supernatantas</t>
        </is>
      </c>
      <c r="BK46" s="2" t="inlineStr">
        <is>
          <t>3|
3</t>
        </is>
      </c>
      <c r="BL46" s="2" t="inlineStr">
        <is>
          <t xml:space="preserve">|
</t>
        </is>
      </c>
      <c r="BM46" t="inlineStr">
        <is>
          <t/>
        </is>
      </c>
      <c r="BN46" s="2" t="inlineStr">
        <is>
          <t>supernatants</t>
        </is>
      </c>
      <c r="BO46" s="2" t="inlineStr">
        <is>
          <t>3</t>
        </is>
      </c>
      <c r="BP46" s="2" t="inlineStr">
        <is>
          <t/>
        </is>
      </c>
      <c r="BQ46" t="inlineStr">
        <is>
          <t>bezšūnu šķīdums, kas veidojas pēc centrifugēšanas, stobriņa apakšā nosēžoties šūnām vai šūnu organellām, vai citām daļiņām</t>
        </is>
      </c>
      <c r="BR46" s="2" t="inlineStr">
        <is>
          <t>likwidu supernatanti|
supernatant</t>
        </is>
      </c>
      <c r="BS46" s="2" t="inlineStr">
        <is>
          <t>3|
3</t>
        </is>
      </c>
      <c r="BT46" s="2" t="inlineStr">
        <is>
          <t xml:space="preserve">|
</t>
        </is>
      </c>
      <c r="BU46" t="inlineStr">
        <is>
          <t>sustanza li tgħum f'wiċċ likwidu</t>
        </is>
      </c>
      <c r="BV46" s="2" t="inlineStr">
        <is>
          <t>supernagens|
bovenstaande vloeistof|
supernatant|
bovendrijvende vloeistof|
supernatans</t>
        </is>
      </c>
      <c r="BW46" s="2" t="inlineStr">
        <is>
          <t>3|
3|
3|
3|
3</t>
        </is>
      </c>
      <c r="BX46" s="2" t="inlineStr">
        <is>
          <t xml:space="preserve">|
|
|
|
</t>
        </is>
      </c>
      <c r="BY46" t="inlineStr">
        <is>
          <t>heldere vloeistof die overblijft als de rest van het mengsel bezonken is, al dan niet na centrifugeren</t>
        </is>
      </c>
      <c r="BZ46" s="2" t="inlineStr">
        <is>
          <t>supernatant</t>
        </is>
      </c>
      <c r="CA46" s="2" t="inlineStr">
        <is>
          <t>3</t>
        </is>
      </c>
      <c r="CB46" s="2" t="inlineStr">
        <is>
          <t/>
        </is>
      </c>
      <c r="CC46" t="inlineStr">
        <is>
          <t/>
        </is>
      </c>
      <c r="CD46" s="2" t="inlineStr">
        <is>
          <t>sobrenadante|
líquido sobrenadante</t>
        </is>
      </c>
      <c r="CE46" s="2" t="inlineStr">
        <is>
          <t>3|
3</t>
        </is>
      </c>
      <c r="CF46" s="2" t="inlineStr">
        <is>
          <t xml:space="preserve">|
</t>
        </is>
      </c>
      <c r="CG46" t="inlineStr">
        <is>
          <t/>
        </is>
      </c>
      <c r="CH46" s="2" t="inlineStr">
        <is>
          <t>lichid supernatant|
soluție supernatantă|
supernatant|
fluid supernatant</t>
        </is>
      </c>
      <c r="CI46" s="2" t="inlineStr">
        <is>
          <t>3|
3|
3|
3</t>
        </is>
      </c>
      <c r="CJ46" s="2" t="inlineStr">
        <is>
          <t xml:space="preserve">|
|
|
</t>
        </is>
      </c>
      <c r="CK46" t="inlineStr">
        <is>
          <t/>
        </is>
      </c>
      <c r="CL46" s="2" t="inlineStr">
        <is>
          <t>supernatant</t>
        </is>
      </c>
      <c r="CM46" s="2" t="inlineStr">
        <is>
          <t>3</t>
        </is>
      </c>
      <c r="CN46" s="2" t="inlineStr">
        <is>
          <t/>
        </is>
      </c>
      <c r="CO46" t="inlineStr">
        <is>
          <t>roztok nad zrazeninou po vyzrážaní látky nerozpustnej v danom prostredí</t>
        </is>
      </c>
      <c r="CP46" s="2" t="inlineStr">
        <is>
          <t>supernatant|
tekoči supernatant</t>
        </is>
      </c>
      <c r="CQ46" s="2" t="inlineStr">
        <is>
          <t>3|
3</t>
        </is>
      </c>
      <c r="CR46" s="2" t="inlineStr">
        <is>
          <t xml:space="preserve">|
</t>
        </is>
      </c>
      <c r="CS46" t="inlineStr">
        <is>
          <t>tekočina, ki ostane v epruveti nad usedlino po obarjanju ali centrifugiranju</t>
        </is>
      </c>
      <c r="CT46" s="2" t="inlineStr">
        <is>
          <t>slamvatten|
supernatant</t>
        </is>
      </c>
      <c r="CU46" s="2" t="inlineStr">
        <is>
          <t>3|
3</t>
        </is>
      </c>
      <c r="CV46" s="2" t="inlineStr">
        <is>
          <t xml:space="preserve">|
</t>
        </is>
      </c>
      <c r="CW46" t="inlineStr">
        <is>
          <t>avskild del av vattenfasen vid slamförtjockning och slamavvattning</t>
        </is>
      </c>
    </row>
    <row r="47">
      <c r="A47" s="1" t="str">
        <f>HYPERLINK("https://iate.europa.eu/entry/result/1196422/all", "1196422")</f>
        <v>1196422</v>
      </c>
      <c r="B47" t="inlineStr">
        <is>
          <t>SOCIAL QUESTIONS</t>
        </is>
      </c>
      <c r="C47" t="inlineStr">
        <is>
          <t>SOCIAL QUESTIONS|health|medical science</t>
        </is>
      </c>
      <c r="D47" t="inlineStr">
        <is>
          <t>yes</t>
        </is>
      </c>
      <c r="E47" t="inlineStr">
        <is>
          <t/>
        </is>
      </c>
      <c r="F47" s="2" t="inlineStr">
        <is>
          <t>колоректален карцином|
pак на дебелото черво и ректума</t>
        </is>
      </c>
      <c r="G47" s="2" t="inlineStr">
        <is>
          <t>3|
3</t>
        </is>
      </c>
      <c r="H47" s="2" t="inlineStr">
        <is>
          <t xml:space="preserve">|
</t>
        </is>
      </c>
      <c r="I47" t="inlineStr">
        <is>
          <t>заболяване, при което в покривния слой (епителиум) на дебелото черво и ректума се развиват малигнени клетки.</t>
        </is>
      </c>
      <c r="J47" s="2" t="inlineStr">
        <is>
          <t>rakovina tlustého střeva a konečníku|
zhoubný nádor tlustého střeva a konečníku|
kolorektální karcinom</t>
        </is>
      </c>
      <c r="K47" s="2" t="inlineStr">
        <is>
          <t>3|
3|
3</t>
        </is>
      </c>
      <c r="L47" s="2" t="inlineStr">
        <is>
          <t xml:space="preserve">|
|
</t>
        </is>
      </c>
      <c r="M47" t="inlineStr">
        <is>
          <t>Zhoubné nádory tlustého střeva a konečníku.</t>
        </is>
      </c>
      <c r="N47" s="2" t="inlineStr">
        <is>
          <t>kolorektal cancer|
kolorektal kræft</t>
        </is>
      </c>
      <c r="O47" s="2" t="inlineStr">
        <is>
          <t>3|
3</t>
        </is>
      </c>
      <c r="P47" s="2" t="inlineStr">
        <is>
          <t xml:space="preserve">|
</t>
        </is>
      </c>
      <c r="Q47" t="inlineStr">
        <is>
          <t>"&lt;b&gt;Kolorektal cancer&lt;/b&gt; er en samlet betegnelse, der dækker over kræftsygdomme opstået i tyktarmen (colon), blindtarmen (appendix vermiformis) og endetarmen (rectum). Kræft i disse tre forskellige organer betragtes ofte under ét, da de har mange ligheder i deres udvikling, behandling og prognose. ...</t>
        </is>
      </c>
      <c r="R47" s="2" t="inlineStr">
        <is>
          <t>colorektaler Krebs|
Kolorektalkrebs|
Darmkrebs</t>
        </is>
      </c>
      <c r="S47" s="2" t="inlineStr">
        <is>
          <t>3|
3|
3</t>
        </is>
      </c>
      <c r="T47" s="2" t="inlineStr">
        <is>
          <t xml:space="preserve">|
|
</t>
        </is>
      </c>
      <c r="U47" t="inlineStr">
        <is>
          <t>zusammenfassende Bezeichnung für Krebserkrankungen des Dickdarms (Kolon) und/ oder des Mastdarms (Rektum)</t>
        </is>
      </c>
      <c r="V47" s="2" t="inlineStr">
        <is>
          <t>ορθοκολικός καρκίνος|
καρκίνος του παχέος εντέρου</t>
        </is>
      </c>
      <c r="W47" s="2" t="inlineStr">
        <is>
          <t>3|
4</t>
        </is>
      </c>
      <c r="X47" s="2" t="inlineStr">
        <is>
          <t xml:space="preserve">|
</t>
        </is>
      </c>
      <c r="Y47" t="inlineStr">
        <is>
          <t/>
        </is>
      </c>
      <c r="Z47" s="2" t="inlineStr">
        <is>
          <t>colorectal cancer|
colon and rectal cancer , cancer of the colon or rectum|
bowel cancer|
cancer of the bowel , large bowel cancer</t>
        </is>
      </c>
      <c r="AA47" s="2" t="inlineStr">
        <is>
          <t>3|
1|
3|
1</t>
        </is>
      </c>
      <c r="AB47" s="2" t="inlineStr">
        <is>
          <t xml:space="preserve">|
|
|
</t>
        </is>
      </c>
      <c r="AC47" t="inlineStr">
        <is>
          <t>cancer that forms in the tissues of the colon or rectum</t>
        </is>
      </c>
      <c r="AD47" s="2" t="inlineStr">
        <is>
          <t>cáncer colorrectal</t>
        </is>
      </c>
      <c r="AE47" s="2" t="inlineStr">
        <is>
          <t>4</t>
        </is>
      </c>
      <c r="AF47" s="2" t="inlineStr">
        <is>
          <t/>
        </is>
      </c>
      <c r="AG47" t="inlineStr">
        <is>
          <t>Células tumorales ubicadas en el colon o el recto con capacidad de invadir los tejidos sanos de alrededor y de alcanzar órganos alejados e implantarse en ellos.</t>
        </is>
      </c>
      <c r="AH47" s="2" t="inlineStr">
        <is>
          <t>kolorektaalvähk</t>
        </is>
      </c>
      <c r="AI47" s="2" t="inlineStr">
        <is>
          <t>3</t>
        </is>
      </c>
      <c r="AJ47" s="2" t="inlineStr">
        <is>
          <t/>
        </is>
      </c>
      <c r="AK47" t="inlineStr">
        <is>
          <t>kolorektaalne - käärsoolde ja jämesoolde puutuv</t>
        </is>
      </c>
      <c r="AL47" s="2" t="inlineStr">
        <is>
          <t>kolorektaalisyöpä|
paksu- ja peräsuolen syöpä|
suolistosyöpä</t>
        </is>
      </c>
      <c r="AM47" s="2" t="inlineStr">
        <is>
          <t>3|
3|
3</t>
        </is>
      </c>
      <c r="AN47" s="2" t="inlineStr">
        <is>
          <t xml:space="preserve">|
|
</t>
        </is>
      </c>
      <c r="AO47" t="inlineStr">
        <is>
          <t>koolonin ja peräsuolen alueen pahanlaatuinen kasvain</t>
        </is>
      </c>
      <c r="AP47" s="2" t="inlineStr">
        <is>
          <t>cancer colorectal|
CCR</t>
        </is>
      </c>
      <c r="AQ47" s="2" t="inlineStr">
        <is>
          <t>3|
3</t>
        </is>
      </c>
      <c r="AR47" s="2" t="inlineStr">
        <is>
          <t xml:space="preserve">|
</t>
        </is>
      </c>
      <c r="AS47" t="inlineStr">
        <is>
          <t>tumeur maligne du gros intestin(côlon)</t>
        </is>
      </c>
      <c r="AT47" s="2" t="inlineStr">
        <is>
          <t>ailse chalaireicteach|
ailse putóige</t>
        </is>
      </c>
      <c r="AU47" s="2" t="inlineStr">
        <is>
          <t>3|
3</t>
        </is>
      </c>
      <c r="AV47" s="2" t="inlineStr">
        <is>
          <t xml:space="preserve">|
</t>
        </is>
      </c>
      <c r="AW47" t="inlineStr">
        <is>
          <t/>
        </is>
      </c>
      <c r="AX47" t="inlineStr">
        <is>
          <t/>
        </is>
      </c>
      <c r="AY47" t="inlineStr">
        <is>
          <t/>
        </is>
      </c>
      <c r="AZ47" t="inlineStr">
        <is>
          <t/>
        </is>
      </c>
      <c r="BA47" t="inlineStr">
        <is>
          <t/>
        </is>
      </c>
      <c r="BB47" s="2" t="inlineStr">
        <is>
          <t>colorectalis rák|
vastagbélrák</t>
        </is>
      </c>
      <c r="BC47" s="2" t="inlineStr">
        <is>
          <t>3|
3</t>
        </is>
      </c>
      <c r="BD47" s="2" t="inlineStr">
        <is>
          <t xml:space="preserve">|
</t>
        </is>
      </c>
      <c r="BE47" t="inlineStr">
        <is>
          <t>A vastagbél-, végbélrák a colon és a rectum nyálkahártyájából kiinduló rosszindulatú daganat (adenocarcinoma).</t>
        </is>
      </c>
      <c r="BF47" s="2" t="inlineStr">
        <is>
          <t>tumore colorettale|
tumore del colon-retto</t>
        </is>
      </c>
      <c r="BG47" s="2" t="inlineStr">
        <is>
          <t>3|
3</t>
        </is>
      </c>
      <c r="BH47" s="2" t="inlineStr">
        <is>
          <t xml:space="preserve">|
</t>
        </is>
      </c>
      <c r="BI47" t="inlineStr">
        <is>
          <t>tumore dovuto alla proliferazione incontrollata delle cellule della mucosa che riveste il colon-retto</t>
        </is>
      </c>
      <c r="BJ47" s="2" t="inlineStr">
        <is>
          <t>kolorektalinis vėžys</t>
        </is>
      </c>
      <c r="BK47" s="2" t="inlineStr">
        <is>
          <t>3</t>
        </is>
      </c>
      <c r="BL47" s="2" t="inlineStr">
        <is>
          <t/>
        </is>
      </c>
      <c r="BM47" t="inlineStr">
        <is>
          <t>storosios arba gaubtinės žarnos vėžys</t>
        </is>
      </c>
      <c r="BN47" s="2" t="inlineStr">
        <is>
          <t>kolorektālais vēzis|
zarnu vēzis</t>
        </is>
      </c>
      <c r="BO47" s="2" t="inlineStr">
        <is>
          <t>2|
2</t>
        </is>
      </c>
      <c r="BP47" s="2" t="inlineStr">
        <is>
          <t xml:space="preserve">|
</t>
        </is>
      </c>
      <c r="BQ47" t="inlineStr">
        <is>
          <t>resnās un taisnās zarnas ļaundabīgs audzējs</t>
        </is>
      </c>
      <c r="BR47" s="2" t="inlineStr">
        <is>
          <t>kanċer kolorettali|
kanċer tal-musrana</t>
        </is>
      </c>
      <c r="BS47" s="2" t="inlineStr">
        <is>
          <t>3|
3</t>
        </is>
      </c>
      <c r="BT47" s="2" t="inlineStr">
        <is>
          <t xml:space="preserve">|
</t>
        </is>
      </c>
      <c r="BU47" t="inlineStr">
        <is>
          <t/>
        </is>
      </c>
      <c r="BV47" s="2" t="inlineStr">
        <is>
          <t>colorectale kanker</t>
        </is>
      </c>
      <c r="BW47" s="2" t="inlineStr">
        <is>
          <t>3</t>
        </is>
      </c>
      <c r="BX47" s="2" t="inlineStr">
        <is>
          <t/>
        </is>
      </c>
      <c r="BY47" t="inlineStr">
        <is>
          <t>dikke darm- en endeldarmkanker, één van de meest voorkomende vormen van kanker in Nederland: na borstkanker is het de meest voorkomende vorm van kanker bij vrouwen, en na prostaat- en longkanker de meest voorkomendekanker bij mannen. Colorectaalkanker ontwikkelt zich bijna altijd uit een darmpoliep, en manifesteert zich in het algemeen door kramp en pijn in de darm, die verergert bij bewegen en lopen, en problemen met de ontlasting.</t>
        </is>
      </c>
      <c r="BZ47" s="2" t="inlineStr">
        <is>
          <t>rak jelita grubego</t>
        </is>
      </c>
      <c r="CA47" s="2" t="inlineStr">
        <is>
          <t>3</t>
        </is>
      </c>
      <c r="CB47" s="2" t="inlineStr">
        <is>
          <t/>
        </is>
      </c>
      <c r="CC47" t="inlineStr">
        <is>
          <t/>
        </is>
      </c>
      <c r="CD47" s="2" t="inlineStr">
        <is>
          <t>cancro colorretal</t>
        </is>
      </c>
      <c r="CE47" s="2" t="inlineStr">
        <is>
          <t>3</t>
        </is>
      </c>
      <c r="CF47" s="2" t="inlineStr">
        <is>
          <t/>
        </is>
      </c>
      <c r="CG47" t="inlineStr">
        <is>
          <t/>
        </is>
      </c>
      <c r="CH47" s="2" t="inlineStr">
        <is>
          <t>cancer colorectal</t>
        </is>
      </c>
      <c r="CI47" s="2" t="inlineStr">
        <is>
          <t>3</t>
        </is>
      </c>
      <c r="CJ47" s="2" t="inlineStr">
        <is>
          <t/>
        </is>
      </c>
      <c r="CK47" t="inlineStr">
        <is>
          <t/>
        </is>
      </c>
      <c r="CL47" s="2" t="inlineStr">
        <is>
          <t>rakovina hrubého čreva a konečníka</t>
        </is>
      </c>
      <c r="CM47" s="2" t="inlineStr">
        <is>
          <t>3</t>
        </is>
      </c>
      <c r="CN47" s="2" t="inlineStr">
        <is>
          <t/>
        </is>
      </c>
      <c r="CO47" t="inlineStr">
        <is>
          <t>zhubné nádory hrubého čreva a konečníka</t>
        </is>
      </c>
      <c r="CP47" s="2" t="inlineStr">
        <is>
          <t>kolorektalni rak|
rak debelega črevesa in danke</t>
        </is>
      </c>
      <c r="CQ47" s="2" t="inlineStr">
        <is>
          <t>3|
3</t>
        </is>
      </c>
      <c r="CR47" s="2" t="inlineStr">
        <is>
          <t xml:space="preserve">|
</t>
        </is>
      </c>
      <c r="CS47" t="inlineStr">
        <is>
          <t>Kolorektalni rak je izraz za maligne spremembe v sluznici debelega črevesa in danke.</t>
        </is>
      </c>
      <c r="CT47" s="2" t="inlineStr">
        <is>
          <t>tjock- och ändtarmscancer|
kolorektal cancer</t>
        </is>
      </c>
      <c r="CU47" s="2" t="inlineStr">
        <is>
          <t>3|
3</t>
        </is>
      </c>
      <c r="CV47" s="2" t="inlineStr">
        <is>
          <t xml:space="preserve">|
</t>
        </is>
      </c>
      <c r="CW47" t="inlineStr">
        <is>
          <t/>
        </is>
      </c>
    </row>
    <row r="48">
      <c r="A48" s="1" t="str">
        <f>HYPERLINK("https://iate.europa.eu/entry/result/1151714/all", "1151714")</f>
        <v>1151714</v>
      </c>
      <c r="B48" t="inlineStr">
        <is>
          <t>SOCIAL QUESTIONS</t>
        </is>
      </c>
      <c r="C48" t="inlineStr">
        <is>
          <t>SOCIAL QUESTIONS|health|pharmaceutical industry</t>
        </is>
      </c>
      <c r="D48" t="inlineStr">
        <is>
          <t>yes</t>
        </is>
      </c>
      <c r="E48" t="inlineStr">
        <is>
          <t/>
        </is>
      </c>
      <c r="F48" s="2" t="inlineStr">
        <is>
          <t>бионаличност</t>
        </is>
      </c>
      <c r="G48" s="2" t="inlineStr">
        <is>
          <t>3</t>
        </is>
      </c>
      <c r="H48" s="2" t="inlineStr">
        <is>
          <t/>
        </is>
      </c>
      <c r="I48" t="inlineStr">
        <is>
          <t>скоростта и степента, с които активното вещество или терапевтично активната му част се абсорбират от лекарствената форма и става налично в мястото на действие</t>
        </is>
      </c>
      <c r="J48" s="2" t="inlineStr">
        <is>
          <t>biologická dostupnost|
absolutní biologická dostupnost</t>
        </is>
      </c>
      <c r="K48" s="2" t="inlineStr">
        <is>
          <t>3|
3</t>
        </is>
      </c>
      <c r="L48" s="2" t="inlineStr">
        <is>
          <t xml:space="preserve">|
</t>
        </is>
      </c>
      <c r="M48" t="inlineStr">
        <is>
          <t>rychlost a rozsah, s nimiž léčivo vstupuje do krevního oběhu a tím získá přístup k místu působení</t>
        </is>
      </c>
      <c r="N48" s="2" t="inlineStr">
        <is>
          <t>biotilgængelighed</t>
        </is>
      </c>
      <c r="O48" s="2" t="inlineStr">
        <is>
          <t>3</t>
        </is>
      </c>
      <c r="P48" s="2" t="inlineStr">
        <is>
          <t/>
        </is>
      </c>
      <c r="Q48" t="inlineStr">
        <is>
          <t>"Ved BIOTILGÆNGELIGHED forstås her, hvor hurtigt og i hvilken udstrækning en aktiv præparatbestanddel eller terapeutisk del når frem til virkningsstedet, når et lægemiddel administreres i en bestemt dispenseringsform. Biotilgængelighed er en egenskab ved denne form og er ikke nødvendigvis parallel med bestemte farmakologiske eller terapeutiske virkninger. Biotilgængelighed bestemmes generelt ved et præparats absorptionsgrad og -hastighed fra dets dispenseringsform, men der kan være andre vigtige faktorer såsom førstepassage metabolisme. Det kan være nyttigt at sondre mellem en given dispenseringsforms "absolutte" biotilgængelighed, dvs. sammenlignet med den (100%), der opnås ved intravenøs administration, og den "relative" biotilgængelighed, dvs. sammenlignet med en anden form, der administreres på en anden måde end intravenøst (f.eks. tabletter kontra kapsler). Koncentrationen ved virkningsstedet vil naturligvis sjældent kunne måles direkte, og det vil ofte være nødvendigt at anvende indirekte parametre."</t>
        </is>
      </c>
      <c r="R48" s="2" t="inlineStr">
        <is>
          <t>Bioverfügbarkeit</t>
        </is>
      </c>
      <c r="S48" s="2" t="inlineStr">
        <is>
          <t>3</t>
        </is>
      </c>
      <c r="T48" s="2" t="inlineStr">
        <is>
          <t/>
        </is>
      </c>
      <c r="U48" t="inlineStr">
        <is>
          <t>pharmakologische Messgröße für den Anteil eines Wirkstoffes, der unverändert im systemischen Kreislauf (speziell im Blutkreislauf) zur Verfügung steht</t>
        </is>
      </c>
      <c r="V48" s="2" t="inlineStr">
        <is>
          <t>βιοδιαθεσιμότητα</t>
        </is>
      </c>
      <c r="W48" s="2" t="inlineStr">
        <is>
          <t>4</t>
        </is>
      </c>
      <c r="X48" s="2" t="inlineStr">
        <is>
          <t/>
        </is>
      </c>
      <c r="Y48" t="inlineStr">
        <is>
          <t>ο βαθμός στον οποίο μια ουσία προσλαμβάνεται από έναν οργανισμό και κατανέμεται σε περιοχή του οργανισμού</t>
        </is>
      </c>
      <c r="Z48" s="2" t="inlineStr">
        <is>
          <t>bioavailability|
absolute bioavailability|
bio-availability</t>
        </is>
      </c>
      <c r="AA48" s="2" t="inlineStr">
        <is>
          <t>3|
3|
1</t>
        </is>
      </c>
      <c r="AB48" s="2" t="inlineStr">
        <is>
          <t xml:space="preserve">|
|
</t>
        </is>
      </c>
      <c r="AC48" t="inlineStr">
        <is>
          <t>proportion of a drug or other substance which enters the circulation when introduced into the body and so is able to have an active effect</t>
        </is>
      </c>
      <c r="AD48" s="2" t="inlineStr">
        <is>
          <t>biodisponibilidad</t>
        </is>
      </c>
      <c r="AE48" s="2" t="inlineStr">
        <is>
          <t>3</t>
        </is>
      </c>
      <c r="AF48" s="2" t="inlineStr">
        <is>
          <t/>
        </is>
      </c>
      <c r="AG48" t="inlineStr">
        <is>
          <t>Velocidad de absorción o cantidad total de un fármaco que nuestro organismo absorbe de los alimentos cuando es digerido.</t>
        </is>
      </c>
      <c r="AH48" s="2" t="inlineStr">
        <is>
          <t>biosaadavus</t>
        </is>
      </c>
      <c r="AI48" s="2" t="inlineStr">
        <is>
          <t>3</t>
        </is>
      </c>
      <c r="AJ48" s="2" t="inlineStr">
        <is>
          <t/>
        </is>
      </c>
      <c r="AK48" t="inlineStr">
        <is>
          <t/>
        </is>
      </c>
      <c r="AL48" s="2" t="inlineStr">
        <is>
          <t>biologinen hyötyosuus</t>
        </is>
      </c>
      <c r="AM48" s="2" t="inlineStr">
        <is>
          <t>3</t>
        </is>
      </c>
      <c r="AN48" s="2" t="inlineStr">
        <is>
          <t/>
        </is>
      </c>
      <c r="AO48" t="inlineStr">
        <is>
          <t>se osa lääkeannoksesta, joka pääsee muuttumattomana systeemiseen verenkiertoon</t>
        </is>
      </c>
      <c r="AP48" s="2" t="inlineStr">
        <is>
          <t>biodisponibilité</t>
        </is>
      </c>
      <c r="AQ48" s="2" t="inlineStr">
        <is>
          <t>3</t>
        </is>
      </c>
      <c r="AR48" s="2" t="inlineStr">
        <is>
          <t/>
        </is>
      </c>
      <c r="AS48" t="inlineStr">
        <is>
          <t>la fraction de la dose de médicament administré qui atteint la circulation générale et la vitesse à laquelle elle l’atteint</t>
        </is>
      </c>
      <c r="AT48" s="2" t="inlineStr">
        <is>
          <t>bith-infhaighteacht</t>
        </is>
      </c>
      <c r="AU48" s="2" t="inlineStr">
        <is>
          <t>3</t>
        </is>
      </c>
      <c r="AV48" s="2" t="inlineStr">
        <is>
          <t/>
        </is>
      </c>
      <c r="AW48" t="inlineStr">
        <is>
          <t/>
        </is>
      </c>
      <c r="AX48" t="inlineStr">
        <is>
          <t/>
        </is>
      </c>
      <c r="AY48" t="inlineStr">
        <is>
          <t/>
        </is>
      </c>
      <c r="AZ48" t="inlineStr">
        <is>
          <t/>
        </is>
      </c>
      <c r="BA48" t="inlineStr">
        <is>
          <t/>
        </is>
      </c>
      <c r="BB48" s="2" t="inlineStr">
        <is>
          <t>biológiai hasznosíthatóság</t>
        </is>
      </c>
      <c r="BC48" s="2" t="inlineStr">
        <is>
          <t>4</t>
        </is>
      </c>
      <c r="BD48" s="2" t="inlineStr">
        <is>
          <t/>
        </is>
      </c>
      <c r="BE48" t="inlineStr">
        <is>
          <t/>
        </is>
      </c>
      <c r="BF48" s="2" t="inlineStr">
        <is>
          <t>biodisponibilità|
biodisponibilità assoluta|
disponibilità biologica</t>
        </is>
      </c>
      <c r="BG48" s="2" t="inlineStr">
        <is>
          <t>3|
3|
3</t>
        </is>
      </c>
      <c r="BH48" s="2" t="inlineStr">
        <is>
          <t xml:space="preserve">preferred|
|
</t>
        </is>
      </c>
      <c r="BI48" t="inlineStr">
        <is>
          <t>grado in cui la
forma attiva di un farmaco raggiunge la circolazione sistemica, dopo la
somministrazione, acquisendo così la capacità di accedere al suo sito d'azione</t>
        </is>
      </c>
      <c r="BJ48" s="2" t="inlineStr">
        <is>
          <t>biologinis įsisavinamumas</t>
        </is>
      </c>
      <c r="BK48" s="2" t="inlineStr">
        <is>
          <t>4</t>
        </is>
      </c>
      <c r="BL48" s="2" t="inlineStr">
        <is>
          <t/>
        </is>
      </c>
      <c r="BM48" t="inlineStr">
        <is>
          <t>cheminės medžiagos įsisavinimo ir pasiskirstymo organizme mastas</t>
        </is>
      </c>
      <c r="BN48" s="2" t="inlineStr">
        <is>
          <t>bioloģiskā pieejamība|
biopieejamība</t>
        </is>
      </c>
      <c r="BO48" s="2" t="inlineStr">
        <is>
          <t>3|
3</t>
        </is>
      </c>
      <c r="BP48" s="2" t="inlineStr">
        <is>
          <t xml:space="preserve">|
</t>
        </is>
      </c>
      <c r="BQ48" t="inlineStr">
        <is>
          <t>ātrums un daudzums (pakāpe, apjoms), kādā preparāta farmakoloģiski aktīvā daļa nonāk kopējā asinsritē (arī savā darbības vietā) un izraisa (vai neizraisa) terapeitisko efektu</t>
        </is>
      </c>
      <c r="BR48" s="2" t="inlineStr">
        <is>
          <t>bijodisponibilità</t>
        </is>
      </c>
      <c r="BS48" s="2" t="inlineStr">
        <is>
          <t>3</t>
        </is>
      </c>
      <c r="BT48" s="2" t="inlineStr">
        <is>
          <t/>
        </is>
      </c>
      <c r="BU48" t="inlineStr">
        <is>
          <t>ir-rata u l-estensjoni li bihom il-frazzjoni attiva (droga jew metabolit) tidħol fiċ-ċirkulazzjoni sistematika u taċċessa s-sit ta' azzjoni</t>
        </is>
      </c>
      <c r="BV48" s="2" t="inlineStr">
        <is>
          <t>biologische beschikbaarheid</t>
        </is>
      </c>
      <c r="BW48" s="2" t="inlineStr">
        <is>
          <t>3</t>
        </is>
      </c>
      <c r="BX48" s="2" t="inlineStr">
        <is>
          <t/>
        </is>
      </c>
      <c r="BY48" t="inlineStr">
        <is>
          <t>mate waarin en snelheid waarmee een chemische stof door het organisme vanuit de darm, longen, kieuwen of de huid wordt opgenomen. Dit gegeven is in de toxicologische risico-evaluatie van groot belang</t>
        </is>
      </c>
      <c r="BZ48" s="2" t="inlineStr">
        <is>
          <t>biodostępność|
dostępność biologiczna</t>
        </is>
      </c>
      <c r="CA48" s="2" t="inlineStr">
        <is>
          <t>3|
3</t>
        </is>
      </c>
      <c r="CB48" s="2" t="inlineStr">
        <is>
          <t xml:space="preserve">|
</t>
        </is>
      </c>
      <c r="CC48" t="inlineStr">
        <is>
          <t>ułamek (procent) dawki leku, jaki przechodzi do krążenia ogólnego po pozanaczyniowym podaniu leku</t>
        </is>
      </c>
      <c r="CD48" s="2" t="inlineStr">
        <is>
          <t>biodisponibilidade</t>
        </is>
      </c>
      <c r="CE48" s="2" t="inlineStr">
        <is>
          <t>3</t>
        </is>
      </c>
      <c r="CF48" s="2" t="inlineStr">
        <is>
          <t/>
        </is>
      </c>
      <c r="CG48" t="inlineStr">
        <is>
          <t/>
        </is>
      </c>
      <c r="CH48" s="2" t="inlineStr">
        <is>
          <t>biodisponibilitate|
biodisponibilitate absolută</t>
        </is>
      </c>
      <c r="CI48" s="2" t="inlineStr">
        <is>
          <t>3|
3</t>
        </is>
      </c>
      <c r="CJ48" s="2" t="inlineStr">
        <is>
          <t xml:space="preserve">|
</t>
        </is>
      </c>
      <c r="CK48" t="inlineStr">
        <is>
          <t>cantitatea de substanță activă sau entitate activă care se absoarbe din forma farmaceutică și devine disponibilă la locul de acțiune și viteza cu care se realizează aceasta</t>
        </is>
      </c>
      <c r="CL48" s="2" t="inlineStr">
        <is>
          <t>biologická dostupnosť|
biodostupnosť</t>
        </is>
      </c>
      <c r="CM48" s="2" t="inlineStr">
        <is>
          <t>3|
3</t>
        </is>
      </c>
      <c r="CN48" s="2" t="inlineStr">
        <is>
          <t xml:space="preserve">preferred|
</t>
        </is>
      </c>
      <c r="CO48" t="inlineStr">
        <is>
          <t>všeobecne podiel látky, ktorá v nezmenej forme vstupuje z externého prostredia do biologického systému; v medicíne a farmácii farmakokinetická veličina vyjadrujúca podiel podanej látky, ktorá v nezmenemom stave vstupuje do obehovej sústavy</t>
        </is>
      </c>
      <c r="CP48" s="2" t="inlineStr">
        <is>
          <t>biološka uporabnost</t>
        </is>
      </c>
      <c r="CQ48" s="2" t="inlineStr">
        <is>
          <t>3</t>
        </is>
      </c>
      <c r="CR48" s="2" t="inlineStr">
        <is>
          <t/>
        </is>
      </c>
      <c r="CS48" t="inlineStr">
        <is>
          <t>merilo za obseg in hitrost prehoda učinkovine z mesta aplikacije zdravila v sistemski krvni obtok</t>
        </is>
      </c>
      <c r="CT48" s="2" t="inlineStr">
        <is>
          <t>biotillgänglighet</t>
        </is>
      </c>
      <c r="CU48" s="2" t="inlineStr">
        <is>
          <t>3</t>
        </is>
      </c>
      <c r="CV48" s="2" t="inlineStr">
        <is>
          <t/>
        </is>
      </c>
      <c r="CW48" t="inlineStr">
        <is>
          <t>den andel av en nedsvald läkemedelsdos som når det allmänna blodomloppet (systemcirkulationen) och därmed har möjlighet att nå fram till sitt verkningsställe i kroppen</t>
        </is>
      </c>
    </row>
    <row r="49">
      <c r="A49" s="1" t="str">
        <f>HYPERLINK("https://iate.europa.eu/entry/result/1073859/all", "1073859")</f>
        <v>1073859</v>
      </c>
      <c r="B49" t="inlineStr">
        <is>
          <t>SCIENCE</t>
        </is>
      </c>
      <c r="C49" t="inlineStr">
        <is>
          <t>SCIENCE|natural and applied sciences|life sciences</t>
        </is>
      </c>
      <c r="D49" t="inlineStr">
        <is>
          <t>yes</t>
        </is>
      </c>
      <c r="E49" t="inlineStr">
        <is>
          <t/>
        </is>
      </c>
      <c r="F49" t="inlineStr">
        <is>
          <t/>
        </is>
      </c>
      <c r="G49" t="inlineStr">
        <is>
          <t/>
        </is>
      </c>
      <c r="H49" t="inlineStr">
        <is>
          <t/>
        </is>
      </c>
      <c r="I49" t="inlineStr">
        <is>
          <t/>
        </is>
      </c>
      <c r="J49" s="2" t="inlineStr">
        <is>
          <t>virus lidského imunodeficitu|
HIV</t>
        </is>
      </c>
      <c r="K49" s="2" t="inlineStr">
        <is>
          <t>3|
3</t>
        </is>
      </c>
      <c r="L49" s="2" t="inlineStr">
        <is>
          <t xml:space="preserve">|
</t>
        </is>
      </c>
      <c r="M49" t="inlineStr">
        <is>
          <t/>
        </is>
      </c>
      <c r="N49" s="2" t="inlineStr">
        <is>
          <t>humant immundefektvirus|
menneskeligt immundefektvirus|
hiv</t>
        </is>
      </c>
      <c r="O49" s="2" t="inlineStr">
        <is>
          <t>4|
4|
4</t>
        </is>
      </c>
      <c r="P49" s="2" t="inlineStr">
        <is>
          <t xml:space="preserve">|
|
</t>
        </is>
      </c>
      <c r="Q49" t="inlineStr">
        <is>
          <t>virus, der forårsager sygdommen &lt;a href="https://iate.europa.eu/entry/result/768241/da" target="_blank"&gt;aids&lt;/a&gt;</t>
        </is>
      </c>
      <c r="R49" s="2" t="inlineStr">
        <is>
          <t>humanes Immunschwächevirus|
Human-Immunschwäche-Virus|
HIV</t>
        </is>
      </c>
      <c r="S49" s="2" t="inlineStr">
        <is>
          <t>3|
2|
3</t>
        </is>
      </c>
      <c r="T49" s="2" t="inlineStr">
        <is>
          <t xml:space="preserve">|
|
</t>
        </is>
      </c>
      <c r="U49" t="inlineStr">
        <is>
          <t>Der neue Name für das AIDS-Virus, auf den man sich international geeinigt hat: humanes Immunschwächevirus, obwohl in der Literatur noch immer abweichende Bezeichnungen Verwendung finden. Da es mittlerweile mehr als ein HIV gibt, numeriert man: das klassische AIDS-Virus ist HIV I.</t>
        </is>
      </c>
      <c r="V49" s="2" t="inlineStr">
        <is>
          <t>ιός ανθρώπινης ανοσοανεπάρκειας|
ΗΙV</t>
        </is>
      </c>
      <c r="W49" s="2" t="inlineStr">
        <is>
          <t>3|
3</t>
        </is>
      </c>
      <c r="X49" s="2" t="inlineStr">
        <is>
          <t xml:space="preserve">|
</t>
        </is>
      </c>
      <c r="Y49" t="inlineStr">
        <is>
          <t/>
        </is>
      </c>
      <c r="Z49" s="2" t="inlineStr">
        <is>
          <t>human immunodeficiency virus|
HIV</t>
        </is>
      </c>
      <c r="AA49" s="2" t="inlineStr">
        <is>
          <t>3|
3</t>
        </is>
      </c>
      <c r="AB49" s="2" t="inlineStr">
        <is>
          <t xml:space="preserve">|
</t>
        </is>
      </c>
      <c r="AC49" t="inlineStr">
        <is>
          <t>lentivirus (subgroup of retrovirus) causing HIV infection and AIDS&lt;sup&gt;1&lt;/sup&gt;&lt;p&gt;&lt;sup&gt;1&lt;/sup&gt;&lt;i&gt;AIDS&lt;/i&gt; [ &lt;a href="/entry/result/768241/all" id="ENTRY_TO_ENTRY_CONVERTER" target="_blank"&gt;IATE:768241&lt;/a&gt; ]&lt;/p&gt;</t>
        </is>
      </c>
      <c r="AD49" s="2" t="inlineStr">
        <is>
          <t>vírus de la inmunodeficiencia humana|
VIH</t>
        </is>
      </c>
      <c r="AE49" s="2" t="inlineStr">
        <is>
          <t>3|
3</t>
        </is>
      </c>
      <c r="AF49" s="2" t="inlineStr">
        <is>
          <t xml:space="preserve">|
</t>
        </is>
      </c>
      <c r="AG49" t="inlineStr">
        <is>
          <t>Retrovirus causante del síndrome de inmundeficiencia humana adquirida (SIDA).</t>
        </is>
      </c>
      <c r="AH49" s="2" t="inlineStr">
        <is>
          <t>inimese immuunpuudulikkuse viirus|
HIV</t>
        </is>
      </c>
      <c r="AI49" s="2" t="inlineStr">
        <is>
          <t>3|
3</t>
        </is>
      </c>
      <c r="AJ49" s="2" t="inlineStr">
        <is>
          <t xml:space="preserve">|
</t>
        </is>
      </c>
      <c r="AK49" t="inlineStr">
        <is>
          <t>viirus, mis suurendab inimese vastuvõtlikkust teistele nakkushaigustele</t>
        </is>
      </c>
      <c r="AL49" s="2" t="inlineStr">
        <is>
          <t>HIV|
hiv|
immuunikatovirus|
HI-virus</t>
        </is>
      </c>
      <c r="AM49" s="2" t="inlineStr">
        <is>
          <t>3|
3|
3|
3</t>
        </is>
      </c>
      <c r="AN49" s="2" t="inlineStr">
        <is>
          <t xml:space="preserve">|
|
|
</t>
        </is>
      </c>
      <c r="AO49" t="inlineStr">
        <is>
          <t>"ihmiselle immuunikadon aiheuttava virus"</t>
        </is>
      </c>
      <c r="AP49" s="2" t="inlineStr">
        <is>
          <t>VIH|
HIV|
virus de l'immunodéficience humaine</t>
        </is>
      </c>
      <c r="AQ49" s="2" t="inlineStr">
        <is>
          <t>3|
3|
3</t>
        </is>
      </c>
      <c r="AR49" s="2" t="inlineStr">
        <is>
          <t xml:space="preserve">|
|
</t>
        </is>
      </c>
      <c r="AS49" t="inlineStr">
        <is>
          <t>virus qui est la cause du sida</t>
        </is>
      </c>
      <c r="AT49" s="2" t="inlineStr">
        <is>
          <t>víreas easpa imdhíonachta daonna|
VEID</t>
        </is>
      </c>
      <c r="AU49" s="2" t="inlineStr">
        <is>
          <t>3|
3</t>
        </is>
      </c>
      <c r="AV49" s="2" t="inlineStr">
        <is>
          <t xml:space="preserve">|
</t>
        </is>
      </c>
      <c r="AW49" t="inlineStr">
        <is>
          <t/>
        </is>
      </c>
      <c r="AX49" t="inlineStr">
        <is>
          <t/>
        </is>
      </c>
      <c r="AY49" t="inlineStr">
        <is>
          <t/>
        </is>
      </c>
      <c r="AZ49" t="inlineStr">
        <is>
          <t/>
        </is>
      </c>
      <c r="BA49" t="inlineStr">
        <is>
          <t/>
        </is>
      </c>
      <c r="BB49" s="2" t="inlineStr">
        <is>
          <t>humán immundeficiencia-vírus|
HIV|
emberi immunhiányt okozó vírus</t>
        </is>
      </c>
      <c r="BC49" s="2" t="inlineStr">
        <is>
          <t>4|
4|
3</t>
        </is>
      </c>
      <c r="BD49" s="2" t="inlineStr">
        <is>
          <t>preferred|
|
admitted</t>
        </is>
      </c>
      <c r="BE49" t="inlineStr">
        <is>
          <t>az AIDS kialakulásáért felelős vírus</t>
        </is>
      </c>
      <c r="BF49" s="2" t="inlineStr">
        <is>
          <t>virus dell'immunodeficienza umana|
HIV</t>
        </is>
      </c>
      <c r="BG49" s="2" t="inlineStr">
        <is>
          <t>3|
3</t>
        </is>
      </c>
      <c r="BH49" s="2" t="inlineStr">
        <is>
          <t xml:space="preserve">|
</t>
        </is>
      </c>
      <c r="BI49" t="inlineStr">
        <is>
          <t/>
        </is>
      </c>
      <c r="BJ49" t="inlineStr">
        <is>
          <t/>
        </is>
      </c>
      <c r="BK49" t="inlineStr">
        <is>
          <t/>
        </is>
      </c>
      <c r="BL49" t="inlineStr">
        <is>
          <t/>
        </is>
      </c>
      <c r="BM49" t="inlineStr">
        <is>
          <t/>
        </is>
      </c>
      <c r="BN49" s="2" t="inlineStr">
        <is>
          <t>cilvēka imūndeficīta vīruss|
HIV</t>
        </is>
      </c>
      <c r="BO49" s="2" t="inlineStr">
        <is>
          <t>3|
3</t>
        </is>
      </c>
      <c r="BP49" s="2" t="inlineStr">
        <is>
          <t xml:space="preserve">|
</t>
        </is>
      </c>
      <c r="BQ49" t="inlineStr">
        <is>
          <t>vīruss, kura infekcija izraisa AIDS [ &lt;a href="/entry/result/768241/all" id="ENTRY_TO_ENTRY_CONVERTER" target="_blank"&gt;IATE:768241&lt;/a&gt; ]</t>
        </is>
      </c>
      <c r="BR49" t="inlineStr">
        <is>
          <t/>
        </is>
      </c>
      <c r="BS49" t="inlineStr">
        <is>
          <t/>
        </is>
      </c>
      <c r="BT49" t="inlineStr">
        <is>
          <t/>
        </is>
      </c>
      <c r="BU49" t="inlineStr">
        <is>
          <t/>
        </is>
      </c>
      <c r="BV49" s="2" t="inlineStr">
        <is>
          <t>humaan immunodeficiëntie-virus|
humaan immunodeficiëntievirus|
hiv</t>
        </is>
      </c>
      <c r="BW49" s="2" t="inlineStr">
        <is>
          <t>3|
3|
3</t>
        </is>
      </c>
      <c r="BX49" s="2" t="inlineStr">
        <is>
          <t xml:space="preserve">|
|
</t>
        </is>
      </c>
      <c r="BY49" t="inlineStr">
        <is>
          <t>Hiv vernietigt bepaalde witte bloedcellen - de CD4-cellen - die het lichaam beschermen tegen bepaalde ziekteverwekkers. Hierdoor ontwikkelen mensen die geïnfecteerd zijn met hiv op den duur een verlaagde weerstand waardoor zij vatbaarder zijn voor bepaalde infecties (de opportunistische infecties) en tumoren. Dit laatste stadium van een hiv-infectie noemt men aids. Het leidt zonder behandeling tot de dood. De tijd tussen de besmetting met hiv en het uitbreken van aids varieert sterk van ± 2 jaar tot meer dan 15 jaar.</t>
        </is>
      </c>
      <c r="BZ49" s="2" t="inlineStr">
        <is>
          <t>ludzki wirus niedoboru odporności|
HIV</t>
        </is>
      </c>
      <c r="CA49" s="2" t="inlineStr">
        <is>
          <t>4|
4</t>
        </is>
      </c>
      <c r="CB49" s="2" t="inlineStr">
        <is>
          <t xml:space="preserve">|
</t>
        </is>
      </c>
      <c r="CC49" t="inlineStr">
        <is>
          <t/>
        </is>
      </c>
      <c r="CD49" s="2" t="inlineStr">
        <is>
          <t>vírus da imunodeficiência humana|
VIH|
Vírus da imunodeficiência humana adquirida</t>
        </is>
      </c>
      <c r="CE49" s="2" t="inlineStr">
        <is>
          <t>3|
3|
3</t>
        </is>
      </c>
      <c r="CF49" s="2" t="inlineStr">
        <is>
          <t xml:space="preserve">|
|
</t>
        </is>
      </c>
      <c r="CG49" t="inlineStr">
        <is>
          <t>Nome dado a dois vírus semelhantes, da família dos retrovírus, que invadem os linfócitos T-auxiliadores e que são responsáveis pela sida.</t>
        </is>
      </c>
      <c r="CH49" s="2" t="inlineStr">
        <is>
          <t>virusul imunodeficienței umane|
HIV</t>
        </is>
      </c>
      <c r="CI49" s="2" t="inlineStr">
        <is>
          <t>3|
3</t>
        </is>
      </c>
      <c r="CJ49" s="2" t="inlineStr">
        <is>
          <t xml:space="preserve">|
</t>
        </is>
      </c>
      <c r="CK49" t="inlineStr">
        <is>
          <t/>
        </is>
      </c>
      <c r="CL49" s="2" t="inlineStr">
        <is>
          <t>vírus ľudskej imunitnej nedostatočnosti|
HIV</t>
        </is>
      </c>
      <c r="CM49" s="2" t="inlineStr">
        <is>
          <t>3|
3</t>
        </is>
      </c>
      <c r="CN49" s="2" t="inlineStr">
        <is>
          <t xml:space="preserve">|
</t>
        </is>
      </c>
      <c r="CO49" t="inlineStr">
        <is>
          <t/>
        </is>
      </c>
      <c r="CP49" s="2" t="inlineStr">
        <is>
          <t>virus humane imunske pomanjkljivosti|
HIV</t>
        </is>
      </c>
      <c r="CQ49" s="2" t="inlineStr">
        <is>
          <t>3|
3</t>
        </is>
      </c>
      <c r="CR49" s="2" t="inlineStr">
        <is>
          <t xml:space="preserve">|
</t>
        </is>
      </c>
      <c r="CS49" t="inlineStr">
        <is>
          <t>virus, ki se prenaša z nekaterimi telesnimi tekočinami in povzroča aids&lt;sup&gt;1&lt;/sup&gt;&lt;p&gt;&lt;sup&gt;1&lt;/sup&gt;&lt;i&gt;AIDS&lt;/i&gt; [ &lt;a href="/entry/result/768241/all" id="ENTRY_TO_ENTRY_CONVERTER" target="_blank"&gt;IATE:768241&lt;/a&gt; ]&lt;/p&gt;</t>
        </is>
      </c>
      <c r="CT49" s="2" t="inlineStr">
        <is>
          <t>humant immunbristvirus|
hiv</t>
        </is>
      </c>
      <c r="CU49" s="2" t="inlineStr">
        <is>
          <t>3|
3</t>
        </is>
      </c>
      <c r="CV49" s="2" t="inlineStr">
        <is>
          <t xml:space="preserve">|
</t>
        </is>
      </c>
      <c r="CW49" t="inlineStr">
        <is>
          <t>virus som kan leda till sjukdomen aids</t>
        </is>
      </c>
    </row>
    <row r="50">
      <c r="A50" s="1" t="str">
        <f>HYPERLINK("https://iate.europa.eu/entry/result/1121626/all", "1121626")</f>
        <v>1121626</v>
      </c>
      <c r="B50" t="inlineStr">
        <is>
          <t>SOCIAL QUESTIONS</t>
        </is>
      </c>
      <c r="C50" t="inlineStr">
        <is>
          <t>SOCIAL QUESTIONS|health</t>
        </is>
      </c>
      <c r="D50" t="inlineStr">
        <is>
          <t>no</t>
        </is>
      </c>
      <c r="E50" t="inlineStr">
        <is>
          <t/>
        </is>
      </c>
      <c r="F50" t="inlineStr">
        <is>
          <t/>
        </is>
      </c>
      <c r="G50" t="inlineStr">
        <is>
          <t/>
        </is>
      </c>
      <c r="H50" t="inlineStr">
        <is>
          <t/>
        </is>
      </c>
      <c r="I50" t="inlineStr">
        <is>
          <t/>
        </is>
      </c>
      <c r="J50" t="inlineStr">
        <is>
          <t/>
        </is>
      </c>
      <c r="K50" t="inlineStr">
        <is>
          <t/>
        </is>
      </c>
      <c r="L50" t="inlineStr">
        <is>
          <t/>
        </is>
      </c>
      <c r="M50" t="inlineStr">
        <is>
          <t/>
        </is>
      </c>
      <c r="N50" s="2" t="inlineStr">
        <is>
          <t>HBs-antigen|
HBsAg|
hepatitis B-overfladeantigen</t>
        </is>
      </c>
      <c r="O50" s="2" t="inlineStr">
        <is>
          <t>4|
4|
4</t>
        </is>
      </c>
      <c r="P50" s="2" t="inlineStr">
        <is>
          <t xml:space="preserve">|
|
</t>
        </is>
      </c>
      <c r="Q50" t="inlineStr">
        <is>
          <t>Antigen knyttet til hepatitis B virus. (s = surface (overflade); Ag = antigen)(Klinisk Ordbog)</t>
        </is>
      </c>
      <c r="R50" s="2" t="inlineStr">
        <is>
          <t>Hepatitis-B-Oberflächenantigen|
Hepatitis-assoziertes Antigen|
Australia-Antigen|
HAA|
HBs|
HBsAg|
Hepatitis-B-surface-Antigen|
Oberflächenantigen|
Serumhepatitis-Antigen|
SH-Antigen|
HBs-Antigen|
Oberflächenantigen des Hepatitis-B-Virus</t>
        </is>
      </c>
      <c r="S50" s="2" t="inlineStr">
        <is>
          <t>3|
3|
3|
3|
3|
3|
3|
3|
3|
3|
2|
2</t>
        </is>
      </c>
      <c r="T50" s="2" t="inlineStr">
        <is>
          <t xml:space="preserve">|
|
|
|
|
|
|
|
|
|
|
</t>
        </is>
      </c>
      <c r="U50" t="inlineStr">
        <is>
          <t/>
        </is>
      </c>
      <c r="V50" s="2" t="inlineStr">
        <is>
          <t>ηπατίτις Β με επιφανειακά αντιγόνα</t>
        </is>
      </c>
      <c r="W50" s="2" t="inlineStr">
        <is>
          <t>2</t>
        </is>
      </c>
      <c r="X50" s="2" t="inlineStr">
        <is>
          <t/>
        </is>
      </c>
      <c r="Y50" t="inlineStr">
        <is>
          <t/>
        </is>
      </c>
      <c r="Z50" s="2" t="inlineStr">
        <is>
          <t>hepatitis B surface antigen|
HBsAg|
hepatitis B virus surface antigen|
surface antigen of hepatitis B virus|
hepatitis-associated antigen|
HAA|
Australia antigen</t>
        </is>
      </c>
      <c r="AA50" s="2" t="inlineStr">
        <is>
          <t>3|
3|
3|
3|
2|
2|
2</t>
        </is>
      </c>
      <c r="AB50" s="2" t="inlineStr">
        <is>
          <t>preferred|
preferred|
|
|
obsolete|
obsolete|
obsolete</t>
        </is>
      </c>
      <c r="AC50" t="inlineStr">
        <is>
          <t>antigen present in the serum of those infected with &lt;a href="https://iate.europa.eu/entry/result/1542859/en" target="_blank"&gt;hepatitis B&lt;/a&gt;, consisting of the outer &lt;a href="https://iate.europa.eu/entry/result/1684586/en" target="_blank"&gt;lipoprotein&lt;/a&gt; coat of the Dane particle</t>
        </is>
      </c>
      <c r="AD50" s="2" t="inlineStr">
        <is>
          <t>antígeno de superficie de la hepatitis B|
HBsAg|
antígeno de superficie del VHB</t>
        </is>
      </c>
      <c r="AE50" s="2" t="inlineStr">
        <is>
          <t>3|
3|
2</t>
        </is>
      </c>
      <c r="AF50" s="2" t="inlineStr">
        <is>
          <t xml:space="preserve">|
|
</t>
        </is>
      </c>
      <c r="AG50" t="inlineStr">
        <is>
          <t/>
        </is>
      </c>
      <c r="AH50" s="2" t="inlineStr">
        <is>
          <t>B-hepatiidi viiruse pinnaantigeen</t>
        </is>
      </c>
      <c r="AI50" s="2" t="inlineStr">
        <is>
          <t>2</t>
        </is>
      </c>
      <c r="AJ50" s="2" t="inlineStr">
        <is>
          <t/>
        </is>
      </c>
      <c r="AK50" t="inlineStr">
        <is>
          <t/>
        </is>
      </c>
      <c r="AL50" t="inlineStr">
        <is>
          <t/>
        </is>
      </c>
      <c r="AM50" t="inlineStr">
        <is>
          <t/>
        </is>
      </c>
      <c r="AN50" t="inlineStr">
        <is>
          <t/>
        </is>
      </c>
      <c r="AO50" t="inlineStr">
        <is>
          <t/>
        </is>
      </c>
      <c r="AP50" s="2" t="inlineStr">
        <is>
          <t>Ag HBs|
antigène HBs|
HBsAg|
antigène de surface de l'hépatite B|
antigène Australia|
antigène de surface du virus de l'hépatite B</t>
        </is>
      </c>
      <c r="AQ50" s="2" t="inlineStr">
        <is>
          <t>3|
3|
3|
2|
2|
2</t>
        </is>
      </c>
      <c r="AR50" s="2" t="inlineStr">
        <is>
          <t xml:space="preserve">|
|
|
|
|
</t>
        </is>
      </c>
      <c r="AS50" t="inlineStr">
        <is>
          <t>1) marqueur sérique de l'infection par le virus B, commun à toutes les infections, hépatite D comprise; l'Ag HBs est d'apparition très précoce (quelques semaines avant l'élévation des transaminases); il disparaît habituellement au moment où se normalisent les transaminases et sa disparition est presque toujours suivie, à une ou plusiueurs semaines de distance (stade dit " de fenêtre" ,où l'on voit apparaître l'Ac anti-HBc IgM),de l'apparition de l'Ac anti-HBs; la présence de l'Ag HBs ne suffit cependant pas, à elle seule, pour affirmer le diagnostic d'hépatite aiguë B; profils sérologiques remarquables:1.Ag HBs + Ac anti-HBc IgM, association qui permet d'affirmer le diagnostic d'hépatite aiguë B; l'Ac anti-HBc type IgM est constant et apparaît dès le début de l'infection et persiste trois à six mois, parfois davantage, dans le sérum; 2.Ag HBs + Ac anti-HBc IgG, association qui permet d'affirmer le portage chronique du virus B 2) Antigène trouvé dans le sérum de sujets atteints d'hépatite et de certains individus sains, surtout de ceux ayant reçu de nombreuses transfusions sanguines ou soumis à des épurations rénales ou à des traitements immunodépresseurs.</t>
        </is>
      </c>
      <c r="AT50" t="inlineStr">
        <is>
          <t/>
        </is>
      </c>
      <c r="AU50" t="inlineStr">
        <is>
          <t/>
        </is>
      </c>
      <c r="AV50" t="inlineStr">
        <is>
          <t/>
        </is>
      </c>
      <c r="AW50" t="inlineStr">
        <is>
          <t/>
        </is>
      </c>
      <c r="AX50" t="inlineStr">
        <is>
          <t/>
        </is>
      </c>
      <c r="AY50" t="inlineStr">
        <is>
          <t/>
        </is>
      </c>
      <c r="AZ50" t="inlineStr">
        <is>
          <t/>
        </is>
      </c>
      <c r="BA50" t="inlineStr">
        <is>
          <t/>
        </is>
      </c>
      <c r="BB50" t="inlineStr">
        <is>
          <t/>
        </is>
      </c>
      <c r="BC50" t="inlineStr">
        <is>
          <t/>
        </is>
      </c>
      <c r="BD50" t="inlineStr">
        <is>
          <t/>
        </is>
      </c>
      <c r="BE50" t="inlineStr">
        <is>
          <t/>
        </is>
      </c>
      <c r="BF50" s="2" t="inlineStr">
        <is>
          <t>antigene di superficie del virus epatitico B|
HBsAg|
antigene Australia|
antigene HBs|
antigene di superficie dell'epatite B|
antigene associato all'epatite|
antigene di superficie del virus dell'epatite B</t>
        </is>
      </c>
      <c r="BG50" s="2" t="inlineStr">
        <is>
          <t>3|
3|
3|
2|
2|
2|
3</t>
        </is>
      </c>
      <c r="BH50" s="2" t="inlineStr">
        <is>
          <t xml:space="preserve">|
|
|
|
|
|
</t>
        </is>
      </c>
      <c r="BI50" t="inlineStr">
        <is>
          <t/>
        </is>
      </c>
      <c r="BJ50" t="inlineStr">
        <is>
          <t/>
        </is>
      </c>
      <c r="BK50" t="inlineStr">
        <is>
          <t/>
        </is>
      </c>
      <c r="BL50" t="inlineStr">
        <is>
          <t/>
        </is>
      </c>
      <c r="BM50" t="inlineStr">
        <is>
          <t/>
        </is>
      </c>
      <c r="BN50" t="inlineStr">
        <is>
          <t/>
        </is>
      </c>
      <c r="BO50" t="inlineStr">
        <is>
          <t/>
        </is>
      </c>
      <c r="BP50" t="inlineStr">
        <is>
          <t/>
        </is>
      </c>
      <c r="BQ50" t="inlineStr">
        <is>
          <t/>
        </is>
      </c>
      <c r="BR50" t="inlineStr">
        <is>
          <t/>
        </is>
      </c>
      <c r="BS50" t="inlineStr">
        <is>
          <t/>
        </is>
      </c>
      <c r="BT50" t="inlineStr">
        <is>
          <t/>
        </is>
      </c>
      <c r="BU50" t="inlineStr">
        <is>
          <t/>
        </is>
      </c>
      <c r="BV50" s="2" t="inlineStr">
        <is>
          <t>oppervlakteantigeen van hepatitis B|
hepatitis-B surface antigeen|
HBs-antigeen|
HBsAg|
HBsAG</t>
        </is>
      </c>
      <c r="BW50" s="2" t="inlineStr">
        <is>
          <t>3|
3|
3|
3|
3</t>
        </is>
      </c>
      <c r="BX50" s="2" t="inlineStr">
        <is>
          <t xml:space="preserve">|
|
|
|
</t>
        </is>
      </c>
      <c r="BY50" t="inlineStr">
        <is>
          <t>Nadere uitleg over Hepatitis B-antigenen en -antistoffen, zie Codex Medicus, p. 172 en 366-368.</t>
        </is>
      </c>
      <c r="BZ50" t="inlineStr">
        <is>
          <t/>
        </is>
      </c>
      <c r="CA50" t="inlineStr">
        <is>
          <t/>
        </is>
      </c>
      <c r="CB50" t="inlineStr">
        <is>
          <t/>
        </is>
      </c>
      <c r="CC50" t="inlineStr">
        <is>
          <t/>
        </is>
      </c>
      <c r="CD50" s="2" t="inlineStr">
        <is>
          <t>AgHBs|
antigénio de superfície da hepatite B|
antigénio de superfície do vírus da hepatite B</t>
        </is>
      </c>
      <c r="CE50" s="2" t="inlineStr">
        <is>
          <t>3|
3|
3</t>
        </is>
      </c>
      <c r="CF50" s="2" t="inlineStr">
        <is>
          <t xml:space="preserve">|
|
</t>
        </is>
      </c>
      <c r="CG50" t="inlineStr">
        <is>
          <t/>
        </is>
      </c>
      <c r="CH50" t="inlineStr">
        <is>
          <t/>
        </is>
      </c>
      <c r="CI50" t="inlineStr">
        <is>
          <t/>
        </is>
      </c>
      <c r="CJ50" t="inlineStr">
        <is>
          <t/>
        </is>
      </c>
      <c r="CK50" t="inlineStr">
        <is>
          <t/>
        </is>
      </c>
      <c r="CL50" t="inlineStr">
        <is>
          <t/>
        </is>
      </c>
      <c r="CM50" t="inlineStr">
        <is>
          <t/>
        </is>
      </c>
      <c r="CN50" t="inlineStr">
        <is>
          <t/>
        </is>
      </c>
      <c r="CO50" t="inlineStr">
        <is>
          <t/>
        </is>
      </c>
      <c r="CP50" t="inlineStr">
        <is>
          <t/>
        </is>
      </c>
      <c r="CQ50" t="inlineStr">
        <is>
          <t/>
        </is>
      </c>
      <c r="CR50" t="inlineStr">
        <is>
          <t/>
        </is>
      </c>
      <c r="CS50" t="inlineStr">
        <is>
          <t/>
        </is>
      </c>
      <c r="CT50" s="2" t="inlineStr">
        <is>
          <t>Hbs-antigen|
HbsAg</t>
        </is>
      </c>
      <c r="CU50" s="2" t="inlineStr">
        <is>
          <t>2|
2</t>
        </is>
      </c>
      <c r="CV50" s="2" t="inlineStr">
        <is>
          <t xml:space="preserve">|
</t>
        </is>
      </c>
      <c r="CW50" t="inlineStr">
        <is>
          <t/>
        </is>
      </c>
    </row>
    <row r="51">
      <c r="A51" s="1" t="str">
        <f>HYPERLINK("https://iate.europa.eu/entry/result/1077058/all", "1077058")</f>
        <v>1077058</v>
      </c>
      <c r="B51" t="inlineStr">
        <is>
          <t>SOCIAL QUESTIONS;SCIENCE;PRODUCTION, TECHNOLOGY AND RESEARCH</t>
        </is>
      </c>
      <c r="C51" t="inlineStr">
        <is>
          <t>SOCIAL QUESTIONS|health|medical science;SCIENCE|natural and applied sciences|life sciences;PRODUCTION, TECHNOLOGY AND RESEARCH|research and intellectual property|research</t>
        </is>
      </c>
      <c r="D51" t="inlineStr">
        <is>
          <t>yes</t>
        </is>
      </c>
      <c r="E51" t="inlineStr">
        <is>
          <t/>
        </is>
      </c>
      <c r="F51" s="2" t="inlineStr">
        <is>
          <t>стволова клетка</t>
        </is>
      </c>
      <c r="G51" s="2" t="inlineStr">
        <is>
          <t>4</t>
        </is>
      </c>
      <c r="H51" s="2" t="inlineStr">
        <is>
          <t/>
        </is>
      </c>
      <c r="I51" t="inlineStr">
        <is>
          <t>универсални клетки, които дават началото на всички тъкани, органи и системи в организма и при необходимост могат да се превърнат във всякакъв вид клетка от тялото: могат да бъдат клетки от сърцето, черния дроб, гръбначния мозък, зъбите и костите</t>
        </is>
      </c>
      <c r="J51" s="2" t="inlineStr">
        <is>
          <t>kmenová buňka</t>
        </is>
      </c>
      <c r="K51" s="2" t="inlineStr">
        <is>
          <t>3</t>
        </is>
      </c>
      <c r="L51" s="2" t="inlineStr">
        <is>
          <t/>
        </is>
      </c>
      <c r="M51" t="inlineStr">
        <is>
          <t>Buňka, která je schopna se dělit (sebereplikovat) po neomezenou dobu – často po dobu života organizmu, aniž by se přitom diferencovala.</t>
        </is>
      </c>
      <c r="N51" s="2" t="inlineStr">
        <is>
          <t>stamcelle</t>
        </is>
      </c>
      <c r="O51" s="2" t="inlineStr">
        <is>
          <t>3</t>
        </is>
      </c>
      <c r="P51" s="2" t="inlineStr">
        <is>
          <t/>
        </is>
      </c>
      <c r="Q51" t="inlineStr">
        <is>
          <t>de umodne celler i knoglemarven, som er forstadier til de røde og hvide blodlegemer</t>
        </is>
      </c>
      <c r="R51" s="2" t="inlineStr">
        <is>
          <t>Blutstammzelle|
Stammzelle</t>
        </is>
      </c>
      <c r="S51" s="2" t="inlineStr">
        <is>
          <t>3|
3</t>
        </is>
      </c>
      <c r="T51" s="2" t="inlineStr">
        <is>
          <t xml:space="preserve">|
</t>
        </is>
      </c>
      <c r="U51" t="inlineStr">
        <is>
          <t>unreifste Stammzelle der korpuskulären Blutelemente, die bereits determiniert ist; Vorkommen normalerweise nur in den Blutbildungsstätten, nicht aber im strömenden Blut</t>
        </is>
      </c>
      <c r="V51" s="2" t="inlineStr">
        <is>
          <t>αρχέγονο αιμοποιητικό κύτταρο|
αρχέγονο μητρικό αιμοποιητικό κύτταρο|
μητρικό αρχέγονο πολυδύναμο κύτταρο|
αρχέγονο κύτταρο|
αρχέγονο κύτταρο του αιμοποιητικού συστήματος</t>
        </is>
      </c>
      <c r="W51" s="2" t="inlineStr">
        <is>
          <t>2|
2|
2|
2|
2</t>
        </is>
      </c>
      <c r="X51" s="2" t="inlineStr">
        <is>
          <t xml:space="preserve">|
|
|
|
</t>
        </is>
      </c>
      <c r="Y51" t="inlineStr">
        <is>
          <t/>
        </is>
      </c>
      <c r="Z51" s="2" t="inlineStr">
        <is>
          <t>stem cell</t>
        </is>
      </c>
      <c r="AA51" s="2" t="inlineStr">
        <is>
          <t>3</t>
        </is>
      </c>
      <c r="AB51" s="2" t="inlineStr">
        <is>
          <t/>
        </is>
      </c>
      <c r="AC51" t="inlineStr">
        <is>
          <t>undifferentiated (i.e. unspecialised) cell of a multicellular organism which, by means of cell division, sometimes after long periods of inactivity, is capable of giving rise to indefinitely more cells of the same type, and from which certain other kinds of cell (i.e. tissue- or organ-specific cells with special functions) arise by differentiation</t>
        </is>
      </c>
      <c r="AD51" s="2" t="inlineStr">
        <is>
          <t>citoblasto|
célula pluripotencial|
célula troncal</t>
        </is>
      </c>
      <c r="AE51" s="2" t="inlineStr">
        <is>
          <t>3|
3|
3</t>
        </is>
      </c>
      <c r="AF51" s="2" t="inlineStr">
        <is>
          <t xml:space="preserve">|
|
</t>
        </is>
      </c>
      <c r="AG51" t="inlineStr">
        <is>
          <t>"Cualquier célula inmadura capaz de reproducirse en estado indiferenciado durante un tiempo prolongado (...) y de diferenciarse para dar lugar a células especializadas."</t>
        </is>
      </c>
      <c r="AH51" s="2" t="inlineStr">
        <is>
          <t>tüvirakk</t>
        </is>
      </c>
      <c r="AI51" s="2" t="inlineStr">
        <is>
          <t>3</t>
        </is>
      </c>
      <c r="AJ51" s="2" t="inlineStr">
        <is>
          <t/>
        </is>
      </c>
      <c r="AK51" t="inlineStr">
        <is>
          <t>paljunemisvõimeline, osaliselt diferentseerunud rakk, millest jagunemisel tekib diferentseerunud rakke</t>
        </is>
      </c>
      <c r="AL51" s="2" t="inlineStr">
        <is>
          <t>kantasolu</t>
        </is>
      </c>
      <c r="AM51" s="2" t="inlineStr">
        <is>
          <t>3</t>
        </is>
      </c>
      <c r="AN51" s="2" t="inlineStr">
        <is>
          <t/>
        </is>
      </c>
      <c r="AO51" t="inlineStr">
        <is>
          <t>1.Erilaistumaton solu, joka pystyy jakautumaan ja erilaistumaan useiksi erilaisiksi solulinjoiksi</t>
        </is>
      </c>
      <c r="AP51" s="2" t="inlineStr">
        <is>
          <t>cellule souche|
cellule indifférenciée</t>
        </is>
      </c>
      <c r="AQ51" s="2" t="inlineStr">
        <is>
          <t>3|
3</t>
        </is>
      </c>
      <c r="AR51" s="2" t="inlineStr">
        <is>
          <t xml:space="preserve">|
</t>
        </is>
      </c>
      <c r="AS51" t="inlineStr">
        <is>
          <t>cellule hémopoïétique non encore individualisée, morphologiquement susceptible de donner naissance aux éléments de différentes lignées</t>
        </is>
      </c>
      <c r="AT51" s="2" t="inlineStr">
        <is>
          <t>gaschill</t>
        </is>
      </c>
      <c r="AU51" s="2" t="inlineStr">
        <is>
          <t>3</t>
        </is>
      </c>
      <c r="AV51" s="2" t="inlineStr">
        <is>
          <t/>
        </is>
      </c>
      <c r="AW51" t="inlineStr">
        <is>
          <t/>
        </is>
      </c>
      <c r="AX51" s="2" t="inlineStr">
        <is>
          <t>matična stanica</t>
        </is>
      </c>
      <c r="AY51" s="2" t="inlineStr">
        <is>
          <t>4</t>
        </is>
      </c>
      <c r="AZ51" s="2" t="inlineStr">
        <is>
          <t/>
        </is>
      </c>
      <c r="BA51" t="inlineStr">
        <is>
          <t/>
        </is>
      </c>
      <c r="BB51" s="2" t="inlineStr">
        <is>
          <t>őssejt</t>
        </is>
      </c>
      <c r="BC51" s="2" t="inlineStr">
        <is>
          <t>4</t>
        </is>
      </c>
      <c r="BD51" s="2" t="inlineStr">
        <is>
          <t/>
        </is>
      </c>
      <c r="BE51" t="inlineStr">
        <is>
          <t>a többsejtű élőlényekben megtalálható sejtek, amelyek osztódással képesek a szervezet speciális funkciót ellátó testi sejtjeivé differenciálódni</t>
        </is>
      </c>
      <c r="BF51" s="2" t="inlineStr">
        <is>
          <t>cellula stipite|
cellula madre|
cellula staminale</t>
        </is>
      </c>
      <c r="BG51" s="2" t="inlineStr">
        <is>
          <t>3|
3|
2</t>
        </is>
      </c>
      <c r="BH51" s="2" t="inlineStr">
        <is>
          <t xml:space="preserve">|
|
</t>
        </is>
      </c>
      <c r="BI51" t="inlineStr">
        <is>
          <t>cellula primitiva non specializzata dotata della singolare capacità di trasformarsi in diversi altri tipi di cellule del corpo</t>
        </is>
      </c>
      <c r="BJ51" s="2" t="inlineStr">
        <is>
          <t>kamieninė ląstelė</t>
        </is>
      </c>
      <c r="BK51" s="2" t="inlineStr">
        <is>
          <t>4</t>
        </is>
      </c>
      <c r="BL51" s="2" t="inlineStr">
        <is>
          <t/>
        </is>
      </c>
      <c r="BM51" t="inlineStr">
        <is>
          <t>organizmo ląstelės, gebančios diferencijuotis, įgydamos specifines, reikalingas organizmui funkcijas, įsijungiančios į pažeisto organo „remontą“ jį sužalojus</t>
        </is>
      </c>
      <c r="BN51" s="2" t="inlineStr">
        <is>
          <t>cilmes šūna|
cilmšūna</t>
        </is>
      </c>
      <c r="BO51" s="2" t="inlineStr">
        <is>
          <t>3|
2</t>
        </is>
      </c>
      <c r="BP51" s="2" t="inlineStr">
        <is>
          <t xml:space="preserve">|
</t>
        </is>
      </c>
      <c r="BQ51" t="inlineStr">
        <is>
          <t>Nespecializēta šūna, kam raksturīga spēja atjaunoties, saglabājot nespecializētu stāvokli, un spēja veidot dažādas specializētas šūnas ar tām raksturīgu uzbūvi, piemēram, muskuļu vai nervu šūnas.</t>
        </is>
      </c>
      <c r="BR51" s="2" t="inlineStr">
        <is>
          <t>ċellola staminali</t>
        </is>
      </c>
      <c r="BS51" s="2" t="inlineStr">
        <is>
          <t>3</t>
        </is>
      </c>
      <c r="BT51" s="2" t="inlineStr">
        <is>
          <t/>
        </is>
      </c>
      <c r="BU51" t="inlineStr">
        <is>
          <t>ċellola mhux divrenzjata (i.e. mhux speċjalizzata) ta' organiżmu multiċellulari li, permezz tad-diviżjoni taċ-ċelloli, xi drabi wara perjodi twal ta' inattività, kapaċi toħloq b'mod indefinit iktar ċelloli tal-istess tip u li minnhom ċerti tipi oħra ta' ċelloli (i.e. ċelloli speċifiċi ta' organi jew ta' tessuti b'funzjonijet speċjali) jokkorru permezz tad-divrenzjar</t>
        </is>
      </c>
      <c r="BV51" s="2" t="inlineStr">
        <is>
          <t>stamcel</t>
        </is>
      </c>
      <c r="BW51" s="2" t="inlineStr">
        <is>
          <t>3</t>
        </is>
      </c>
      <c r="BX51" s="2" t="inlineStr">
        <is>
          <t/>
        </is>
      </c>
      <c r="BY51" t="inlineStr">
        <is>
          <t>ongedifferentieerde lichaamscel die zich onbeperkt kan delen en waaruit zich de specifieke cellen ontwikkelen</t>
        </is>
      </c>
      <c r="BZ51" s="2" t="inlineStr">
        <is>
          <t>komórka macierzysta</t>
        </is>
      </c>
      <c r="CA51" s="2" t="inlineStr">
        <is>
          <t>3</t>
        </is>
      </c>
      <c r="CB51" s="2" t="inlineStr">
        <is>
          <t/>
        </is>
      </c>
      <c r="CC51" t="inlineStr">
        <is>
          <t>niezróżnicowana komórka ludzka lub zwierzęca albo komórka wyhodowana in vitro, która może różnicować się do każdego typu komórek danego organizmu</t>
        </is>
      </c>
      <c r="CD51" s="2" t="inlineStr">
        <is>
          <t>célula estaminal</t>
        </is>
      </c>
      <c r="CE51" s="2" t="inlineStr">
        <is>
          <t>3</t>
        </is>
      </c>
      <c r="CF51" s="2" t="inlineStr">
        <is>
          <t/>
        </is>
      </c>
      <c r="CG51" t="inlineStr">
        <is>
          <t>Célula presente em organismos multicelulares que mantém a sua capacidade de multiplicação por divisão mitótica e é capaz de se diferenciar em vários tipos de células.</t>
        </is>
      </c>
      <c r="CH51" s="2" t="inlineStr">
        <is>
          <t>celulă stem</t>
        </is>
      </c>
      <c r="CI51" s="2" t="inlineStr">
        <is>
          <t>3</t>
        </is>
      </c>
      <c r="CJ51" s="2" t="inlineStr">
        <is>
          <t/>
        </is>
      </c>
      <c r="CK51" t="inlineStr">
        <is>
          <t>Celulă relativ nediferențiată care poate, prin diviziune, să dea naștere la celule fiice care, la rândul lor, pot suferi o diferențiere terminală în tipuri particulare, distincte de celule</t>
        </is>
      </c>
      <c r="CL51" s="2" t="inlineStr">
        <is>
          <t>kmeňová bunka</t>
        </is>
      </c>
      <c r="CM51" s="2" t="inlineStr">
        <is>
          <t>3</t>
        </is>
      </c>
      <c r="CN51" s="2" t="inlineStr">
        <is>
          <t/>
        </is>
      </c>
      <c r="CO51" t="inlineStr">
        <is>
          <t>primárna nediferencovaná bunka, ktorá má schopnosť sa premeniť (diferenciácia) na iný, špecializovanejší druh bunky</t>
        </is>
      </c>
      <c r="CP51" s="2" t="inlineStr">
        <is>
          <t>matična celica</t>
        </is>
      </c>
      <c r="CQ51" s="2" t="inlineStr">
        <is>
          <t>3</t>
        </is>
      </c>
      <c r="CR51" s="2" t="inlineStr">
        <is>
          <t/>
        </is>
      </c>
      <c r="CS51" t="inlineStr">
        <is>
          <t>malo diferencirana celica, katere potomke ostanejo deloma na isti stopnji diferenciacije, deloma pa se razvijajo v diferencirane celice enega tipa ali v več tipov ene sorodne skupine</t>
        </is>
      </c>
      <c r="CT51" s="2" t="inlineStr">
        <is>
          <t>stamcell</t>
        </is>
      </c>
      <c r="CU51" s="2" t="inlineStr">
        <is>
          <t>3</t>
        </is>
      </c>
      <c r="CV51" s="2" t="inlineStr">
        <is>
          <t/>
        </is>
      </c>
      <c r="CW51" t="inlineStr">
        <is>
          <t>Omogen cell som genom delningar ger upphov till mer mogna (mer differentierade) celler samt till fler stamceller, så att antalet stamceller i organismen bibehålls.</t>
        </is>
      </c>
    </row>
    <row r="52">
      <c r="A52" s="1" t="str">
        <f>HYPERLINK("https://iate.europa.eu/entry/result/2146586/all", "2146586")</f>
        <v>2146586</v>
      </c>
      <c r="B52" t="inlineStr">
        <is>
          <t>SOCIAL QUESTIONS;PRODUCTION, TECHNOLOGY AND RESEARCH</t>
        </is>
      </c>
      <c r="C52" t="inlineStr">
        <is>
          <t>SOCIAL QUESTIONS|health|pharmaceutical industry;PRODUCTION, TECHNOLOGY AND RESEARCH|research and intellectual property|research</t>
        </is>
      </c>
      <c r="D52" t="inlineStr">
        <is>
          <t>yes</t>
        </is>
      </c>
      <c r="E52" t="inlineStr">
        <is>
          <t/>
        </is>
      </c>
      <c r="F52" s="2" t="inlineStr">
        <is>
          <t>изпитван лекарствен продукт</t>
        </is>
      </c>
      <c r="G52" s="2" t="inlineStr">
        <is>
          <t>4</t>
        </is>
      </c>
      <c r="H52" s="2" t="inlineStr">
        <is>
          <t/>
        </is>
      </c>
      <c r="I52" t="inlineStr">
        <is>
          <t>лекарствена форма на активно вещество или плацебо, което се изпитва или използва като сравнение в клинично изпитване, включително продукти, за които има издадено разрешение за употреба, но се използват за неразрешено показание или с оглед получаване на допълнителна информация за разрешената форма, или са комплектувани (в лекарствена форма или опаковани) по начин, различен от разрешената форма</t>
        </is>
      </c>
      <c r="J52" s="2" t="inlineStr">
        <is>
          <t>hodnocený léčivý přípravek|
HLP</t>
        </is>
      </c>
      <c r="K52" s="2" t="inlineStr">
        <is>
          <t>3|
3</t>
        </is>
      </c>
      <c r="L52" s="2" t="inlineStr">
        <is>
          <t xml:space="preserve">|
</t>
        </is>
      </c>
      <c r="M52" t="inlineStr">
        <is>
          <t>léková forma léčivé látky nebo přípravek získaný technologickým zpracováním pouze pomocných látek (placebo), které se testují nebo používají pro srovnání v &lt;i&gt;klinickém hodnocení&lt;/i&gt; [ &lt;a href="/entry/result/1686971/all" id="ENTRY_TO_ENTRY_CONVERTER" target="_blank"&gt;IATE:1686971&lt;/a&gt; ]</t>
        </is>
      </c>
      <c r="N52" s="2" t="inlineStr">
        <is>
          <t>forsøgslægemiddel</t>
        </is>
      </c>
      <c r="O52" s="2" t="inlineStr">
        <is>
          <t>3</t>
        </is>
      </c>
      <c r="P52" s="2" t="inlineStr">
        <is>
          <t/>
        </is>
      </c>
      <c r="Q52" t="inlineStr">
        <is>
          <t>lægemiddel, der afprøves eller anvendes som referencelægemiddel, herunder
som placebo, i et klinisk forsøg</t>
        </is>
      </c>
      <c r="R52" s="2" t="inlineStr">
        <is>
          <t>Prüfpräparat</t>
        </is>
      </c>
      <c r="S52" s="2" t="inlineStr">
        <is>
          <t>3</t>
        </is>
      </c>
      <c r="T52" s="2" t="inlineStr">
        <is>
          <t/>
        </is>
      </c>
      <c r="U52" t="inlineStr">
        <is>
          <t>pharmazeutische Form eines Wirkstoffs oder Placebos, die in einer klinischen Prüfung getestet oder als Referenzsubstanz verwendet wird</t>
        </is>
      </c>
      <c r="V52" s="2" t="inlineStr">
        <is>
          <t>υπό έρευνα φάρμακο|
δοκιμαζόμενο φάρμακο|
ΔΦ</t>
        </is>
      </c>
      <c r="W52" s="2" t="inlineStr">
        <is>
          <t>3|
3|
3</t>
        </is>
      </c>
      <c r="X52" s="2" t="inlineStr">
        <is>
          <t xml:space="preserve">preferred|
|
</t>
        </is>
      </c>
      <c r="Y52" t="inlineStr">
        <is>
          <t>φάρμακο που υποβάλλεται σε δοκιμή ή χρησιμοποιείται ως αναφορά, συμπεριλαμβανομένου του εικονικού φαρμάκου (placebo), σε κλινική δοκιμή</t>
        </is>
      </c>
      <c r="Z52" s="2" t="inlineStr">
        <is>
          <t>investigational medicinal product|
IMP|
investigational product|
medicinal product for trial|
investigational medicine</t>
        </is>
      </c>
      <c r="AA52" s="2" t="inlineStr">
        <is>
          <t>3|
3|
3|
1|
3</t>
        </is>
      </c>
      <c r="AB52" s="2" t="inlineStr">
        <is>
          <t xml:space="preserve">|
|
|
|
</t>
        </is>
      </c>
      <c r="AC52" t="inlineStr">
        <is>
          <t>medicinal product which is being tested or used as a reference, including as a placebo, in a &lt;a href="https://iate.europa.eu/entry/result/1686971/en" target="_blank"&gt;clinical trial&lt;/a&gt;</t>
        </is>
      </c>
      <c r="AD52" s="2" t="inlineStr">
        <is>
          <t>producto en fase de investigación clínica|
PEI|
medicamento en investigación|
MI|
medicamento en fase de investigación clínica</t>
        </is>
      </c>
      <c r="AE52" s="2" t="inlineStr">
        <is>
          <t>3|
3|
3|
2|
3</t>
        </is>
      </c>
      <c r="AF52" s="2" t="inlineStr">
        <is>
          <t xml:space="preserve">|
|
preferred|
|
</t>
        </is>
      </c>
      <c r="AG52" t="inlineStr">
        <is>
          <t>Medicamento que se está sometiendo a prueba o utilizando como referencia, incluso como placebo, en un ensayo clínico.</t>
        </is>
      </c>
      <c r="AH52" s="2" t="inlineStr">
        <is>
          <t>uuritav ravim|
uuringuravim</t>
        </is>
      </c>
      <c r="AI52" s="2" t="inlineStr">
        <is>
          <t>3|
3</t>
        </is>
      </c>
      <c r="AJ52" s="2" t="inlineStr">
        <is>
          <t xml:space="preserve">preferred|
</t>
        </is>
      </c>
      <c r="AK52" t="inlineStr">
        <is>
          <t/>
        </is>
      </c>
      <c r="AL52" s="2" t="inlineStr">
        <is>
          <t>tutkimuslääke</t>
        </is>
      </c>
      <c r="AM52" s="2" t="inlineStr">
        <is>
          <t>3</t>
        </is>
      </c>
      <c r="AN52" s="2" t="inlineStr">
        <is>
          <t/>
        </is>
      </c>
      <c r="AO52" t="inlineStr">
        <is>
          <t>&lt;a href="https://iate.europa.eu/entry/result/1686971/fi" target="_blank"&gt;kliinisessä lääketutkimuksessa&lt;/a&gt; tutkittava tai vertailulääkkeenä käytettävä lääke, myös lumelääke eli plasebo</t>
        </is>
      </c>
      <c r="AP52" s="2" t="inlineStr">
        <is>
          <t>médicament expérimental</t>
        </is>
      </c>
      <c r="AQ52" s="2" t="inlineStr">
        <is>
          <t>3</t>
        </is>
      </c>
      <c r="AR52" s="2" t="inlineStr">
        <is>
          <t/>
        </is>
      </c>
      <c r="AS52" t="inlineStr">
        <is>
          <t>médicament expérimenté ou utilisé comme référence, y compris en tant que placebo, lors d'un essai clinique</t>
        </is>
      </c>
      <c r="AT52" s="2" t="inlineStr">
        <is>
          <t>táirge íocshláinte imscrúdaitheach</t>
        </is>
      </c>
      <c r="AU52" s="2" t="inlineStr">
        <is>
          <t>3</t>
        </is>
      </c>
      <c r="AV52" s="2" t="inlineStr">
        <is>
          <t/>
        </is>
      </c>
      <c r="AW52" t="inlineStr">
        <is>
          <t/>
        </is>
      </c>
      <c r="AX52" s="2" t="inlineStr">
        <is>
          <t>ispitivani lijek</t>
        </is>
      </c>
      <c r="AY52" s="2" t="inlineStr">
        <is>
          <t>2</t>
        </is>
      </c>
      <c r="AZ52" s="2" t="inlineStr">
        <is>
          <t/>
        </is>
      </c>
      <c r="BA52" t="inlineStr">
        <is>
          <t>lijek koji se u kliničkom ispitivanju ispituje ili upotrebljava kao referenca, uključujući i kao placebo</t>
        </is>
      </c>
      <c r="BB52" s="2" t="inlineStr">
        <is>
          <t>vizsgálati készítmény|
vizsgálati gyógyszer</t>
        </is>
      </c>
      <c r="BC52" s="2" t="inlineStr">
        <is>
          <t>4|
4</t>
        </is>
      </c>
      <c r="BD52" s="2" t="inlineStr">
        <is>
          <t xml:space="preserve">|
</t>
        </is>
      </c>
      <c r="BE52" t="inlineStr">
        <is>
          <t>olyan gyógyszer, amelyet egy klinikai vizsgálat [ &lt;a href="/entry/result/1686971/all" id="ENTRY_TO_ENTRY_CONVERTER" target="_blank"&gt;IATE:1686971&lt;/a&gt; ] keretében tesztelnek vagy referenciaanyagként (pl. placebóként) használnak</t>
        </is>
      </c>
      <c r="BF52" s="2" t="inlineStr">
        <is>
          <t>medicinale sperimentale</t>
        </is>
      </c>
      <c r="BG52" s="2" t="inlineStr">
        <is>
          <t>3</t>
        </is>
      </c>
      <c r="BH52" s="2" t="inlineStr">
        <is>
          <t/>
        </is>
      </c>
      <c r="BI52" t="inlineStr">
        <is>
          <t>medicinale sottoposto a sperimentazione oppure utilizzato come riferimento, incluso il placebo, nell'ambito di una &lt;a href="https://iate.europa.eu/entry/result/1686971/en-it" target="_blank"&gt;sperimentazione clinica&lt;/a&gt;</t>
        </is>
      </c>
      <c r="BJ52" s="2" t="inlineStr">
        <is>
          <t>tiriamasis vaistas|
tiriamasis vaistinis preparatas</t>
        </is>
      </c>
      <c r="BK52" s="2" t="inlineStr">
        <is>
          <t>3|
2</t>
        </is>
      </c>
      <c r="BL52" s="2" t="inlineStr">
        <is>
          <t xml:space="preserve">preferred|
</t>
        </is>
      </c>
      <c r="BM52" t="inlineStr">
        <is>
          <t>vaistas, kuris atliekant klinikinį tyrimą yra tiriamas ar vartojamas kaip palyginamasis vaistas [ &lt;a href="/entry/result/2143574/all" id="ENTRY_TO_ENTRY_CONVERTER" target="_blank"&gt;IATE:2143574&lt;/a&gt; ], įskaitant placebą</t>
        </is>
      </c>
      <c r="BN52" s="2" t="inlineStr">
        <is>
          <t>pētāmās zāles</t>
        </is>
      </c>
      <c r="BO52" s="2" t="inlineStr">
        <is>
          <t>3</t>
        </is>
      </c>
      <c r="BP52" s="2" t="inlineStr">
        <is>
          <t/>
        </is>
      </c>
      <c r="BQ52" t="inlineStr">
        <is>
          <t>zāles, ko &lt;i&gt;klīniskā pārbaudē&lt;/i&gt; [ &lt;a href="/entry/result/1686971/all" id="ENTRY_TO_ENTRY_CONVERTER" target="_blank"&gt;IATE:1686971&lt;/a&gt; ] testē vai izmanto salīdzināšanai, tostarp izmanto par placebo</t>
        </is>
      </c>
      <c r="BR52" s="2" t="inlineStr">
        <is>
          <t>prodott mediċinali fil-fażi ta' investigazzjoni</t>
        </is>
      </c>
      <c r="BS52" s="2" t="inlineStr">
        <is>
          <t>3</t>
        </is>
      </c>
      <c r="BT52" s="2" t="inlineStr">
        <is>
          <t/>
        </is>
      </c>
      <c r="BU52" t="inlineStr">
        <is>
          <t>prodott mediċinali li jkun qed jiġi ttestjat jew jintuża bħala referenza, inkluż plaċebo, fi prova klinika</t>
        </is>
      </c>
      <c r="BV52" s="2" t="inlineStr">
        <is>
          <t>geneesmiddel voor onderzoek|
GVO</t>
        </is>
      </c>
      <c r="BW52" s="2" t="inlineStr">
        <is>
          <t>3|
2</t>
        </is>
      </c>
      <c r="BX52" s="2" t="inlineStr">
        <is>
          <t xml:space="preserve">|
</t>
        </is>
      </c>
      <c r="BY52" t="inlineStr">
        <is>
          <t>geneesmiddel dat bij een klinische proef wordt onderzocht of als referentie wordt gebruikt, met inbegrip van placebo's</t>
        </is>
      </c>
      <c r="BZ52" s="2" t="inlineStr">
        <is>
          <t>badany produkt leczniczy|
badany produkt</t>
        </is>
      </c>
      <c r="CA52" s="2" t="inlineStr">
        <is>
          <t>3|
3</t>
        </is>
      </c>
      <c r="CB52" s="2" t="inlineStr">
        <is>
          <t xml:space="preserve">|
</t>
        </is>
      </c>
      <c r="CC52" t="inlineStr">
        <is>
          <t>produkt leczniczy, który jest badany lub stosowany w badaniu klinicznym jako produkt referencyjny, w tym jako placebo</t>
        </is>
      </c>
      <c r="CD52" s="2" t="inlineStr">
        <is>
          <t>medicamento experimental</t>
        </is>
      </c>
      <c r="CE52" s="2" t="inlineStr">
        <is>
          <t>3</t>
        </is>
      </c>
      <c r="CF52" s="2" t="inlineStr">
        <is>
          <t/>
        </is>
      </c>
      <c r="CG52" t="inlineStr">
        <is>
          <t>Medicamento que é testado ou utilizado como referência, incluindo como placebo, num ensaio clínico.</t>
        </is>
      </c>
      <c r="CH52" s="2" t="inlineStr">
        <is>
          <t>medicament pentru investigație clinică</t>
        </is>
      </c>
      <c r="CI52" s="2" t="inlineStr">
        <is>
          <t>3</t>
        </is>
      </c>
      <c r="CJ52" s="2" t="inlineStr">
        <is>
          <t/>
        </is>
      </c>
      <c r="CK52" t="inlineStr">
        <is>
          <t>forma farmaceutică a unei substanţe active sau placebo, care se testează ori se utilizează ca referinţă într-un &lt;a href="https://iate.europa.eu/entry/result/3543172" target="_blank"&gt;studiu clinic&lt;/a&gt;, inclusiv medicamentele având deja autorizaţie de punere pe piaţă, dar care sunt utilizate, prezentate sau ambalate diferit în raport cu forma autorizată ori care sunt utilizate pentru o indicaţie neautorizată sau în vederea obţinerii de informaţii mai ample asupra formei autorizate</t>
        </is>
      </c>
      <c r="CL52" s="2" t="inlineStr">
        <is>
          <t>skúšaný liek</t>
        </is>
      </c>
      <c r="CM52" s="2" t="inlineStr">
        <is>
          <t>3</t>
        </is>
      </c>
      <c r="CN52" s="2" t="inlineStr">
        <is>
          <t/>
        </is>
      </c>
      <c r="CO52" t="inlineStr">
        <is>
          <t>liečivo alebo placebo v liekovej forme skúšané alebo použité ako referenčná vzorka pri klinickom skúšaní, vrátane registrovaných liekov vyrobených alebo balených iným spôsobom ako bolo schválené, alebo použité pri iných indikáciách ako boli schválené, alebo za účelom získania viac informácií o registrovanom lieku</t>
        </is>
      </c>
      <c r="CP52" s="2" t="inlineStr">
        <is>
          <t>zdravilo v preskušanju</t>
        </is>
      </c>
      <c r="CQ52" s="2" t="inlineStr">
        <is>
          <t>3</t>
        </is>
      </c>
      <c r="CR52" s="2" t="inlineStr">
        <is>
          <t/>
        </is>
      </c>
      <c r="CS52" t="inlineStr">
        <is>
          <t>&lt;div&gt;zdravilo, ki se v &lt;a href="https://iate.europa.eu/entry/result/1686971/sl" target="_blank"&gt;kliničnem preskušanju&lt;/a&gt; preskuša ali uporablja kot primerjalno zdravilo, vključno s placebom&lt;br&gt;&lt;/div&gt;</t>
        </is>
      </c>
      <c r="CT52" s="2" t="inlineStr">
        <is>
          <t>prövningsläkemedel</t>
        </is>
      </c>
      <c r="CU52" s="2" t="inlineStr">
        <is>
          <t>3</t>
        </is>
      </c>
      <c r="CV52" s="2" t="inlineStr">
        <is>
          <t/>
        </is>
      </c>
      <c r="CW52" t="inlineStr">
        <is>
          <t>läkemedel som håller på att prövas eller som används som referens, även ett placebopreparat, i en klinisk prövning</t>
        </is>
      </c>
    </row>
    <row r="53">
      <c r="A53" s="1" t="str">
        <f>HYPERLINK("https://iate.europa.eu/entry/result/1198201/all", "1198201")</f>
        <v>1198201</v>
      </c>
      <c r="B53" t="inlineStr">
        <is>
          <t>SOCIAL QUESTIONS</t>
        </is>
      </c>
      <c r="C53" t="inlineStr">
        <is>
          <t>SOCIAL QUESTIONS|health|medical science</t>
        </is>
      </c>
      <c r="D53" t="inlineStr">
        <is>
          <t>yes</t>
        </is>
      </c>
      <c r="E53" t="inlineStr">
        <is>
          <t/>
        </is>
      </c>
      <c r="F53" s="2" t="inlineStr">
        <is>
          <t>афереза</t>
        </is>
      </c>
      <c r="G53" s="2" t="inlineStr">
        <is>
          <t>4</t>
        </is>
      </c>
      <c r="H53" s="2" t="inlineStr">
        <is>
          <t/>
        </is>
      </c>
      <c r="I53" t="inlineStr">
        <is>
          <t>Процедура на извличане от кръвта на определен вид клетки.</t>
        </is>
      </c>
      <c r="J53" s="2" t="inlineStr">
        <is>
          <t>aferéza|
hemaferéza</t>
        </is>
      </c>
      <c r="K53" s="2" t="inlineStr">
        <is>
          <t>3|
3</t>
        </is>
      </c>
      <c r="L53" s="2" t="inlineStr">
        <is>
          <t xml:space="preserve">|
</t>
        </is>
      </c>
      <c r="M53" t="inlineStr">
        <is>
          <t>metoda prováděná pomocí separátorů krevních složek, které obvykle využívají centrifugační princip</t>
        </is>
      </c>
      <c r="N53" s="2" t="inlineStr">
        <is>
          <t>aferese</t>
        </is>
      </c>
      <c r="O53" s="2" t="inlineStr">
        <is>
          <t>3</t>
        </is>
      </c>
      <c r="P53" s="2" t="inlineStr">
        <is>
          <t/>
        </is>
      </c>
      <c r="Q53" t="inlineStr">
        <is>
          <t>proces, hvor fuldblod opsamles og den ønskede bestanddel udskilles, og resten sendes tilbage til donoren</t>
        </is>
      </c>
      <c r="R53" s="2" t="inlineStr">
        <is>
          <t>Apherese</t>
        </is>
      </c>
      <c r="S53" s="2" t="inlineStr">
        <is>
          <t>3</t>
        </is>
      </c>
      <c r="T53" s="2" t="inlineStr">
        <is>
          <t/>
        </is>
      </c>
      <c r="U53" t="inlineStr">
        <is>
          <t>Trennung von Blutbestandteilen zwecks Entfernung oder Gewinnung einzelner Komponenten</t>
        </is>
      </c>
      <c r="V53" s="2" t="inlineStr">
        <is>
          <t>αιμαφαίρεση</t>
        </is>
      </c>
      <c r="W53" s="2" t="inlineStr">
        <is>
          <t>3</t>
        </is>
      </c>
      <c r="X53" s="2" t="inlineStr">
        <is>
          <t/>
        </is>
      </c>
      <c r="Y53" t="inlineStr">
        <is>
          <t>αυτοματοποιημένη διαδικασία απομάκρυνσης πλάσματος ή κυτταρικών στοιχείων από το αίμα και επιστροφή του υπόλοιπου αίματος με τη βοήθεια της τεχνολογίας</t>
        </is>
      </c>
      <c r="Z53" s="2" t="inlineStr">
        <is>
          <t>aphaeresis|
apheresis|
haemapheresis|
hemapheresis|
pheresis</t>
        </is>
      </c>
      <c r="AA53" s="2" t="inlineStr">
        <is>
          <t>3|
1|
3|
1|
3</t>
        </is>
      </c>
      <c r="AB53" s="2" t="inlineStr">
        <is>
          <t xml:space="preserve">|
|
|
|
</t>
        </is>
      </c>
      <c r="AC53" t="inlineStr">
        <is>
          <t>procedure in which blood is withdrawn from a donor, a portion (such as plasma&lt;sup&gt;1&lt;/sup&gt;, leukocytes&lt;sup&gt;2&lt;/sup&gt;, or platelets&lt;sup&gt;3&lt;/sup&gt;) is separated and retained, and the remainder is retransfused into the donor&lt;p&gt;&lt;sup&gt;1&lt;/sup&gt; plasma [ &lt;a href="/entry/result/1498999/all" id="ENTRY_TO_ENTRY_CONVERTER" target="_blank"&gt;IATE:1498999&lt;/a&gt; ]&lt;br&gt;&lt;sup&gt;2&lt;/sup&gt; leukocyte [ &lt;a href="/entry/result/1655418/all" id="ENTRY_TO_ENTRY_CONVERTER" target="_blank"&gt;IATE:1655418&lt;/a&gt; ]&lt;br&gt;&lt;sup&gt;3&lt;/sup&gt; platelet [ &lt;a href="/entry/result/1074868/all" id="ENTRY_TO_ENTRY_CONVERTER" target="_blank"&gt;IATE:1074868&lt;/a&gt; ]&lt;/p&gt;</t>
        </is>
      </c>
      <c r="AD53" s="2" t="inlineStr">
        <is>
          <t>aféresis|
hemaféresis</t>
        </is>
      </c>
      <c r="AE53" s="2" t="inlineStr">
        <is>
          <t>3|
3</t>
        </is>
      </c>
      <c r="AF53" s="2" t="inlineStr">
        <is>
          <t xml:space="preserve">|
</t>
        </is>
      </c>
      <c r="AG53" t="inlineStr">
        <is>
          <t>1. Método que mediante el uso de separadores celulares permite la obtención selectiva de uno o más componentes de la sangre del donante, con devolución a este de los componentes no seleccionados.&lt;p&gt;2. Procedimiento por el cual se retira sangre de un donante, se separa y se retiene una porción (plasma, leucocitos, plaquetas, etc.), y el resto se retrasfunde al donante.&lt;/p&gt;</t>
        </is>
      </c>
      <c r="AH53" s="2" t="inlineStr">
        <is>
          <t>aferees</t>
        </is>
      </c>
      <c r="AI53" s="2" t="inlineStr">
        <is>
          <t>3</t>
        </is>
      </c>
      <c r="AJ53" s="2" t="inlineStr">
        <is>
          <t/>
        </is>
      </c>
      <c r="AK53" t="inlineStr">
        <is>
          <t>protseduur, mille käigus eraldatakse spetsiaalse seadme abil teatud vererakud või plasma täisverest ning ülejäänud vere koostisosad kantakse doonorile tagasi</t>
        </is>
      </c>
      <c r="AL53" s="2" t="inlineStr">
        <is>
          <t>afereesi</t>
        </is>
      </c>
      <c r="AM53" s="2" t="inlineStr">
        <is>
          <t>3</t>
        </is>
      </c>
      <c r="AN53" s="2" t="inlineStr">
        <is>
          <t/>
        </is>
      </c>
      <c r="AO53" t="inlineStr">
        <is>
          <t>Veren palauttaminen luovuttajan verenkiertoon sen jälkeen kun siitä on poistettu soluja tai plasmaa.</t>
        </is>
      </c>
      <c r="AP53" s="2" t="inlineStr">
        <is>
          <t>aphérèse</t>
        </is>
      </c>
      <c r="AQ53" s="2" t="inlineStr">
        <is>
          <t>3</t>
        </is>
      </c>
      <c r="AR53" s="2" t="inlineStr">
        <is>
          <t/>
        </is>
      </c>
      <c r="AS53" t="inlineStr">
        <is>
          <t>Processus au cours duquel le composant souhaité est prélevé sur le sang soustrait, dont le reste est ensuite réinjecté au donneur.</t>
        </is>
      </c>
      <c r="AT53" s="2" t="inlineStr">
        <is>
          <t>aifiréis</t>
        </is>
      </c>
      <c r="AU53" s="2" t="inlineStr">
        <is>
          <t>3</t>
        </is>
      </c>
      <c r="AV53" s="2" t="inlineStr">
        <is>
          <t/>
        </is>
      </c>
      <c r="AW53" t="inlineStr">
        <is>
          <t/>
        </is>
      </c>
      <c r="AX53" t="inlineStr">
        <is>
          <t/>
        </is>
      </c>
      <c r="AY53" t="inlineStr">
        <is>
          <t/>
        </is>
      </c>
      <c r="AZ53" t="inlineStr">
        <is>
          <t/>
        </is>
      </c>
      <c r="BA53" t="inlineStr">
        <is>
          <t/>
        </is>
      </c>
      <c r="BB53" s="2" t="inlineStr">
        <is>
          <t>aferezis</t>
        </is>
      </c>
      <c r="BC53" s="2" t="inlineStr">
        <is>
          <t>4</t>
        </is>
      </c>
      <c r="BD53" s="2" t="inlineStr">
        <is>
          <t/>
        </is>
      </c>
      <c r="BE53" t="inlineStr">
        <is>
          <t>olyan eljárás, amelynek során a teljes vér gépi feldolgozása útján egy vagy több vérkomponenst kinyernek, és a folyamat közben vagy a végén a vér visszamaradó komponenseit visszajuttatják a donor szervezetébe;</t>
        </is>
      </c>
      <c r="BF53" s="2" t="inlineStr">
        <is>
          <t>aferesi</t>
        </is>
      </c>
      <c r="BG53" s="2" t="inlineStr">
        <is>
          <t>3</t>
        </is>
      </c>
      <c r="BH53" s="2" t="inlineStr">
        <is>
          <t/>
        </is>
      </c>
      <c r="BI53" t="inlineStr">
        <is>
          <t>processo che consente di ottenere selettivamente uno o più componenti sanguigni di un donatore, mediante prelievo di sangue intero, separando i suoi componenti tramite centrifugazione o filtraggio e restituendo al donatore i componenti non richiesti</t>
        </is>
      </c>
      <c r="BJ53" s="2" t="inlineStr">
        <is>
          <t>aferezė</t>
        </is>
      </c>
      <c r="BK53" s="2" t="inlineStr">
        <is>
          <t>3</t>
        </is>
      </c>
      <c r="BL53" s="2" t="inlineStr">
        <is>
          <t/>
        </is>
      </c>
      <c r="BM53" t="inlineStr">
        <is>
          <t>vieno ar daugiau kraujo komponentų gavimo specialiu aparatu metodas, kai likę apdoroto kraujo komponentai grąžinami donorui</t>
        </is>
      </c>
      <c r="BN53" s="2" t="inlineStr">
        <is>
          <t>aferēze</t>
        </is>
      </c>
      <c r="BO53" s="2" t="inlineStr">
        <is>
          <t>3</t>
        </is>
      </c>
      <c r="BP53" s="2" t="inlineStr">
        <is>
          <t/>
        </is>
      </c>
      <c r="BQ53" t="inlineStr">
        <is>
          <t>viena vai vairāku asins komponentu iegūšanas metode ar iekārtu, kas apstrādā nesadalītas asinis, atlikušos asins komponentus atdodot donoram minētā procesa laikā vai tā beigās</t>
        </is>
      </c>
      <c r="BR53" s="2" t="inlineStr">
        <is>
          <t>aferesi</t>
        </is>
      </c>
      <c r="BS53" s="2" t="inlineStr">
        <is>
          <t>3</t>
        </is>
      </c>
      <c r="BT53" s="2" t="inlineStr">
        <is>
          <t/>
        </is>
      </c>
      <c r="BU53" t="inlineStr">
        <is>
          <t>metodu kif jinkisbu komponent jew aktar tad-demm bl-ipproċessar bil-magna tad-demm sħiħ li fih il-komponenti residwali tad-demm jiġu mogħtija lura lid-donatur matul jew fit-tmiem tal-proċess</t>
        </is>
      </c>
      <c r="BV53" s="2" t="inlineStr">
        <is>
          <t>aferese</t>
        </is>
      </c>
      <c r="BW53" s="2" t="inlineStr">
        <is>
          <t>3</t>
        </is>
      </c>
      <c r="BX53" s="2" t="inlineStr">
        <is>
          <t/>
        </is>
      </c>
      <c r="BY53" t="inlineStr">
        <is>
          <t>afnametechniek bij een donor om een of meer bloedbestanddelen (zoals plasma, leukocyten of bloedplaatjes) via extracorporale omloop van volledig bloed te verkrijgen, waarbij de overblijvende bloedbestanddelen tijdens of op het einde van de afname aan de donor worden teruggegeven</t>
        </is>
      </c>
      <c r="BZ53" s="2" t="inlineStr">
        <is>
          <t>afereza</t>
        </is>
      </c>
      <c r="CA53" s="2" t="inlineStr">
        <is>
          <t>3</t>
        </is>
      </c>
      <c r="CB53" s="2" t="inlineStr">
        <is>
          <t/>
        </is>
      </c>
      <c r="CC53" t="inlineStr">
        <is>
          <t>technologia medyczna umożliwiająca wyodrębnienie z krwi dawcy lub innego chorego jednej ze składowych w trakcie przepuszczania krwi przez aparaturę medyczną</t>
        </is>
      </c>
      <c r="CD53" s="2" t="inlineStr">
        <is>
          <t>aférese</t>
        </is>
      </c>
      <c r="CE53" s="2" t="inlineStr">
        <is>
          <t>3</t>
        </is>
      </c>
      <c r="CF53" s="2" t="inlineStr">
        <is>
          <t/>
        </is>
      </c>
      <c r="CG53" t="inlineStr">
        <is>
          <t>Método para a obtenção de um ou mais componentes sanguíneos através de processamento do sangue total numa máquina, no qual os componentes residuais do sangue são devolvidos ao dador durante o processo ou após a sua conclusão.</t>
        </is>
      </c>
      <c r="CH53" s="2" t="inlineStr">
        <is>
          <t>afereză</t>
        </is>
      </c>
      <c r="CI53" s="2" t="inlineStr">
        <is>
          <t>4</t>
        </is>
      </c>
      <c r="CJ53" s="2" t="inlineStr">
        <is>
          <t/>
        </is>
      </c>
      <c r="CK53" t="inlineStr">
        <is>
          <t/>
        </is>
      </c>
      <c r="CL53" s="2" t="inlineStr">
        <is>
          <t>aferéza</t>
        </is>
      </c>
      <c r="CM53" s="2" t="inlineStr">
        <is>
          <t>3</t>
        </is>
      </c>
      <c r="CN53" s="2" t="inlineStr">
        <is>
          <t/>
        </is>
      </c>
      <c r="CO53" t="inlineStr">
        <is>
          <t>procedúra, pri ktorej krv od darcu prúdi do prístroja, krvinkového separátora a oddelia sa z nej len tie komponenty, zložky krvi, ktoré je potrebné odobrať</t>
        </is>
      </c>
      <c r="CP53" s="2" t="inlineStr">
        <is>
          <t>afereza|
hemafereza</t>
        </is>
      </c>
      <c r="CQ53" s="2" t="inlineStr">
        <is>
          <t>3|
3</t>
        </is>
      </c>
      <c r="CR53" s="2" t="inlineStr">
        <is>
          <t xml:space="preserve">|
</t>
        </is>
      </c>
      <c r="CS53" t="inlineStr">
        <is>
          <t>postopek za ločevanje krvi na plazmo in posamezne celične sestavine</t>
        </is>
      </c>
      <c r="CT53" s="2" t="inlineStr">
        <is>
          <t>aferes</t>
        </is>
      </c>
      <c r="CU53" s="2" t="inlineStr">
        <is>
          <t>3</t>
        </is>
      </c>
      <c r="CV53" s="2" t="inlineStr">
        <is>
          <t/>
        </is>
      </c>
      <c r="CW53" t="inlineStr">
        <is>
          <t>metod att ta bort en eller flera beståndsdelar från blodet, genom upprepade tappningsprocedurer eller med hjälp av utrustning som medger kontinuerlig separation</t>
        </is>
      </c>
    </row>
    <row r="54">
      <c r="A54" s="1" t="str">
        <f>HYPERLINK("https://iate.europa.eu/entry/result/763658/all", "763658")</f>
        <v>763658</v>
      </c>
      <c r="B54" t="inlineStr">
        <is>
          <t>SOCIAL QUESTIONS</t>
        </is>
      </c>
      <c r="C54" t="inlineStr">
        <is>
          <t>SOCIAL QUESTIONS|health|pharmaceutical industry</t>
        </is>
      </c>
      <c r="D54" t="inlineStr">
        <is>
          <t>yes</t>
        </is>
      </c>
      <c r="E54" t="inlineStr">
        <is>
          <t/>
        </is>
      </c>
      <c r="F54" s="2" t="inlineStr">
        <is>
          <t>лекарствен продукт, който се отпуска без лекарско предписание</t>
        </is>
      </c>
      <c r="G54" s="2" t="inlineStr">
        <is>
          <t>4</t>
        </is>
      </c>
      <c r="H54" s="2" t="inlineStr">
        <is>
          <t/>
        </is>
      </c>
      <c r="I54" t="inlineStr">
        <is>
          <t/>
        </is>
      </c>
      <c r="J54" s="2" t="inlineStr">
        <is>
          <t>volně prodejný léčivý přípravek</t>
        </is>
      </c>
      <c r="K54" s="2" t="inlineStr">
        <is>
          <t>3</t>
        </is>
      </c>
      <c r="L54" s="2" t="inlineStr">
        <is>
          <t/>
        </is>
      </c>
      <c r="M54" t="inlineStr">
        <is>
          <t>Léčivý přípravek, který lze vydávat bez lékařského předpisu.</t>
        </is>
      </c>
      <c r="N54" s="2" t="inlineStr">
        <is>
          <t>håndkøbslægemiddel|
håndkøbsmedicin|
ikkereceptpligtigt lægemiddel|
ikkereceptpligtig medicin|
receptfrit lægemiddel|
receptfri medicin</t>
        </is>
      </c>
      <c r="O54" s="2" t="inlineStr">
        <is>
          <t>3|
3|
3|
3|
3|
3</t>
        </is>
      </c>
      <c r="P54" s="2" t="inlineStr">
        <is>
          <t xml:space="preserve">|
|
|
|
|
</t>
        </is>
      </c>
      <c r="Q54" t="inlineStr">
        <is>
          <t>medicin, der kan købes uden recept, dvs. i håndkøb</t>
        </is>
      </c>
      <c r="R54" s="2" t="inlineStr">
        <is>
          <t>rezeptfreies Arzneimittel|
nicht verschreibungspflichtiges Arzneimittel|
nicht rezeptpflichtiges Arzneimittel|
verschreibungsfreies Arzneimittel|
OTC-Präparat</t>
        </is>
      </c>
      <c r="S54" s="2" t="inlineStr">
        <is>
          <t>3|
3|
3|
3|
3</t>
        </is>
      </c>
      <c r="T54" s="2" t="inlineStr">
        <is>
          <t xml:space="preserve">|
|
|
|
</t>
        </is>
      </c>
      <c r="U54" t="inlineStr">
        <is>
          <t>Arzneimittel, das ohne ärztliche Verordnung verkauft wird bzw. werden darf</t>
        </is>
      </c>
      <c r="V54" s="2" t="inlineStr">
        <is>
          <t>φαρμακευτικά προϊόντα που διατίθενται χωρίς ιατρική συνταγή|
φαρμακευτικά ιδιοσκευάσματα για τη διάθεση των οποίων δεν απαιτείται ιατρική συνταγή|
μη υποχρεωτικώς συνταγογραφούμενα φάρμακα|
ΜΗ.ΣΥ.ΦΑ|
ΜΗΣΥΦΑ</t>
        </is>
      </c>
      <c r="W54" s="2" t="inlineStr">
        <is>
          <t>4|
4|
4|
4|
4</t>
        </is>
      </c>
      <c r="X54" s="2" t="inlineStr">
        <is>
          <t xml:space="preserve">|
|
|
|
</t>
        </is>
      </c>
      <c r="Y54" t="inlineStr">
        <is>
          <t>Στην Ελλάδα, τα φάρμακα που δεν είναι ενέσιμα, είναι ευρείας κατανάλωσης, προορίζονται για ελαφριάς μορφής παθήσεις, των οποίων τα συμπτώματα αναγνωρίζονται εύκολα από τον ασθενή, δεν θέτουν αμέσως ή εμμέσως σε κίνδυνο την υγεία των ασθενών, λόγω σοβαρών ανεπιθύμητων ενεργειών, προστατεύουν τον ασθενή από κακή χρήση και δεν δημιουργούν εθισμό και τέλος δεν έχουν εγκριθεί μόνο πρόσφατα, χαρακτηρίζονται και εντάσσονται από τον ΕΟΦ στην κατηγορία των φαρμάκων για τη διάθεση των οποίων δεν απαιτείται ιατρική συνταγή</t>
        </is>
      </c>
      <c r="Z54" s="2" t="inlineStr">
        <is>
          <t>medicinal product not subject to medical prescription|
non-prescription medicinal product|
medicinal product not subject to prescription|
non-prescription medicine|
nonprescription medicine|
over-the-counter medicine|
OTC medicine|
over-the-counter drug|
OTC drug|
over-the-counter pharmaceutical</t>
        </is>
      </c>
      <c r="AA54" s="2" t="inlineStr">
        <is>
          <t>3|
3|
3|
3|
1|
3|
3|
3|
3|
1</t>
        </is>
      </c>
      <c r="AB54" s="2" t="inlineStr">
        <is>
          <t xml:space="preserve">|
|
|
|
|
|
|
|
|
</t>
        </is>
      </c>
      <c r="AC54" t="inlineStr">
        <is>
          <t>&lt;a href="https://iate.europa.eu/entry/result/1443220/en" target="_blank"&gt;medicinal product&lt;/a&gt; that can be that can be dispensed or administered to a patient without a &lt;a href="https://iate.europa.eu/entry/result/1431071/en" target="_blank"&gt;medical prescription&lt;/a&gt;</t>
        </is>
      </c>
      <c r="AD54" s="2" t="inlineStr">
        <is>
          <t>medicamento no sujeto a prescripción médica|
medicamento de venta libre|
medicamento dispensado sin receta médica|
medicamento que no requiere receta médica</t>
        </is>
      </c>
      <c r="AE54" s="2" t="inlineStr">
        <is>
          <t>4|
3|
3|
3</t>
        </is>
      </c>
      <c r="AF54" s="2" t="inlineStr">
        <is>
          <t xml:space="preserve">|
|
|
</t>
        </is>
      </c>
      <c r="AG54" t="inlineStr">
        <is>
          <t/>
        </is>
      </c>
      <c r="AH54" s="2" t="inlineStr">
        <is>
          <t>käsimüügiravim</t>
        </is>
      </c>
      <c r="AI54" s="2" t="inlineStr">
        <is>
          <t>4</t>
        </is>
      </c>
      <c r="AJ54" s="2" t="inlineStr">
        <is>
          <t/>
        </is>
      </c>
      <c r="AK54" t="inlineStr">
        <is>
          <t>ilma retseptita müüdav ravimtoode</t>
        </is>
      </c>
      <c r="AL54" s="2" t="inlineStr">
        <is>
          <t>itsehoitolääke|
ilman lääkemääräystä saatava lääke|
käsikauppalääke</t>
        </is>
      </c>
      <c r="AM54" s="2" t="inlineStr">
        <is>
          <t>3|
3|
3</t>
        </is>
      </c>
      <c r="AN54" s="2" t="inlineStr">
        <is>
          <t>|
|
admitted</t>
        </is>
      </c>
      <c r="AO54" t="inlineStr">
        <is>
          <t>ilman reseptiä myytävä lääkevalmiste</t>
        </is>
      </c>
      <c r="AP54" s="2" t="inlineStr">
        <is>
          <t>médicament grand public|
médicament en vente libre</t>
        </is>
      </c>
      <c r="AQ54" s="2" t="inlineStr">
        <is>
          <t>3|
3</t>
        </is>
      </c>
      <c r="AR54" s="2" t="inlineStr">
        <is>
          <t xml:space="preserve">|
</t>
        </is>
      </c>
      <c r="AS54" t="inlineStr">
        <is>
          <t>spécialité pharmaceutique vendue sans ordonnance</t>
        </is>
      </c>
      <c r="AT54" s="2" t="inlineStr">
        <is>
          <t>cógas thar an gcuntar</t>
        </is>
      </c>
      <c r="AU54" s="2" t="inlineStr">
        <is>
          <t>3</t>
        </is>
      </c>
      <c r="AV54" s="2" t="inlineStr">
        <is>
          <t/>
        </is>
      </c>
      <c r="AW54" t="inlineStr">
        <is>
          <t/>
        </is>
      </c>
      <c r="AX54" t="inlineStr">
        <is>
          <t/>
        </is>
      </c>
      <c r="AY54" t="inlineStr">
        <is>
          <t/>
        </is>
      </c>
      <c r="AZ54" t="inlineStr">
        <is>
          <t/>
        </is>
      </c>
      <c r="BA54" t="inlineStr">
        <is>
          <t/>
        </is>
      </c>
      <c r="BB54" s="2" t="inlineStr">
        <is>
          <t>orvosi rendelvény nélkül is kiadható gyógyszer|
VN</t>
        </is>
      </c>
      <c r="BC54" s="2" t="inlineStr">
        <is>
          <t>4|
4</t>
        </is>
      </c>
      <c r="BD54" s="2" t="inlineStr">
        <is>
          <t xml:space="preserve">|
</t>
        </is>
      </c>
      <c r="BE54" t="inlineStr">
        <is>
          <t>Orvosi rendelvényre, illetve recept nélkül, de kizárólag patikában megvásárolható gyógyhatású készítmény.</t>
        </is>
      </c>
      <c r="BF54" s="2" t="inlineStr">
        <is>
          <t>farmaco da banco|
farmaco di automedicazione|
farmaco OTC|
medicinale di automedicazione|
medicinale da banco</t>
        </is>
      </c>
      <c r="BG54" s="2" t="inlineStr">
        <is>
          <t>3|
3|
3|
3|
3</t>
        </is>
      </c>
      <c r="BH54" s="2" t="inlineStr">
        <is>
          <t xml:space="preserve">|
|
|
|
</t>
        </is>
      </c>
      <c r="BI54" t="inlineStr">
        <is>
          <t>medicinale [ &lt;a href="https://iate.europa.eu/entry/result/1443220/all" target="_blank"&gt;1443220&lt;/a&gt; ] che può essere acquistato senza ricetta medica</t>
        </is>
      </c>
      <c r="BJ54" s="2" t="inlineStr">
        <is>
          <t>nereceptinis vaistas</t>
        </is>
      </c>
      <c r="BK54" s="2" t="inlineStr">
        <is>
          <t>2</t>
        </is>
      </c>
      <c r="BL54" s="2" t="inlineStr">
        <is>
          <t/>
        </is>
      </c>
      <c r="BM54" t="inlineStr">
        <is>
          <t>Vaistas, kurį galima įsigyti be recepto.</t>
        </is>
      </c>
      <c r="BN54" s="2" t="inlineStr">
        <is>
          <t>bezrecepšu zāles</t>
        </is>
      </c>
      <c r="BO54" s="2" t="inlineStr">
        <is>
          <t>3</t>
        </is>
      </c>
      <c r="BP54" s="2" t="inlineStr">
        <is>
          <t/>
        </is>
      </c>
      <c r="BQ54" t="inlineStr">
        <is>
          <t>Zāles, kuras var lietot bez ārstniecības personas rakstiski noformēta norādījuma.</t>
        </is>
      </c>
      <c r="BR54" s="2" t="inlineStr">
        <is>
          <t>prodott mediċinali mhux bir-riċetta|
mediċina li tinxtara mingħajr riċetta</t>
        </is>
      </c>
      <c r="BS54" s="2" t="inlineStr">
        <is>
          <t>3|
3</t>
        </is>
      </c>
      <c r="BT54" s="2" t="inlineStr">
        <is>
          <t xml:space="preserve">|
</t>
        </is>
      </c>
      <c r="BU54" t="inlineStr">
        <is>
          <t>mediċina li tista' tinxtara mingħajr riċetta</t>
        </is>
      </c>
      <c r="BV54" s="2" t="inlineStr">
        <is>
          <t>receptvrij geneesmiddel|
zelfzorggeneesmiddel|
otc-geneesmiddel</t>
        </is>
      </c>
      <c r="BW54" s="2" t="inlineStr">
        <is>
          <t>3|
3|
3</t>
        </is>
      </c>
      <c r="BX54" s="2" t="inlineStr">
        <is>
          <t xml:space="preserve">|
|
</t>
        </is>
      </c>
      <c r="BY54" t="inlineStr">
        <is>
          <t>geneesmiddel dat zonder doktersvoorschrift kan worden gekocht</t>
        </is>
      </c>
      <c r="BZ54" s="2" t="inlineStr">
        <is>
          <t>lek dostępny bez recepty|
lek OTC|
produkt leczniczy wydawany bez recepty</t>
        </is>
      </c>
      <c r="CA54" s="2" t="inlineStr">
        <is>
          <t>4|
2|
3</t>
        </is>
      </c>
      <c r="CB54" s="2" t="inlineStr">
        <is>
          <t xml:space="preserve">|
|
</t>
        </is>
      </c>
      <c r="CC54" t="inlineStr">
        <is>
          <t>lek, który jest sprzedawany w aptece bez recepty lekarza</t>
        </is>
      </c>
      <c r="CD54" s="2" t="inlineStr">
        <is>
          <t>medicamento não sujeito a receita médica|
MNSRM|
medicamento de venda livre</t>
        </is>
      </c>
      <c r="CE54" s="2" t="inlineStr">
        <is>
          <t>3|
3|
3</t>
        </is>
      </c>
      <c r="CF54" s="2" t="inlineStr">
        <is>
          <t xml:space="preserve">|
|
</t>
        </is>
      </c>
      <c r="CG54" t="inlineStr">
        <is>
          <t>Medicamento que não preencha qualquer das seguintes condições:a) Poder constituir um risco para a saúde do doente, mesmo quando usado para o fim a que se destina, caso seja utilizado sem vigilância médica;b) Poder constituir um risco para a saúde quando seja utilizado com frequência em quantidades consideráveis para fins diferentes daquele a que se destina;c) Conter substâncias, ou preparações à base dessas substâncias, cuja actividade ou reacções adversas seja indispensável aprofundar;d) Destinar-se a ser administrado por via parentérica (injectável).Os MNSRM não são comparticipáveis e podem ser vendidos fora das farmácias, em estabelecimentos autorizados e que disponham de pessoal qualificado (farmacêutico ou técnico de farmácia) sob cuja responsabilidade a venda se realiza.</t>
        </is>
      </c>
      <c r="CH54" s="2" t="inlineStr">
        <is>
          <t>medicament care se eliberează fără prescripție medicală|
medicament OTC</t>
        </is>
      </c>
      <c r="CI54" s="2" t="inlineStr">
        <is>
          <t>3|
3</t>
        </is>
      </c>
      <c r="CJ54" s="2" t="inlineStr">
        <is>
          <t xml:space="preserve">|
</t>
        </is>
      </c>
      <c r="CK54" t="inlineStr">
        <is>
          <t/>
        </is>
      </c>
      <c r="CL54" s="2" t="inlineStr">
        <is>
          <t>liek, ktorého výdaj nie je viazaný na lekársky predpis|
liek bez lekárskeho predpisu</t>
        </is>
      </c>
      <c r="CM54" s="2" t="inlineStr">
        <is>
          <t>3|
3</t>
        </is>
      </c>
      <c r="CN54" s="2" t="inlineStr">
        <is>
          <t xml:space="preserve">|
</t>
        </is>
      </c>
      <c r="CO54" t="inlineStr">
        <is>
          <t>lieky, ktoré môžu byť kúpené bez lekárskeho predpisu</t>
        </is>
      </c>
      <c r="CP54" s="2" t="inlineStr">
        <is>
          <t>zdravilo brez recepta</t>
        </is>
      </c>
      <c r="CQ54" s="2" t="inlineStr">
        <is>
          <t>3</t>
        </is>
      </c>
      <c r="CR54" s="2" t="inlineStr">
        <is>
          <t/>
        </is>
      </c>
      <c r="CS54" t="inlineStr">
        <is>
          <t>zdravilo, ki ne izpolnjuje meril za razvrstitev med zdravila na recept in zanj ni potreben zdravniški ali veterinarski recept</t>
        </is>
      </c>
      <c r="CT54" s="2" t="inlineStr">
        <is>
          <t>receptfritt läkemedel</t>
        </is>
      </c>
      <c r="CU54" s="2" t="inlineStr">
        <is>
          <t>3</t>
        </is>
      </c>
      <c r="CV54" s="2" t="inlineStr">
        <is>
          <t/>
        </is>
      </c>
      <c r="CW54" t="inlineStr">
        <is>
          <t>"Läkemedel som säljs utan recept är avsedda för egenvård. Med egenvård avses behandling av enklare kortvariga åkommor där patienten själv kan ställa diagnos och ta beslut om behandling. För att ett läkemedel ska få säljas receptfritt krävs att användningsområdet är lämpligt för egenvård, det vill säga att det är lätt för patienten att själv ställa diagnos. Risken för sammanblandning med annan svår sjukdom ska vara minimal, eftersom behandling av denna annars kan fördröjas. Receptfria läkemedel får inte ha allvarliga biverkningar eller alltför komplicerade doseringsanvisningar."</t>
        </is>
      </c>
    </row>
    <row r="55">
      <c r="A55" s="1" t="str">
        <f>HYPERLINK("https://iate.europa.eu/entry/result/2143574/all", "2143574")</f>
        <v>2143574</v>
      </c>
      <c r="B55" t="inlineStr">
        <is>
          <t>SOCIAL QUESTIONS</t>
        </is>
      </c>
      <c r="C55" t="inlineStr">
        <is>
          <t>SOCIAL QUESTIONS|health|pharmaceutical industry</t>
        </is>
      </c>
      <c r="D55" t="inlineStr">
        <is>
          <t>yes</t>
        </is>
      </c>
      <c r="E55" t="inlineStr">
        <is>
          <t/>
        </is>
      </c>
      <c r="F55" s="2" t="inlineStr">
        <is>
          <t>активен продукт за сравнение|
активен контрол|
продукт за сравнение</t>
        </is>
      </c>
      <c r="G55" s="2" t="inlineStr">
        <is>
          <t>3|
3|
3</t>
        </is>
      </c>
      <c r="H55" s="2" t="inlineStr">
        <is>
          <t xml:space="preserve">|
|
</t>
        </is>
      </c>
      <c r="I55" t="inlineStr">
        <is>
          <t>Изпитван или пуснат на пазара продукт, използван като базов в дадено клинично изпитване.</t>
        </is>
      </c>
      <c r="J55" s="2" t="inlineStr">
        <is>
          <t>srovnávací přípravek|
aktivní komparátor|
aktivní kontrola</t>
        </is>
      </c>
      <c r="K55" s="2" t="inlineStr">
        <is>
          <t>3|
3|
3</t>
        </is>
      </c>
      <c r="L55" s="2" t="inlineStr">
        <is>
          <t xml:space="preserve">|
|
</t>
        </is>
      </c>
      <c r="M55" t="inlineStr">
        <is>
          <t>hodnocené léčivo, ať již je registrováno (tj. aktivní kontrola) či nikoli, nebo placebo, jestliže jsou použity jako srovnávací přípravek v klinickém hodnocení</t>
        </is>
      </c>
      <c r="N55" s="2" t="inlineStr">
        <is>
          <t>aktivt sammenligningspræparat|
aktivt sammenligningsprodukt|
sammenligningslægemiddel</t>
        </is>
      </c>
      <c r="O55" s="2" t="inlineStr">
        <is>
          <t>3|
3|
3</t>
        </is>
      </c>
      <c r="P55" s="2" t="inlineStr">
        <is>
          <t xml:space="preserve">|
|
</t>
        </is>
      </c>
      <c r="Q55" t="inlineStr">
        <is>
          <t>undersøgelseslægemiddel eller allerede anerkendt lægemiddel, der anvendes i fm. undersøgelse af nye lægemidlers kvalitet og virkniing</t>
        </is>
      </c>
      <c r="R55" s="2" t="inlineStr">
        <is>
          <t>Vergleichspräparat|
Komparator</t>
        </is>
      </c>
      <c r="S55" s="2" t="inlineStr">
        <is>
          <t>3|
3</t>
        </is>
      </c>
      <c r="T55" s="2" t="inlineStr">
        <is>
          <t xml:space="preserve">|
</t>
        </is>
      </c>
      <c r="U55" t="inlineStr">
        <is>
          <t>Arzneistoff,
der im Rahmen einer klinischen Prüfung gegen das eigentliche Prüfpräparat
getestet wird, um die relative Wirksamkeit und Verträglichkeit des
Prüfpräparats zu beurteilen</t>
        </is>
      </c>
      <c r="V55" s="2" t="inlineStr">
        <is>
          <t>φάρμακο σύγκρισης</t>
        </is>
      </c>
      <c r="W55" s="2" t="inlineStr">
        <is>
          <t>3</t>
        </is>
      </c>
      <c r="X55" s="2" t="inlineStr">
        <is>
          <t/>
        </is>
      </c>
      <c r="Y55" t="inlineStr">
        <is>
          <t/>
        </is>
      </c>
      <c r="Z55" s="2" t="inlineStr">
        <is>
          <t>active comparator|
active control|
comparator product|
comparator|
CP|
comparator drug</t>
        </is>
      </c>
      <c r="AA55" s="2" t="inlineStr">
        <is>
          <t>3|
3|
3|
3|
3|
3</t>
        </is>
      </c>
      <c r="AB55" s="2" t="inlineStr">
        <is>
          <t xml:space="preserve">|
|
|
|
|
</t>
        </is>
      </c>
      <c r="AC55" t="inlineStr">
        <is>
          <t>investigational or marketed drug used as a reference in a clinical trial</t>
        </is>
      </c>
      <c r="AD55" s="2" t="inlineStr">
        <is>
          <t>fármaco de referencia|
fármaco comparativo|
comparador activo|
medicamento de comparación|
comparador</t>
        </is>
      </c>
      <c r="AE55" s="2" t="inlineStr">
        <is>
          <t>3|
3|
3|
3|
3</t>
        </is>
      </c>
      <c r="AF55" s="2" t="inlineStr">
        <is>
          <t xml:space="preserve">|
|
|
|
</t>
        </is>
      </c>
      <c r="AG55" t="inlineStr">
        <is>
          <t>Fármaco o medicamento de efectos conocidos que se utiliza como referencia para evaluar la eficacia y la toxicidad del fármaco en estudio en el &lt;a href="https://iate.europa.eu/entry/result/1686971/es" target="_blank"&gt;ensayo clínico&lt;/a&gt;.</t>
        </is>
      </c>
      <c r="AH55" s="2" t="inlineStr">
        <is>
          <t>võrdlusravim</t>
        </is>
      </c>
      <c r="AI55" s="2" t="inlineStr">
        <is>
          <t>3</t>
        </is>
      </c>
      <c r="AJ55" s="2" t="inlineStr">
        <is>
          <t/>
        </is>
      </c>
      <c r="AK55" t="inlineStr">
        <is>
          <t>kliinilises uuringus võrdluseks kasutatav registreeritud või registreerimata ravim (aktiivne kontroll) või platseebo</t>
        </is>
      </c>
      <c r="AL55" s="2" t="inlineStr">
        <is>
          <t>vertailuvalmiste</t>
        </is>
      </c>
      <c r="AM55" s="2" t="inlineStr">
        <is>
          <t>3</t>
        </is>
      </c>
      <c r="AN55" s="2" t="inlineStr">
        <is>
          <t/>
        </is>
      </c>
      <c r="AO55" t="inlineStr">
        <is>
          <t>tutkimusvalmiste tai markkinoilla oleva valmiste (ns. aktiivinen vertailuvalmiste) tai lume eli plasebo, jota käytetään kliinisen tutkimuksen verrokkina</t>
        </is>
      </c>
      <c r="AP55" s="2" t="inlineStr">
        <is>
          <t>comparateur actif|
contrôle actif|
médicament comparateur actif</t>
        </is>
      </c>
      <c r="AQ55" s="2" t="inlineStr">
        <is>
          <t>3|
3|
3</t>
        </is>
      </c>
      <c r="AR55" s="2" t="inlineStr">
        <is>
          <t xml:space="preserve">|
|
</t>
        </is>
      </c>
      <c r="AS55" t="inlineStr">
        <is>
          <t>médicament actif dont l’effet clinique a été prouvé pour une affection médicale donnée et qui sert de référence à laquelle on compare le médicament expérimental,
pour évaluer l’effet relatif du médicament expérimental</t>
        </is>
      </c>
      <c r="AT55" s="2" t="inlineStr">
        <is>
          <t>comparadóir gníomhach|
táirge comparáide</t>
        </is>
      </c>
      <c r="AU55" s="2" t="inlineStr">
        <is>
          <t>3|
3</t>
        </is>
      </c>
      <c r="AV55" s="2" t="inlineStr">
        <is>
          <t xml:space="preserve">|
</t>
        </is>
      </c>
      <c r="AW55" t="inlineStr">
        <is>
          <t/>
        </is>
      </c>
      <c r="AX55" t="inlineStr">
        <is>
          <t/>
        </is>
      </c>
      <c r="AY55" t="inlineStr">
        <is>
          <t/>
        </is>
      </c>
      <c r="AZ55" t="inlineStr">
        <is>
          <t/>
        </is>
      </c>
      <c r="BA55" t="inlineStr">
        <is>
          <t/>
        </is>
      </c>
      <c r="BB55" s="2" t="inlineStr">
        <is>
          <t>összehasonlító készítmény|
összehasonlító szer|
összehasonlító gyógyszer</t>
        </is>
      </c>
      <c r="BC55" s="2" t="inlineStr">
        <is>
          <t>4|
3|
3</t>
        </is>
      </c>
      <c r="BD55" s="2" t="inlineStr">
        <is>
          <t xml:space="preserve">|
|
</t>
        </is>
      </c>
      <c r="BE55" t="inlineStr">
        <is>
          <t>klinikai vizsgálat során összehasonlítási célokra használt készítmény</t>
        </is>
      </c>
      <c r="BF55" s="2" t="inlineStr">
        <is>
          <t>comparatore</t>
        </is>
      </c>
      <c r="BG55" s="2" t="inlineStr">
        <is>
          <t>3</t>
        </is>
      </c>
      <c r="BH55" s="2" t="inlineStr">
        <is>
          <t/>
        </is>
      </c>
      <c r="BI55" t="inlineStr">
        <is>
          <t>terapia standard o placebo utilizzati a fini di confronto nello studio condotto per valutare un nuovo farmaco</t>
        </is>
      </c>
      <c r="BJ55" s="2" t="inlineStr">
        <is>
          <t>palyginamasis vaistas</t>
        </is>
      </c>
      <c r="BK55" s="2" t="inlineStr">
        <is>
          <t>3</t>
        </is>
      </c>
      <c r="BL55" s="2" t="inlineStr">
        <is>
          <t/>
        </is>
      </c>
      <c r="BM55" t="inlineStr">
        <is>
          <t/>
        </is>
      </c>
      <c r="BN55" s="2" t="inlineStr">
        <is>
          <t>salīdzinājuma zāles</t>
        </is>
      </c>
      <c r="BO55" s="2" t="inlineStr">
        <is>
          <t>3</t>
        </is>
      </c>
      <c r="BP55" s="2" t="inlineStr">
        <is>
          <t/>
        </is>
      </c>
      <c r="BQ55" t="inlineStr">
        <is>
          <t/>
        </is>
      </c>
      <c r="BR55" s="2" t="inlineStr">
        <is>
          <t>komparatur</t>
        </is>
      </c>
      <c r="BS55" s="2" t="inlineStr">
        <is>
          <t>3</t>
        </is>
      </c>
      <c r="BT55" s="2" t="inlineStr">
        <is>
          <t>preferred</t>
        </is>
      </c>
      <c r="BU55" t="inlineStr">
        <is>
          <t/>
        </is>
      </c>
      <c r="BV55" s="2" t="inlineStr">
        <is>
          <t>actief vergelijkingsmiddel|
actieve controle|
comparator|
referentiegeneesmiddel</t>
        </is>
      </c>
      <c r="BW55" s="2" t="inlineStr">
        <is>
          <t>3|
3|
3|
2</t>
        </is>
      </c>
      <c r="BX55" s="2" t="inlineStr">
        <is>
          <t xml:space="preserve">|
|
|
</t>
        </is>
      </c>
      <c r="BY55" t="inlineStr">
        <is>
          <t>geneesmiddel waarvan de werkzaamheid voor een bepaalde medische aandoening klinisch is aangetoond en dat als referentie dient om het relatieve effect van het geneesmiddel voor onderzoek te beoordelen</t>
        </is>
      </c>
      <c r="BZ55" s="2" t="inlineStr">
        <is>
          <t>lek porównawczy|
komparator|
porównywalny produkt</t>
        </is>
      </c>
      <c r="CA55" s="2" t="inlineStr">
        <is>
          <t>3|
3|
2</t>
        </is>
      </c>
      <c r="CB55" s="2" t="inlineStr">
        <is>
          <t xml:space="preserve">preferred|
|
</t>
        </is>
      </c>
      <c r="CC55" t="inlineStr">
        <is>
          <t/>
        </is>
      </c>
      <c r="CD55" s="2" t="inlineStr">
        <is>
          <t>medicamento comparador|
comparador</t>
        </is>
      </c>
      <c r="CE55" s="2" t="inlineStr">
        <is>
          <t>3|
3</t>
        </is>
      </c>
      <c r="CF55" s="2" t="inlineStr">
        <is>
          <t xml:space="preserve">|
</t>
        </is>
      </c>
      <c r="CG55" t="inlineStr">
        <is>
          <t>Tratamento padrão ou placebo utilizado em comparação com o medicamento experimental num estudo comparativo</t>
        </is>
      </c>
      <c r="CH55" s="2" t="inlineStr">
        <is>
          <t>comparator|
comparator activ</t>
        </is>
      </c>
      <c r="CI55" s="2" t="inlineStr">
        <is>
          <t>3|
3</t>
        </is>
      </c>
      <c r="CJ55" s="2" t="inlineStr">
        <is>
          <t xml:space="preserve">|
</t>
        </is>
      </c>
      <c r="CK55" t="inlineStr">
        <is>
          <t/>
        </is>
      </c>
      <c r="CL55" s="2" t="inlineStr">
        <is>
          <t>komparátor|
referenčná vzorka</t>
        </is>
      </c>
      <c r="CM55" s="2" t="inlineStr">
        <is>
          <t>3|
3</t>
        </is>
      </c>
      <c r="CN55" s="2" t="inlineStr">
        <is>
          <t xml:space="preserve">preferred|
</t>
        </is>
      </c>
      <c r="CO55" t="inlineStr">
        <is>
          <t>skúšaný liek, registrovaný liek (aktívna kontrola alebo placebo), použitý na porovnanie v klinickom skúšaní</t>
        </is>
      </c>
      <c r="CP55" s="2" t="inlineStr">
        <is>
          <t>primerjalno zdravilo|
aktivni primerjalni izdelek</t>
        </is>
      </c>
      <c r="CQ55" s="2" t="inlineStr">
        <is>
          <t>3|
3</t>
        </is>
      </c>
      <c r="CR55" s="2" t="inlineStr">
        <is>
          <t xml:space="preserve">|
</t>
        </is>
      </c>
      <c r="CS55" t="inlineStr">
        <is>
          <t>zdravilo ali placebo, ki se uporablja kot primerjava preskušanemu zdravilu v kliničnem preskušanju</t>
        </is>
      </c>
      <c r="CT55" s="2" t="inlineStr">
        <is>
          <t>jämförelseläkemedel|
jämförelseprodukt</t>
        </is>
      </c>
      <c r="CU55" s="2" t="inlineStr">
        <is>
          <t>3|
3</t>
        </is>
      </c>
      <c r="CV55" s="2" t="inlineStr">
        <is>
          <t xml:space="preserve">|
</t>
        </is>
      </c>
      <c r="CW55" t="inlineStr">
        <is>
          <t/>
        </is>
      </c>
    </row>
    <row r="56">
      <c r="A56" s="1" t="str">
        <f>HYPERLINK("https://iate.europa.eu/entry/result/1237287/all", "1237287")</f>
        <v>1237287</v>
      </c>
      <c r="B56" t="inlineStr">
        <is>
          <t>SOCIAL QUESTIONS</t>
        </is>
      </c>
      <c r="C56" t="inlineStr">
        <is>
          <t>SOCIAL QUESTIONS|health|pharmaceutical industry</t>
        </is>
      </c>
      <c r="D56" t="inlineStr">
        <is>
          <t>yes</t>
        </is>
      </c>
      <c r="E56" t="inlineStr">
        <is>
          <t/>
        </is>
      </c>
      <c r="F56" s="2" t="inlineStr">
        <is>
          <t>изследовател</t>
        </is>
      </c>
      <c r="G56" s="2" t="inlineStr">
        <is>
          <t>3</t>
        </is>
      </c>
      <c r="H56" s="2" t="inlineStr">
        <is>
          <t/>
        </is>
      </c>
      <c r="I56" t="inlineStr">
        <is>
          <t>Определеният от възложителя и от главния изследовател лекар или лекар по дентална медицина, който практически провежда клиничното изпитване под ръководството на главния изследовател съгласно одобрения протокол и ръководството за Добра клинична практика в изследователския център за провеждането на клиничното изпитване.</t>
        </is>
      </c>
      <c r="J56" s="2" t="inlineStr">
        <is>
          <t>zkoušející|
zkoušející podílející se na klinickém hodnocení</t>
        </is>
      </c>
      <c r="K56" s="2" t="inlineStr">
        <is>
          <t>3|
3</t>
        </is>
      </c>
      <c r="L56" s="2" t="inlineStr">
        <is>
          <t xml:space="preserve">|
</t>
        </is>
      </c>
      <c r="M56" t="inlineStr">
        <is>
          <t>lékař, který odpovídá za průběh klinického hodnocení v daném místě hodnocení</t>
        </is>
      </c>
      <c r="N56" s="2" t="inlineStr">
        <is>
          <t>investigator</t>
        </is>
      </c>
      <c r="O56" s="2" t="inlineStr">
        <is>
          <t>3</t>
        </is>
      </c>
      <c r="P56" s="2" t="inlineStr">
        <is>
          <t/>
        </is>
      </c>
      <c r="Q56" t="inlineStr">
        <is>
          <t>en person, der er ansvarlig for gennemførelsen af et klinisk forsøg på et klinisk forsøgssted</t>
        </is>
      </c>
      <c r="R56" s="2" t="inlineStr">
        <is>
          <t>Prüfer|
klinischer Prüfer</t>
        </is>
      </c>
      <c r="S56" s="2" t="inlineStr">
        <is>
          <t>3|
3</t>
        </is>
      </c>
      <c r="T56" s="2" t="inlineStr">
        <is>
          <t xml:space="preserve">|
</t>
        </is>
      </c>
      <c r="U56" t="inlineStr">
        <is>
          <t>Person, die für die Durchführung der klinischen Prüfung in einer Prüfstelle verantwortlich ist</t>
        </is>
      </c>
      <c r="V56" s="2" t="inlineStr">
        <is>
          <t>ερευνητής</t>
        </is>
      </c>
      <c r="W56" s="2" t="inlineStr">
        <is>
          <t>3</t>
        </is>
      </c>
      <c r="X56" s="2" t="inlineStr">
        <is>
          <t/>
        </is>
      </c>
      <c r="Y56" t="inlineStr">
        <is>
          <t>ιατρός ή πρόσωπο που του έχει αναγνωρισθεί το δικαίωμα να διεξάγει έρευνες στο κράτος μέλος λόγω επιστημονικών γνώσεων και επειδή διαθέτει την εμπειρία που απαιτείται για την περίθαλψη ασθενών.</t>
        </is>
      </c>
      <c r="Z56" s="2" t="inlineStr">
        <is>
          <t>investigator|
clinical trial investigator|
clinical trial investigators|
clinical investigator</t>
        </is>
      </c>
      <c r="AA56" s="2" t="inlineStr">
        <is>
          <t>3|
3|
1|
3</t>
        </is>
      </c>
      <c r="AB56" s="2" t="inlineStr">
        <is>
          <t xml:space="preserve">preferred|
|
|
</t>
        </is>
      </c>
      <c r="AC56" t="inlineStr">
        <is>
          <t>individual responsible for the conduct of a clinical trial at a clinical trial site</t>
        </is>
      </c>
      <c r="AD56" s="2" t="inlineStr">
        <is>
          <t>investigador</t>
        </is>
      </c>
      <c r="AE56" s="2" t="inlineStr">
        <is>
          <t>3</t>
        </is>
      </c>
      <c r="AF56" s="2" t="inlineStr">
        <is>
          <t/>
        </is>
      </c>
      <c r="AG56" t="inlineStr">
        <is>
          <t>Persona encargada de la realización de una investigación clínica en un centro de investigación clínica.</t>
        </is>
      </c>
      <c r="AH56" s="2" t="inlineStr">
        <is>
          <t>uurija</t>
        </is>
      </c>
      <c r="AI56" s="2" t="inlineStr">
        <is>
          <t>3</t>
        </is>
      </c>
      <c r="AJ56" s="2" t="inlineStr">
        <is>
          <t/>
        </is>
      </c>
      <c r="AK56" t="inlineStr">
        <is>
          <t>isik, kes vastutab kliinilise uuringu teostamise eest uuringu kohas</t>
        </is>
      </c>
      <c r="AL56" s="2" t="inlineStr">
        <is>
          <t>tutkija</t>
        </is>
      </c>
      <c r="AM56" s="2" t="inlineStr">
        <is>
          <t>3</t>
        </is>
      </c>
      <c r="AN56" s="2" t="inlineStr">
        <is>
          <t/>
        </is>
      </c>
      <c r="AO56" t="inlineStr">
        <is>
          <t>lääkäri tai henkilö, jolla on jäsenvaltiossa harjoittamansa ammatin nojalla oikeus suorittaa tutkimustyötä ammatin edellyttämän tieteellisen taustan ja potilaiden hoidosta saadun kokemuksen perusteella</t>
        </is>
      </c>
      <c r="AP56" s="2" t="inlineStr">
        <is>
          <t>expérimentateur</t>
        </is>
      </c>
      <c r="AQ56" s="2" t="inlineStr">
        <is>
          <t>3</t>
        </is>
      </c>
      <c r="AR56" s="2" t="inlineStr">
        <is>
          <t/>
        </is>
      </c>
      <c r="AS56" t="inlineStr">
        <is>
          <t/>
        </is>
      </c>
      <c r="AT56" s="2" t="inlineStr">
        <is>
          <t>imscrúdaitheoir</t>
        </is>
      </c>
      <c r="AU56" s="2" t="inlineStr">
        <is>
          <t>3</t>
        </is>
      </c>
      <c r="AV56" s="2" t="inlineStr">
        <is>
          <t/>
        </is>
      </c>
      <c r="AW56" t="inlineStr">
        <is>
          <t/>
        </is>
      </c>
      <c r="AX56" t="inlineStr">
        <is>
          <t/>
        </is>
      </c>
      <c r="AY56" t="inlineStr">
        <is>
          <t/>
        </is>
      </c>
      <c r="AZ56" t="inlineStr">
        <is>
          <t/>
        </is>
      </c>
      <c r="BA56" t="inlineStr">
        <is>
          <t/>
        </is>
      </c>
      <c r="BB56" s="2" t="inlineStr">
        <is>
          <t>vizsgáló</t>
        </is>
      </c>
      <c r="BC56" s="2" t="inlineStr">
        <is>
          <t>3</t>
        </is>
      </c>
      <c r="BD56" s="2" t="inlineStr">
        <is>
          <t/>
        </is>
      </c>
      <c r="BE56" t="inlineStr">
        <is>
          <t>orvosi vagy fogorvosi képesítéssel rendelkező olyan személy, akinek a feladata a klinikai vizsgálat elvégzése a vizsgálati helyen</t>
        </is>
      </c>
      <c r="BF56" s="2" t="inlineStr">
        <is>
          <t>sperimentatore</t>
        </is>
      </c>
      <c r="BG56" s="2" t="inlineStr">
        <is>
          <t>3</t>
        </is>
      </c>
      <c r="BH56" s="2" t="inlineStr">
        <is>
          <t/>
        </is>
      </c>
      <c r="BI56" t="inlineStr">
        <is>
          <t>il medico o la persona che esercita una professione riconosciuta ai fini della ricerca ed è responsabile dell'esecuzione della sperimentazione clinica in un dato sito</t>
        </is>
      </c>
      <c r="BJ56" s="2" t="inlineStr">
        <is>
          <t>tyrėjas</t>
        </is>
      </c>
      <c r="BK56" s="2" t="inlineStr">
        <is>
          <t>3</t>
        </is>
      </c>
      <c r="BL56" s="2" t="inlineStr">
        <is>
          <t/>
        </is>
      </c>
      <c r="BM56" t="inlineStr">
        <is>
          <t>gydytojas ar asmuo, kuris gali atlikti biomedicininį tyrimą, nes turi atitinkamą išsilavinimą ir pacientų priežiūros patirties</t>
        </is>
      </c>
      <c r="BN56" s="2" t="inlineStr">
        <is>
          <t>pētnieks</t>
        </is>
      </c>
      <c r="BO56" s="2" t="inlineStr">
        <is>
          <t>3</t>
        </is>
      </c>
      <c r="BP56" s="2" t="inlineStr">
        <is>
          <t/>
        </is>
      </c>
      <c r="BQ56" t="inlineStr">
        <is>
          <t>persona, kas klīniskās pārbaudes norises vietā ir atbildīga par tās veikšanu</t>
        </is>
      </c>
      <c r="BR56" s="2" t="inlineStr">
        <is>
          <t>investigatur|
investigatur ta' prova klinika</t>
        </is>
      </c>
      <c r="BS56" s="2" t="inlineStr">
        <is>
          <t>3|
3</t>
        </is>
      </c>
      <c r="BT56" s="2" t="inlineStr">
        <is>
          <t xml:space="preserve">|
</t>
        </is>
      </c>
      <c r="BU56" t="inlineStr">
        <is>
          <t>tabib jew persuna li tħaddem professjoni approvata fl-Istat Membru għal investigazzjonijiet minħabba l-isfond xjentifiku u l-esperjenza fil-kura ta' pazjenti li teħtieġ. L-investigatur huwa responsabbli għat-tmexxija tal-prova klinika f'sit ta' prova. Jekk prova titmexxa minn team ta' individwi f'sit ta' prova, l-investigatur huwa l-mexxej responsabbli għat-tim u jista' jissejjaħ l-investigatur prinċipali</t>
        </is>
      </c>
      <c r="BV56" s="2" t="inlineStr">
        <is>
          <t>onderzoeker</t>
        </is>
      </c>
      <c r="BW56" s="2" t="inlineStr">
        <is>
          <t>3</t>
        </is>
      </c>
      <c r="BX56" s="2" t="inlineStr">
        <is>
          <t/>
        </is>
      </c>
      <c r="BY56" t="inlineStr">
        <is>
          <t>"persoon die verantwoordelijk is voor de uitvoering van een klinische proef op een klinische proeflocatie"</t>
        </is>
      </c>
      <c r="BZ56" s="2" t="inlineStr">
        <is>
          <t>prowadzący badanie|
badacz</t>
        </is>
      </c>
      <c r="CA56" s="2" t="inlineStr">
        <is>
          <t>3|
3</t>
        </is>
      </c>
      <c r="CB56" s="2" t="inlineStr">
        <is>
          <t xml:space="preserve">|
</t>
        </is>
      </c>
      <c r="CC56" t="inlineStr">
        <is>
          <t>osoba odpowiedzialna za prowadzenie badania klinicznego w ośrodku badań klinicznych</t>
        </is>
      </c>
      <c r="CD56" s="2" t="inlineStr">
        <is>
          <t>investigador</t>
        </is>
      </c>
      <c r="CE56" s="2" t="inlineStr">
        <is>
          <t>3</t>
        </is>
      </c>
      <c r="CF56" s="2" t="inlineStr">
        <is>
          <t/>
        </is>
      </c>
      <c r="CG56" t="inlineStr">
        <is>
          <t>Médico ou pessoa que exerça uma profissão aceite no Estado-Membro para realizar investigações devido às suas habilitações científicas e à experiência que o tratamento de pacientes requer. O investigador é a pessoa responsável pela condução do ensaio clínico no centro de ensaio. Se um ensaio for executado por uma equipa, o investigador é o responsável pela equipa e pode ser denominado investigador principal.</t>
        </is>
      </c>
      <c r="CH56" s="2" t="inlineStr">
        <is>
          <t>investigator</t>
        </is>
      </c>
      <c r="CI56" s="2" t="inlineStr">
        <is>
          <t>3</t>
        </is>
      </c>
      <c r="CJ56" s="2" t="inlineStr">
        <is>
          <t/>
        </is>
      </c>
      <c r="CK56" t="inlineStr">
        <is>
          <t>un individ care răspunde de efectuarea trialului clinic într un loc de desfășurare a trialului clinic</t>
        </is>
      </c>
      <c r="CL56" s="2" t="inlineStr">
        <is>
          <t>skúšajúci</t>
        </is>
      </c>
      <c r="CM56" s="2" t="inlineStr">
        <is>
          <t>3</t>
        </is>
      </c>
      <c r="CN56" s="2" t="inlineStr">
        <is>
          <t/>
        </is>
      </c>
      <c r="CO56" t="inlineStr">
        <is>
          <t>lekár alebo zdravotnícky pracovník s odbornou spôsobilosťou na poskytovanie zdravotnej starostlivosti podľa osobitného predpisu zodpovedný za vykonávanie klinického skúšania na pracovisku klinického skúšania</t>
        </is>
      </c>
      <c r="CP56" s="2" t="inlineStr">
        <is>
          <t>raziskovalec|
klinični raziskovalec</t>
        </is>
      </c>
      <c r="CQ56" s="2" t="inlineStr">
        <is>
          <t>3|
3</t>
        </is>
      </c>
      <c r="CR56" s="2" t="inlineStr">
        <is>
          <t xml:space="preserve">|
</t>
        </is>
      </c>
      <c r="CS56" t="inlineStr">
        <is>
          <t>&lt;div&gt;posameznik, odgovoren za izvajanje kliničnega preskušanja na mestu preskušanja&lt;br&gt;&lt;/div&gt;</t>
        </is>
      </c>
      <c r="CT56" s="2" t="inlineStr">
        <is>
          <t>prövare</t>
        </is>
      </c>
      <c r="CU56" s="2" t="inlineStr">
        <is>
          <t>3</t>
        </is>
      </c>
      <c r="CV56" s="2" t="inlineStr">
        <is>
          <t/>
        </is>
      </c>
      <c r="CW56" t="inlineStr">
        <is>
          <t>person som ansvarar för genomförandet av en klinisk prövning på ett prövningsställe</t>
        </is>
      </c>
    </row>
    <row r="57">
      <c r="A57" s="1" t="str">
        <f>HYPERLINK("https://iate.europa.eu/entry/result/844038/all", "844038")</f>
        <v>844038</v>
      </c>
      <c r="B57" t="inlineStr">
        <is>
          <t>SOCIAL QUESTIONS</t>
        </is>
      </c>
      <c r="C57" t="inlineStr">
        <is>
          <t>SOCIAL QUESTIONS|health|pharmaceutical industry</t>
        </is>
      </c>
      <c r="D57" t="inlineStr">
        <is>
          <t>yes</t>
        </is>
      </c>
      <c r="E57" t="inlineStr">
        <is>
          <t/>
        </is>
      </c>
      <c r="F57" t="inlineStr">
        <is>
          <t/>
        </is>
      </c>
      <c r="G57" t="inlineStr">
        <is>
          <t/>
        </is>
      </c>
      <c r="H57" t="inlineStr">
        <is>
          <t/>
        </is>
      </c>
      <c r="I57" t="inlineStr">
        <is>
          <t/>
        </is>
      </c>
      <c r="J57" s="2" t="inlineStr">
        <is>
          <t>léčivý přípravek vázaný na lékařský předpis</t>
        </is>
      </c>
      <c r="K57" s="2" t="inlineStr">
        <is>
          <t>3</t>
        </is>
      </c>
      <c r="L57" s="2" t="inlineStr">
        <is>
          <t/>
        </is>
      </c>
      <c r="M57" t="inlineStr">
        <is>
          <t>léčivý přípravek, který smí předepsat pouze lékař, zubař či veterinář</t>
        </is>
      </c>
      <c r="N57" s="2" t="inlineStr">
        <is>
          <t>receptpligtigt lægemiddel|
receptpligtig medicin</t>
        </is>
      </c>
      <c r="O57" s="2" t="inlineStr">
        <is>
          <t>4|
2</t>
        </is>
      </c>
      <c r="P57" s="2" t="inlineStr">
        <is>
          <t xml:space="preserve">|
</t>
        </is>
      </c>
      <c r="Q57" t="inlineStr">
        <is>
          <t/>
        </is>
      </c>
      <c r="R57" s="2" t="inlineStr">
        <is>
          <t>verschreibungspflichtiges Arzneimittel|
verschreibungspflichtiges Medikament|
rezeptpflichtiges Arzneimittel</t>
        </is>
      </c>
      <c r="S57" s="2" t="inlineStr">
        <is>
          <t>3|
2|
3</t>
        </is>
      </c>
      <c r="T57" s="2" t="inlineStr">
        <is>
          <t xml:space="preserve">|
|
</t>
        </is>
      </c>
      <c r="U57" t="inlineStr">
        <is>
          <t>Arzneimittel, das nur auf schriftliche Anweisung (Verschreibung, Rezept) eines Arztes, Zahnarztes oder Tierarztes ausschließlich in Apotheken abgegeben werden darf</t>
        </is>
      </c>
      <c r="V57" s="2" t="inlineStr">
        <is>
          <t>φάρμακο χοηγούμενο με συνταγή|
φάρμακο που χορηγείται μόνο με ιατρική συνταγή</t>
        </is>
      </c>
      <c r="W57" s="2" t="inlineStr">
        <is>
          <t>2|
4</t>
        </is>
      </c>
      <c r="X57" s="2" t="inlineStr">
        <is>
          <t xml:space="preserve">|
</t>
        </is>
      </c>
      <c r="Y57" t="inlineStr">
        <is>
          <t>Φάρμακο πωλούμενο μόνον με ιατρική συνταγή</t>
        </is>
      </c>
      <c r="Z57" s="2" t="inlineStr">
        <is>
          <t>prescription-only medicine|
medicinal product subject to medical prescription|
medicinal product subject to prescription|
prescription medicinal product|
POM|
prescription-only medicinal product|
prescription medicine|
ethical drug|
prescription drug|
Rx drug|
prescription pharmaceutical</t>
        </is>
      </c>
      <c r="AA57" s="2" t="inlineStr">
        <is>
          <t>3|
3|
3|
3|
3|
3|
3|
1|
1|
1|
1</t>
        </is>
      </c>
      <c r="AB57" s="2" t="inlineStr">
        <is>
          <t xml:space="preserve">|
|
|
|
|
|
|
|
|
|
</t>
        </is>
      </c>
      <c r="AC57" t="inlineStr">
        <is>
          <t>&lt;a href="https://iate.europa.eu/entry/result/1443220/en" target="_blank"&gt;medicinal product&lt;/a&gt; that can be dispensed or administered to
a patient only if there is a &lt;a href="https://iate.europa.eu/entry/result/1431071/en" target="_blank"&gt;medical prescription&lt;/a&gt;</t>
        </is>
      </c>
      <c r="AD57" s="2" t="inlineStr">
        <is>
          <t>medicamento sujeto a prescripción médica|
medicamento sujeto a receta médica|
fármaco con receta</t>
        </is>
      </c>
      <c r="AE57" s="2" t="inlineStr">
        <is>
          <t>4|
4|
3</t>
        </is>
      </c>
      <c r="AF57" s="2" t="inlineStr">
        <is>
          <t xml:space="preserve">|
|
</t>
        </is>
      </c>
      <c r="AG57" t="inlineStr">
        <is>
          <t/>
        </is>
      </c>
      <c r="AH57" s="2" t="inlineStr">
        <is>
          <t>retseptiravim</t>
        </is>
      </c>
      <c r="AI57" s="2" t="inlineStr">
        <is>
          <t>3</t>
        </is>
      </c>
      <c r="AJ57" s="2" t="inlineStr">
        <is>
          <t/>
        </is>
      </c>
      <c r="AK57" t="inlineStr">
        <is>
          <t>preparaat, mida apteegil on õigus edastada vaid arsti, hambaarsti või loomaarsti kirjalikult (või telefoni teel) antud retsepti põhjal</t>
        </is>
      </c>
      <c r="AL57" s="2" t="inlineStr">
        <is>
          <t>reseptilääke</t>
        </is>
      </c>
      <c r="AM57" s="2" t="inlineStr">
        <is>
          <t>3</t>
        </is>
      </c>
      <c r="AN57" s="2" t="inlineStr">
        <is>
          <t/>
        </is>
      </c>
      <c r="AO57" t="inlineStr">
        <is>
          <t>"saadaan luovuttaa apteekista vain lääkärin, hammaslääkärin tai eläinlääkärin kirjallisen tai puhelimitse antaman lääkemääräyksen perusteella"</t>
        </is>
      </c>
      <c r="AP57" s="2" t="inlineStr">
        <is>
          <t>médicament soumis à prescription médicale|
médicament soumis à prescription|
médicament délivré uniquement sur prescription médicale|
médicament de prescription</t>
        </is>
      </c>
      <c r="AQ57" s="2" t="inlineStr">
        <is>
          <t>3|
3|
3|
3</t>
        </is>
      </c>
      <c r="AR57" s="2" t="inlineStr">
        <is>
          <t xml:space="preserve">|
|
|
</t>
        </is>
      </c>
      <c r="AS57" t="inlineStr">
        <is>
          <t>médicament ne pouvant être vendu que sur prescription médicale</t>
        </is>
      </c>
      <c r="AT57" s="2" t="inlineStr">
        <is>
          <t>druga ar oideas|
cógas ar oideas amháin</t>
        </is>
      </c>
      <c r="AU57" s="2" t="inlineStr">
        <is>
          <t>3|
3</t>
        </is>
      </c>
      <c r="AV57" s="2" t="inlineStr">
        <is>
          <t xml:space="preserve">|
</t>
        </is>
      </c>
      <c r="AW57" t="inlineStr">
        <is>
          <t/>
        </is>
      </c>
      <c r="AX57" t="inlineStr">
        <is>
          <t/>
        </is>
      </c>
      <c r="AY57" t="inlineStr">
        <is>
          <t/>
        </is>
      </c>
      <c r="AZ57" t="inlineStr">
        <is>
          <t/>
        </is>
      </c>
      <c r="BA57" t="inlineStr">
        <is>
          <t/>
        </is>
      </c>
      <c r="BB57" s="2" t="inlineStr">
        <is>
          <t>kizárólag orvosi rendelvényre kiadható gyógyszer|
vényköteles gyógyszer</t>
        </is>
      </c>
      <c r="BC57" s="2" t="inlineStr">
        <is>
          <t>3|
3</t>
        </is>
      </c>
      <c r="BD57" s="2" t="inlineStr">
        <is>
          <t xml:space="preserve">|
</t>
        </is>
      </c>
      <c r="BE57" t="inlineStr">
        <is>
          <t>olyan gyógyszerek, amelyek orvosi felügyelet nélküli alkalmazás esetén közvetlen vagy közvetett veszélyt jelenthetnek az emberi szervezetre (egészségre) még akkor is, ha a betegtájékoztatónak megfelelően használják őket, vagy gyakran és széles körben helytelenül használják, melynek következtében közvetlen vagy közvetett veszélyt jelenthetnek az emberi szervezetre (egészségére), vagy olyan anyagokat, illetve ezekből előállított olyan készítményeket tartalmaznak, amelyek hatása, illetve mellékhatásai további vizsgálatra szorulnak, vagy az orvos szokásos körülmények között parenterális alkalmazásra rendeli</t>
        </is>
      </c>
      <c r="BF57" s="2" t="inlineStr">
        <is>
          <t>farmaco prescrivibile|
farmaco soggetto a prescrizione medica</t>
        </is>
      </c>
      <c r="BG57" s="2" t="inlineStr">
        <is>
          <t>2|
3</t>
        </is>
      </c>
      <c r="BH57" s="2" t="inlineStr">
        <is>
          <t xml:space="preserve">|
</t>
        </is>
      </c>
      <c r="BI57" t="inlineStr">
        <is>
          <t>Farmaco che può essere venduto solo dietro presentazione di ricetta medica.</t>
        </is>
      </c>
      <c r="BJ57" s="2" t="inlineStr">
        <is>
          <t>receptinis vaistas</t>
        </is>
      </c>
      <c r="BK57" s="2" t="inlineStr">
        <is>
          <t>3</t>
        </is>
      </c>
      <c r="BL57" s="2" t="inlineStr">
        <is>
          <t/>
        </is>
      </c>
      <c r="BM57" t="inlineStr">
        <is>
          <t/>
        </is>
      </c>
      <c r="BN57" s="2" t="inlineStr">
        <is>
          <t>recepšu zāles</t>
        </is>
      </c>
      <c r="BO57" s="2" t="inlineStr">
        <is>
          <t>3</t>
        </is>
      </c>
      <c r="BP57" s="2" t="inlineStr">
        <is>
          <t/>
        </is>
      </c>
      <c r="BQ57" t="inlineStr">
        <is>
          <t>zāles, kuru farmakoloģiskās īpašības, stiprums, daudzums iepakojumā, lietošanas veids un lietošanas izraisītās iespējamās blakusparādības bez medicīniskās uzraudzības var radīt tiešus vai netiešus draudus pacienta veselībai, un tādējādi tās aptiekā izsniedzamas tikai pret recepti</t>
        </is>
      </c>
      <c r="BR57" s="2" t="inlineStr">
        <is>
          <t>mediċina bir-riċetta|
prodott mediċinali suġġett għal riċetta|
mediċina soġġetta għal preskrizzjoni medika|
prodott mediċinali suġġett għal preskrizzjoni medika</t>
        </is>
      </c>
      <c r="BS57" s="2" t="inlineStr">
        <is>
          <t>3|
3|
3|
3</t>
        </is>
      </c>
      <c r="BT57" s="2" t="inlineStr">
        <is>
          <t xml:space="preserve">|
|
|
</t>
        </is>
      </c>
      <c r="BU57" t="inlineStr">
        <is>
          <t>mediċina li teħtieġ preskrizzjoni maħruġa minn tabib jew minn professjonist kwalifikat fil-kura tas-saħħa</t>
        </is>
      </c>
      <c r="BV57" s="2" t="inlineStr">
        <is>
          <t>aan medisch recept onderworpen geneesmiddel|
geneesmiddel dat uitsluitend op recept kan worden verkregen|
receptgeneesmiddel|
UR-geneesmiddel|
voorschriftplichtig geneesmiddel|
alleen op medisch recept afgeleverd geneesmiddel</t>
        </is>
      </c>
      <c r="BW57" s="2" t="inlineStr">
        <is>
          <t>3|
2|
3|
3|
3|
3</t>
        </is>
      </c>
      <c r="BX57" s="2" t="inlineStr">
        <is>
          <t xml:space="preserve">|
|
|
|
|
</t>
        </is>
      </c>
      <c r="BY57" t="inlineStr">
        <is>
          <t/>
        </is>
      </c>
      <c r="BZ57" s="2" t="inlineStr">
        <is>
          <t>produkt leczniczy wydawany na receptę|
lek na receptę</t>
        </is>
      </c>
      <c r="CA57" s="2" t="inlineStr">
        <is>
          <t>3|
2</t>
        </is>
      </c>
      <c r="CB57" s="2" t="inlineStr">
        <is>
          <t xml:space="preserve">preferred|
</t>
        </is>
      </c>
      <c r="CC57" t="inlineStr">
        <is>
          <t/>
        </is>
      </c>
      <c r="CD57" s="2" t="inlineStr">
        <is>
          <t>medicamento sujeito a prescrição|
medicamento sujeito a receita médica</t>
        </is>
      </c>
      <c r="CE57" s="2" t="inlineStr">
        <is>
          <t>2|
2</t>
        </is>
      </c>
      <c r="CF57" s="2" t="inlineStr">
        <is>
          <t xml:space="preserve">|
</t>
        </is>
      </c>
      <c r="CG57" t="inlineStr">
        <is>
          <t/>
        </is>
      </c>
      <c r="CH57" s="2" t="inlineStr">
        <is>
          <t>medicament eliberat cu prescripție medicală</t>
        </is>
      </c>
      <c r="CI57" s="2" t="inlineStr">
        <is>
          <t>3</t>
        </is>
      </c>
      <c r="CJ57" s="2" t="inlineStr">
        <is>
          <t/>
        </is>
      </c>
      <c r="CK57" t="inlineStr">
        <is>
          <t>---</t>
        </is>
      </c>
      <c r="CL57" s="2" t="inlineStr">
        <is>
          <t>liek, ktorého výdaj je viazaný na lekársky predpis</t>
        </is>
      </c>
      <c r="CM57" s="2" t="inlineStr">
        <is>
          <t>3</t>
        </is>
      </c>
      <c r="CN57" s="2" t="inlineStr">
        <is>
          <t/>
        </is>
      </c>
      <c r="CO57" t="inlineStr">
        <is>
          <t/>
        </is>
      </c>
      <c r="CP57" s="2" t="inlineStr">
        <is>
          <t>zdravilo na recept</t>
        </is>
      </c>
      <c r="CQ57" s="2" t="inlineStr">
        <is>
          <t>3</t>
        </is>
      </c>
      <c r="CR57" s="2" t="inlineStr">
        <is>
          <t/>
        </is>
      </c>
      <c r="CS57" t="inlineStr">
        <is>
          <t>V Veliki Britaniji imenujejo »Code of Ethics« besedilo ..., ki obsega devet osnovnih določil o farmacevtski lekarniški službi in na osnovi teh devetih točk podrobno naštete obveznosti ter interpretacijo. V okviru navodil za lekarniško delo »Medicines, Ethics and Practice: A Guide for Pharmacists« so vsa zdravila razvrščena v tri skupine: PM (prescription only medicaments) zdravila na recept, P (pharmacy only medicaments) recepta prosta zdravila samo v lekarni, GSL (general sales list medicaments) recepta prosta zdravila tudi izven lekarniške mreže. Izdajanje zdravil na recept in recepta prostih zdravil v lekarni je osebna naloga farmacevta; subordinirano osebje sme izdajati recepta prosta zdravila samo v neposredni prisotnosti farmacevta, tako da je stalno zagotovljen nadzor in strokovno svetovanje.</t>
        </is>
      </c>
      <c r="CT57" s="2" t="inlineStr">
        <is>
          <t>receptbelagt läkemedel</t>
        </is>
      </c>
      <c r="CU57" s="2" t="inlineStr">
        <is>
          <t>3</t>
        </is>
      </c>
      <c r="CV57" s="2" t="inlineStr">
        <is>
          <t/>
        </is>
      </c>
      <c r="CW57" t="inlineStr">
        <is>
          <t>läkemedel som säljs endast mot läkarrecept</t>
        </is>
      </c>
    </row>
    <row r="58">
      <c r="A58" s="1" t="str">
        <f>HYPERLINK("https://iate.europa.eu/entry/result/1073333/all", "1073333")</f>
        <v>1073333</v>
      </c>
      <c r="B58" t="inlineStr">
        <is>
          <t>SOCIAL QUESTIONS;SCIENCE;INDUSTRY</t>
        </is>
      </c>
      <c r="C58" t="inlineStr">
        <is>
          <t>SOCIAL QUESTIONS|health;SCIENCE|natural and applied sciences|life sciences|biology|genetics;INDUSTRY|chemistry</t>
        </is>
      </c>
      <c r="D58" t="inlineStr">
        <is>
          <t>yes</t>
        </is>
      </c>
      <c r="E58" t="inlineStr">
        <is>
          <t/>
        </is>
      </c>
      <c r="F58" s="2" t="inlineStr">
        <is>
          <t>дезоксирибонуклеинова киселина|
ДНК</t>
        </is>
      </c>
      <c r="G58" s="2" t="inlineStr">
        <is>
          <t>4|
4</t>
        </is>
      </c>
      <c r="H58" s="2" t="inlineStr">
        <is>
          <t xml:space="preserve">|
</t>
        </is>
      </c>
      <c r="I58" t="inlineStr">
        <is>
          <t>"ДНК" (дезоксирибонуклеинова киселина) е линейна, двойноверижна молекула, състояща се от базови нуклеотидни двойки и носеща генетична информация.</t>
        </is>
      </c>
      <c r="J58" s="2" t="inlineStr">
        <is>
          <t>deoxyribonukleová kyselina|
DNA</t>
        </is>
      </c>
      <c r="K58" s="2" t="inlineStr">
        <is>
          <t>3|
3</t>
        </is>
      </c>
      <c r="L58" s="2" t="inlineStr">
        <is>
          <t xml:space="preserve">|
</t>
        </is>
      </c>
      <c r="M58" t="inlineStr">
        <is>
          <t>molekula, která je tvořena různými kombinacemi dvou pyrimidinových a dvou purinových &lt;i&gt;deoxyribonukleotidů&lt;/i&gt; &lt;a href="/entry/result/1073322/all" id="ENTRY_TO_ENTRY_CONVERTER" target="_blank"&gt;IATE:1073322&lt;/a&gt; spojených do dlouhých řetězců a v níž je zapsána genetická informace</t>
        </is>
      </c>
      <c r="N58" s="2" t="inlineStr">
        <is>
          <t>deoxyribonukleinsyre|
DNA</t>
        </is>
      </c>
      <c r="O58" s="2" t="inlineStr">
        <is>
          <t>3|
3</t>
        </is>
      </c>
      <c r="P58" s="2" t="inlineStr">
        <is>
          <t xml:space="preserve">|
</t>
        </is>
      </c>
      <c r="Q58" t="inlineStr">
        <is>
          <t>"DNA Forkortelse for Deoxyribonucleic Acid (engelsk), på dansk Deoxyribonukleinsyre. DNA er et dobbeltstrenget molekyle der indeholder information om en celles arv. DNA er også ansvarlig for at viderebringe informationen til næste generationer af celler/individer."</t>
        </is>
      </c>
      <c r="R58" s="2" t="inlineStr">
        <is>
          <t>Desoxyribonucleinsäure|
DNA|
DNS</t>
        </is>
      </c>
      <c r="S58" s="2" t="inlineStr">
        <is>
          <t>3|
3|
3</t>
        </is>
      </c>
      <c r="T58" s="2" t="inlineStr">
        <is>
          <t xml:space="preserve">|
|
</t>
        </is>
      </c>
      <c r="U58" t="inlineStr">
        <is>
          <t>Diejenige Substanz, in der in den meisten Organismen die Erbinformationen codiert sind, die bei jeder Zellteilung an die Tochterzellen weitergegeben werden. Sie ist damit für die Struktur und physiologischen und biochemischen Charakteristika fast aller lebender Organismen verantwortlich.</t>
        </is>
      </c>
      <c r="V58" s="2" t="inlineStr">
        <is>
          <t>δεσοξυριβονουκλεϊκό οξύ|
δεσοξυριβοζονουκλεϊνικό οξύ|
δεοξυριβονουκλεϊνικό οξύ|
DNA</t>
        </is>
      </c>
      <c r="W58" s="2" t="inlineStr">
        <is>
          <t>3|
3|
3|
3</t>
        </is>
      </c>
      <c r="X58" s="2" t="inlineStr">
        <is>
          <t xml:space="preserve">|
preferred|
admitted|
</t>
        </is>
      </c>
      <c r="Y58" t="inlineStr">
        <is>
          <t>Ένα από τα δύο πυρηνικά οξέα (βλέπε και &lt;a href="/entry/result/1073359/all" id="ENTRY_TO_ENTRY_CONVERTER" target="_blank"&gt;IATE:1073359&lt;/a&gt; ). Αποτελείται από επαναλαμβανόμενες υπομονάδες που ονομάζονται νουκλεοτίδια [ &lt;a href="/entry/result/1073318/all" id="ENTRY_TO_ENTRY_CONVERTER" target="_blank"&gt;IATE:1073318&lt;/a&gt; ] και πιο συγκεκριμένα, εφόσον πρόκειται για το DNA, δεοξυνουκλεοτίδια, η αλληλουχία των οποίων δημιουργεί έναν κώδικα με τον οποίον αποθηκεύονται και μεταβιβάζονται οι κατάλληλες οδηγίες για τη σύνθεση των πρωτεϊνών.</t>
        </is>
      </c>
      <c r="Z58" s="2" t="inlineStr">
        <is>
          <t>deoxyribonucleic acid|
DNA</t>
        </is>
      </c>
      <c r="AA58" s="2" t="inlineStr">
        <is>
          <t>3|
3</t>
        </is>
      </c>
      <c r="AB58" s="2" t="inlineStr">
        <is>
          <t xml:space="preserve">|
</t>
        </is>
      </c>
      <c r="AC58" t="inlineStr">
        <is>
          <t>polymer of subunits called &lt;a href="https://iate.europa.eu/entry/result/1073322/en" target="_blank"&gt;&lt;i&gt;deoxyribonucleotides&lt;/i&gt;&lt;/a&gt; which is the primary genetic material of a cell, the material equivalent to genetic information</t>
        </is>
      </c>
      <c r="AD58" s="2" t="inlineStr">
        <is>
          <t>ácido desoxirribonucleico|
ADN</t>
        </is>
      </c>
      <c r="AE58" s="2" t="inlineStr">
        <is>
          <t>3|
3</t>
        </is>
      </c>
      <c r="AF58" s="2" t="inlineStr">
        <is>
          <t xml:space="preserve">|
</t>
        </is>
      </c>
      <c r="AG58" t="inlineStr">
        <is>
          <t/>
        </is>
      </c>
      <c r="AH58" t="inlineStr">
        <is>
          <t/>
        </is>
      </c>
      <c r="AI58" t="inlineStr">
        <is>
          <t/>
        </is>
      </c>
      <c r="AJ58" t="inlineStr">
        <is>
          <t/>
        </is>
      </c>
      <c r="AK58" t="inlineStr">
        <is>
          <t/>
        </is>
      </c>
      <c r="AL58" s="2" t="inlineStr">
        <is>
          <t>DNA|
deoksiribonukleiinihappo</t>
        </is>
      </c>
      <c r="AM58" s="2" t="inlineStr">
        <is>
          <t>3|
3</t>
        </is>
      </c>
      <c r="AN58" s="2" t="inlineStr">
        <is>
          <t xml:space="preserve">|
</t>
        </is>
      </c>
      <c r="AO58" t="inlineStr">
        <is>
          <t>"kromosomeissa esiintyvä nukleiinihappo, jonka molekyylirakenne sisältää yksilön geneettisen informaation"</t>
        </is>
      </c>
      <c r="AP58" s="2" t="inlineStr">
        <is>
          <t>acide désoxyribonucléique|
ADN</t>
        </is>
      </c>
      <c r="AQ58" s="2" t="inlineStr">
        <is>
          <t>3|
3</t>
        </is>
      </c>
      <c r="AR58" s="2" t="inlineStr">
        <is>
          <t xml:space="preserve">|
</t>
        </is>
      </c>
      <c r="AS58" t="inlineStr">
        <is>
          <t>le plus important des acides nucléiques naturels; son rôle est fondamental dans la vie et la reproduction cellulaires. ; L'ADN est le support de l'information génétique chez la grande majorité des formes vivantes. Cette information génétique est portée par de l'ARN chez certains virus, dont le VIH.</t>
        </is>
      </c>
      <c r="AT58" s="2" t="inlineStr">
        <is>
          <t>aigéad dí-ocsairibeanúicléasach|
DNA</t>
        </is>
      </c>
      <c r="AU58" s="2" t="inlineStr">
        <is>
          <t>3|
3</t>
        </is>
      </c>
      <c r="AV58" s="2" t="inlineStr">
        <is>
          <t xml:space="preserve">|
</t>
        </is>
      </c>
      <c r="AW58" t="inlineStr">
        <is>
          <t/>
        </is>
      </c>
      <c r="AX58" t="inlineStr">
        <is>
          <t/>
        </is>
      </c>
      <c r="AY58" t="inlineStr">
        <is>
          <t/>
        </is>
      </c>
      <c r="AZ58" t="inlineStr">
        <is>
          <t/>
        </is>
      </c>
      <c r="BA58" t="inlineStr">
        <is>
          <t/>
        </is>
      </c>
      <c r="BB58" t="inlineStr">
        <is>
          <t/>
        </is>
      </c>
      <c r="BC58" t="inlineStr">
        <is>
          <t/>
        </is>
      </c>
      <c r="BD58" t="inlineStr">
        <is>
          <t/>
        </is>
      </c>
      <c r="BE58" t="inlineStr">
        <is>
          <t/>
        </is>
      </c>
      <c r="BF58" s="2" t="inlineStr">
        <is>
          <t>acido desossiribonucleico|
DNA</t>
        </is>
      </c>
      <c r="BG58" s="2" t="inlineStr">
        <is>
          <t>3|
3</t>
        </is>
      </c>
      <c r="BH58" s="2" t="inlineStr">
        <is>
          <t xml:space="preserve">|
</t>
        </is>
      </c>
      <c r="BI58" t="inlineStr">
        <is>
          <t>polinucleotide costituito da una sequenza ordinata di nucleotidi e che presiede alla conservazione, trasmissione ed espressione dei caratteri ereditari, costituendo il materiale genico di tutte le cellule ad esclusione di alcuni virus</t>
        </is>
      </c>
      <c r="BJ58" s="2" t="inlineStr">
        <is>
          <t>deoksiribonukleorūgštis|
DNR</t>
        </is>
      </c>
      <c r="BK58" s="2" t="inlineStr">
        <is>
          <t>3|
3</t>
        </is>
      </c>
      <c r="BL58" s="2" t="inlineStr">
        <is>
          <t xml:space="preserve">|
</t>
        </is>
      </c>
      <c r="BM58" t="inlineStr">
        <is>
          <t>deoksiribonukleotidų, sujungtų kovalentiniais fosfodiesteriniais ryšiais, polimeras</t>
        </is>
      </c>
      <c r="BN58" s="2" t="inlineStr">
        <is>
          <t>dezoksiribonukleīnskābe|
DNS</t>
        </is>
      </c>
      <c r="BO58" s="2" t="inlineStr">
        <is>
          <t>3|
3</t>
        </is>
      </c>
      <c r="BP58" s="2" t="inlineStr">
        <is>
          <t xml:space="preserve">|
</t>
        </is>
      </c>
      <c r="BQ58" t="inlineStr">
        <is>
          <t>dezoksiribonukleotīdu polimērs; visizplatītākā ģenētiskās informācijas glabāšanas forma</t>
        </is>
      </c>
      <c r="BR58" t="inlineStr">
        <is>
          <t/>
        </is>
      </c>
      <c r="BS58" t="inlineStr">
        <is>
          <t/>
        </is>
      </c>
      <c r="BT58" t="inlineStr">
        <is>
          <t/>
        </is>
      </c>
      <c r="BU58" t="inlineStr">
        <is>
          <t/>
        </is>
      </c>
      <c r="BV58" s="2" t="inlineStr">
        <is>
          <t>deoxyribonucleïnezuur|
desoxyribonucleïnezuur|
DNA</t>
        </is>
      </c>
      <c r="BW58" s="2" t="inlineStr">
        <is>
          <t>3|
3|
3</t>
        </is>
      </c>
      <c r="BX58" s="2" t="inlineStr">
        <is>
          <t xml:space="preserve">|
|
</t>
        </is>
      </c>
      <c r="BY58" t="inlineStr">
        <is>
          <t>kernzuur dat de chromosomen vormt van alle levende organismen. Is drager van de erfelijk eigenschappen, en is opgebouwd uit lange ketens van afwisselend fosfaat en desoxyribose (= een suiker) waaraan korte zijketens zijn gehecht die bestaan uit stikstofbasen (adenine (A), cytosine (C), guanine (G) en thymine (T)). Doordat de stikstofbasen met elkaar kunnen koppelen (baseparing), kunnen de ketens twee aan twee langs elkaar komen te liggen, waarbij zij spiraalvormig om elkaar heen draaien. Zo ontstaat de dubbelhelixstructuur. De erfelijke informatie ligt vast in de volgorde van de stikstofbasen langs de ketens.</t>
        </is>
      </c>
      <c r="BZ58" t="inlineStr">
        <is>
          <t/>
        </is>
      </c>
      <c r="CA58" t="inlineStr">
        <is>
          <t/>
        </is>
      </c>
      <c r="CB58" t="inlineStr">
        <is>
          <t/>
        </is>
      </c>
      <c r="CC58" t="inlineStr">
        <is>
          <t/>
        </is>
      </c>
      <c r="CD58" s="2" t="inlineStr">
        <is>
          <t>ácido desoxirribonucleico|
ADN</t>
        </is>
      </c>
      <c r="CE58" s="2" t="inlineStr">
        <is>
          <t>3|
3</t>
        </is>
      </c>
      <c r="CF58" s="2" t="inlineStr">
        <is>
          <t xml:space="preserve">|
</t>
        </is>
      </c>
      <c r="CG58" t="inlineStr">
        <is>
          <t>Molécula biológica complexa existente no núcleo das células (ADN nuclear), cujas principais funções são determinar a estrutura proteica e codificar a informação genética.</t>
        </is>
      </c>
      <c r="CH58" s="2" t="inlineStr">
        <is>
          <t>acid dezoxiribonucleic|
ADN</t>
        </is>
      </c>
      <c r="CI58" s="2" t="inlineStr">
        <is>
          <t>3|
3</t>
        </is>
      </c>
      <c r="CJ58" s="2" t="inlineStr">
        <is>
          <t xml:space="preserve">|
</t>
        </is>
      </c>
      <c r="CK58" t="inlineStr">
        <is>
          <t>acid nucleic format din patru tipuri de baze azotoase, o pentoză și acid fosforic, cu rol esențial în mecanismul ereditar al organsimelor vii</t>
        </is>
      </c>
      <c r="CL58" t="inlineStr">
        <is>
          <t/>
        </is>
      </c>
      <c r="CM58" t="inlineStr">
        <is>
          <t/>
        </is>
      </c>
      <c r="CN58" t="inlineStr">
        <is>
          <t/>
        </is>
      </c>
      <c r="CO58" t="inlineStr">
        <is>
          <t/>
        </is>
      </c>
      <c r="CP58" s="2" t="inlineStr">
        <is>
          <t>deoksiribonukleinska kislina|
DNK|
DNA</t>
        </is>
      </c>
      <c r="CQ58" s="2" t="inlineStr">
        <is>
          <t>3|
3|
3</t>
        </is>
      </c>
      <c r="CR58" s="2" t="inlineStr">
        <is>
          <t xml:space="preserve">|
|
</t>
        </is>
      </c>
      <c r="CS58" t="inlineStr">
        <is>
          <t>Molekula, ki je nosilka genetske informacije v vseh živih organizmih.</t>
        </is>
      </c>
      <c r="CT58" s="2" t="inlineStr">
        <is>
          <t>DNA|
deoxiribonukleinsyra</t>
        </is>
      </c>
      <c r="CU58" s="2" t="inlineStr">
        <is>
          <t>3|
3</t>
        </is>
      </c>
      <c r="CV58" s="2" t="inlineStr">
        <is>
          <t xml:space="preserve">|
</t>
        </is>
      </c>
      <c r="CW58" t="inlineStr">
        <is>
          <t>den makromolekyl som utgör genomet (arvsmassan) hos alla kända levande organismer (huvudkomponent i kromosomer) samt hos flera virus</t>
        </is>
      </c>
    </row>
    <row r="59">
      <c r="A59" s="1" t="str">
        <f>HYPERLINK("https://iate.europa.eu/entry/result/1219266/all", "1219266")</f>
        <v>1219266</v>
      </c>
      <c r="B59" t="inlineStr">
        <is>
          <t>SOCIAL QUESTIONS</t>
        </is>
      </c>
      <c r="C59" t="inlineStr">
        <is>
          <t>SOCIAL QUESTIONS|health|medical science</t>
        </is>
      </c>
      <c r="D59" t="inlineStr">
        <is>
          <t>yes</t>
        </is>
      </c>
      <c r="E59" t="inlineStr">
        <is>
          <t/>
        </is>
      </c>
      <c r="F59" t="inlineStr">
        <is>
          <t/>
        </is>
      </c>
      <c r="G59" t="inlineStr">
        <is>
          <t/>
        </is>
      </c>
      <c r="H59" t="inlineStr">
        <is>
          <t/>
        </is>
      </c>
      <c r="I59" t="inlineStr">
        <is>
          <t/>
        </is>
      </c>
      <c r="J59" s="2" t="inlineStr">
        <is>
          <t>plná lidská krev|
plná krev</t>
        </is>
      </c>
      <c r="K59" s="2" t="inlineStr">
        <is>
          <t>3|
3</t>
        </is>
      </c>
      <c r="L59" s="2" t="inlineStr">
        <is>
          <t xml:space="preserve">|
</t>
        </is>
      </c>
      <c r="M59" t="inlineStr">
        <is>
          <t/>
        </is>
      </c>
      <c r="N59" s="2" t="inlineStr">
        <is>
          <t>menneskeblod|
humant fuldblod|
fuldblod</t>
        </is>
      </c>
      <c r="O59" s="2" t="inlineStr">
        <is>
          <t>3|
3|
4</t>
        </is>
      </c>
      <c r="P59" s="2" t="inlineStr">
        <is>
          <t xml:space="preserve">|
|
</t>
        </is>
      </c>
      <c r="Q59" t="inlineStr">
        <is>
          <t>1) blod, som er blandet med en passende antikoagulant, efter tapning fra et menneske i normal sundhedstilstand 2) 1) fuldblod består af blodlegemer, plasma samt en antikoagulans 2) Donorblod, som uden yderligere præparation er blandet med antikoagulans-opløsning, dvs. består af blodlegemer, plasma og antikoagulans-opløsning.</t>
        </is>
      </c>
      <c r="R59" s="2" t="inlineStr">
        <is>
          <t>vollstaendiges menschliches Blut|
menschliches Vollblut|
Vollblut</t>
        </is>
      </c>
      <c r="S59" s="2" t="inlineStr">
        <is>
          <t>3|
3|
3</t>
        </is>
      </c>
      <c r="T59" s="2" t="inlineStr">
        <is>
          <t xml:space="preserve">|
|
</t>
        </is>
      </c>
      <c r="U59" t="inlineStr">
        <is>
          <t>das einem gesunden Menschen entnommene und mit einem geeigneten Antikoagulans vermischte Blut</t>
        </is>
      </c>
      <c r="V59" s="2" t="inlineStr">
        <is>
          <t>πλήρες ανθρώπινο αίμα|
ολικό αίμα</t>
        </is>
      </c>
      <c r="W59" s="2" t="inlineStr">
        <is>
          <t>3|
3</t>
        </is>
      </c>
      <c r="X59" s="2" t="inlineStr">
        <is>
          <t xml:space="preserve">|
</t>
        </is>
      </c>
      <c r="Y59" t="inlineStr">
        <is>
          <t>&lt;div&gt;φυσικό αίμα όπως κυκλοφορεί στο αγγειακό σύστημα, το οποίο περιέχει όλα τα συστατικά του: &lt;a href="https://iate.europa.eu/entry/result/1516619/en-el" target="_blank"&gt;ερυθρά αιμοσφαίρια (ερυθροκύττατα)&lt;/a&gt;, &lt;a href="https://iate.europa.eu/entry/result/1655418/en-el" target="_blank"&gt;λευκά αιμοσφαίρια (λευκοκύτταρα)&lt;/a&gt; και &lt;a href="https://iate.europa.eu/entry/result/1498964/en-el" target="_blank"&gt;αιμοπετάλια&lt;time datetime="16.9.2022"&gt;)&lt;/time&gt;&lt;/a&gt;, περιέχει δηλαδή όλα τα είδη &lt;a href="https://iate.europa.eu/entry/result/1498964/en-el" target="_blank"&gt;αιμοσφαιρίων&lt;/a&gt; (αιμοκυττάρων) αιωρούμενα στο πλάσμα&lt;br&gt;&lt;/div&gt;</t>
        </is>
      </c>
      <c r="Z59" s="2" t="inlineStr">
        <is>
          <t>whole human blood|
whole blood|
human whole blood</t>
        </is>
      </c>
      <c r="AA59" s="2" t="inlineStr">
        <is>
          <t>3|
3|
1</t>
        </is>
      </c>
      <c r="AB59" s="2" t="inlineStr">
        <is>
          <t xml:space="preserve">|
|
</t>
        </is>
      </c>
      <c r="AC59" t="inlineStr">
        <is>
          <t>natural blood as circulating in the vascular system, containing all its constituents: &lt;i&gt;&lt;a href="https://iate.europa.eu/entry/result/1516619/en" target="_blank"&gt;'red cells'&lt;/a&gt;&lt;/i&gt;, &lt;i&gt;&lt;a href="https://iate.europa.eu/entry/result/1655418/en" target="_blank"&gt;'white cells'&lt;/a&gt;&lt;/i&gt;, and &lt;i&gt;&lt;a href="https://iate.europa.eu/entry/result/1074868/en" target="_blank"&gt;'platelets'&lt;/a&gt;&lt;/i&gt; (i.e. &lt;i&gt;&lt;a href="https://iate.europa.eu/entry/result/1498964/es" target="_blank"&gt;'blood cells'&lt;/a&gt;&lt;/i&gt;), suspended in plasma</t>
        </is>
      </c>
      <c r="AD59" s="2" t="inlineStr">
        <is>
          <t>sangre humana total|
sangre total|
sangre completa|
sangre entera|
sangre</t>
        </is>
      </c>
      <c r="AE59" s="2" t="inlineStr">
        <is>
          <t>3|
3|
3|
3|
3</t>
        </is>
      </c>
      <c r="AF59" s="2" t="inlineStr">
        <is>
          <t xml:space="preserve">|
|
|
|
</t>
        </is>
      </c>
      <c r="AG59" t="inlineStr">
        <is>
          <t>Sangre que incluye los glóbulos rojos, los glóbulos blancos, el plasma y las plaquetas/factores de coagulación.</t>
        </is>
      </c>
      <c r="AH59" t="inlineStr">
        <is>
          <t/>
        </is>
      </c>
      <c r="AI59" t="inlineStr">
        <is>
          <t/>
        </is>
      </c>
      <c r="AJ59" t="inlineStr">
        <is>
          <t/>
        </is>
      </c>
      <c r="AK59" t="inlineStr">
        <is>
          <t/>
        </is>
      </c>
      <c r="AL59" s="2" t="inlineStr">
        <is>
          <t>kokoveri</t>
        </is>
      </c>
      <c r="AM59" s="2" t="inlineStr">
        <is>
          <t>3</t>
        </is>
      </c>
      <c r="AN59" s="2" t="inlineStr">
        <is>
          <t/>
        </is>
      </c>
      <c r="AO59" t="inlineStr">
        <is>
          <t/>
        </is>
      </c>
      <c r="AP59" s="2" t="inlineStr">
        <is>
          <t>sang humain entier|
sang humain total|
sang total|
sang complet|
sang entier</t>
        </is>
      </c>
      <c r="AQ59" s="2" t="inlineStr">
        <is>
          <t>3|
3|
2|
3|
3</t>
        </is>
      </c>
      <c r="AR59" s="2" t="inlineStr">
        <is>
          <t xml:space="preserve">|
|
|
|
</t>
        </is>
      </c>
      <c r="AS59" t="inlineStr">
        <is>
          <t>sang qui a été mélangé à un anticoagulant approprié après son prélèvement à un sujet humain normal</t>
        </is>
      </c>
      <c r="AT59" s="2" t="inlineStr">
        <is>
          <t>lánfhuil|
lánfhuil duine</t>
        </is>
      </c>
      <c r="AU59" s="2" t="inlineStr">
        <is>
          <t>3|
3</t>
        </is>
      </c>
      <c r="AV59" s="2" t="inlineStr">
        <is>
          <t xml:space="preserve">|
</t>
        </is>
      </c>
      <c r="AW59" t="inlineStr">
        <is>
          <t/>
        </is>
      </c>
      <c r="AX59" t="inlineStr">
        <is>
          <t/>
        </is>
      </c>
      <c r="AY59" t="inlineStr">
        <is>
          <t/>
        </is>
      </c>
      <c r="AZ59" t="inlineStr">
        <is>
          <t/>
        </is>
      </c>
      <c r="BA59" t="inlineStr">
        <is>
          <t/>
        </is>
      </c>
      <c r="BB59" t="inlineStr">
        <is>
          <t/>
        </is>
      </c>
      <c r="BC59" t="inlineStr">
        <is>
          <t/>
        </is>
      </c>
      <c r="BD59" t="inlineStr">
        <is>
          <t/>
        </is>
      </c>
      <c r="BE59" t="inlineStr">
        <is>
          <t/>
        </is>
      </c>
      <c r="BF59" s="2" t="inlineStr">
        <is>
          <t>sangue umano intero</t>
        </is>
      </c>
      <c r="BG59" s="2" t="inlineStr">
        <is>
          <t>3</t>
        </is>
      </c>
      <c r="BH59" s="2" t="inlineStr">
        <is>
          <t/>
        </is>
      </c>
      <c r="BI59" t="inlineStr">
        <is>
          <t>il sangue cui è stato aggiunto, dopo essere stato prelevato da un individuo normale, un anticoagulante appropriato</t>
        </is>
      </c>
      <c r="BJ59" s="2" t="inlineStr">
        <is>
          <t>konservuotas kraujas</t>
        </is>
      </c>
      <c r="BK59" s="2" t="inlineStr">
        <is>
          <t>2</t>
        </is>
      </c>
      <c r="BL59" s="2" t="inlineStr">
        <is>
          <t/>
        </is>
      </c>
      <c r="BM59" t="inlineStr">
        <is>
          <t>vienos donacijos metu į sterilų nepirogenišką su antikoaguliantu maišą paimtas donoro kraujas</t>
        </is>
      </c>
      <c r="BN59" t="inlineStr">
        <is>
          <t/>
        </is>
      </c>
      <c r="BO59" t="inlineStr">
        <is>
          <t/>
        </is>
      </c>
      <c r="BP59" t="inlineStr">
        <is>
          <t/>
        </is>
      </c>
      <c r="BQ59" t="inlineStr">
        <is>
          <t/>
        </is>
      </c>
      <c r="BR59" t="inlineStr">
        <is>
          <t/>
        </is>
      </c>
      <c r="BS59" t="inlineStr">
        <is>
          <t/>
        </is>
      </c>
      <c r="BT59" t="inlineStr">
        <is>
          <t/>
        </is>
      </c>
      <c r="BU59" t="inlineStr">
        <is>
          <t/>
        </is>
      </c>
      <c r="BV59" s="2" t="inlineStr">
        <is>
          <t>menselijk bloed in zijn natuurlijke samenstelling|
volledig menselijk bloed|
volbloed|
menselijk vol bloed</t>
        </is>
      </c>
      <c r="BW59" s="2" t="inlineStr">
        <is>
          <t>3|
3|
1|
1</t>
        </is>
      </c>
      <c r="BX59" s="2" t="inlineStr">
        <is>
          <t xml:space="preserve">|
|
|
</t>
        </is>
      </c>
      <c r="BY59" t="inlineStr">
        <is>
          <t>bloed dat is afgenomen van een gezond mens en dat is gemengd met een daartoe geschikt anti-stollingsmiddel</t>
        </is>
      </c>
      <c r="BZ59" s="2" t="inlineStr">
        <is>
          <t>krew ludzka pełna|
krew pełna</t>
        </is>
      </c>
      <c r="CA59" s="2" t="inlineStr">
        <is>
          <t>3|
3</t>
        </is>
      </c>
      <c r="CB59" s="2" t="inlineStr">
        <is>
          <t xml:space="preserve">|
</t>
        </is>
      </c>
      <c r="CC59" t="inlineStr">
        <is>
          <t>krew obejmująca wszystkie naturalnie w niej występujące składniki</t>
        </is>
      </c>
      <c r="CD59" s="2" t="inlineStr">
        <is>
          <t>sangue humano total</t>
        </is>
      </c>
      <c r="CE59" s="2" t="inlineStr">
        <is>
          <t>3</t>
        </is>
      </c>
      <c r="CF59" s="2" t="inlineStr">
        <is>
          <t/>
        </is>
      </c>
      <c r="CG59" t="inlineStr">
        <is>
          <t>Líquido corporal constíiuído por glóbulos vermelhos, glóbulos brancos, plaquetas e plasma.</t>
        </is>
      </c>
      <c r="CH59" s="2" t="inlineStr">
        <is>
          <t>sânge uman integral|
sânge integral</t>
        </is>
      </c>
      <c r="CI59" s="2" t="inlineStr">
        <is>
          <t>3|
3</t>
        </is>
      </c>
      <c r="CJ59" s="2" t="inlineStr">
        <is>
          <t xml:space="preserve">|
</t>
        </is>
      </c>
      <c r="CK59" t="inlineStr">
        <is>
          <t/>
        </is>
      </c>
      <c r="CL59" s="2" t="inlineStr">
        <is>
          <t>úplná ľudská krv|
celá krv</t>
        </is>
      </c>
      <c r="CM59" s="2" t="inlineStr">
        <is>
          <t>3|
3</t>
        </is>
      </c>
      <c r="CN59" s="2" t="inlineStr">
        <is>
          <t xml:space="preserve">|
</t>
        </is>
      </c>
      <c r="CO59" t="inlineStr">
        <is>
          <t>krv odobratá akejkoľvek živej alebo mŕtvej osobe, ktorá nebola rozdelená na plazmu, &lt;a href="https://iate.europa.eu/entry/result/1516619/sk" target="_blank"&gt;erytrocyty&lt;/a&gt;, &lt;a href="https://iate.europa.eu/entry/result/1655418/sk" target="_blank"&gt;leukocyty&lt;/a&gt; a/alebo trombocyty</t>
        </is>
      </c>
      <c r="CP59" s="2" t="inlineStr">
        <is>
          <t>polna človeška kri|
polna kri</t>
        </is>
      </c>
      <c r="CQ59" s="2" t="inlineStr">
        <is>
          <t>3|
3</t>
        </is>
      </c>
      <c r="CR59" s="2" t="inlineStr">
        <is>
          <t xml:space="preserve">|
</t>
        </is>
      </c>
      <c r="CS59" t="inlineStr">
        <is>
          <t>iz žile odvzeta kri z dodatkom antikoagulansa in z vsemi svojimi komponentami</t>
        </is>
      </c>
      <c r="CT59" s="2" t="inlineStr">
        <is>
          <t>helblod</t>
        </is>
      </c>
      <c r="CU59" s="2" t="inlineStr">
        <is>
          <t>3</t>
        </is>
      </c>
      <c r="CV59" s="2" t="inlineStr">
        <is>
          <t/>
        </is>
      </c>
      <c r="CW59" t="inlineStr">
        <is>
          <t/>
        </is>
      </c>
    </row>
    <row r="60">
      <c r="A60" s="1" t="str">
        <f>HYPERLINK("https://iate.europa.eu/entry/result/1530091/all", "1530091")</f>
        <v>1530091</v>
      </c>
      <c r="B60" t="inlineStr">
        <is>
          <t>SOCIAL QUESTIONS</t>
        </is>
      </c>
      <c r="C60" t="inlineStr">
        <is>
          <t>SOCIAL QUESTIONS|health|pharmaceutical industry</t>
        </is>
      </c>
      <c r="D60" t="inlineStr">
        <is>
          <t>yes</t>
        </is>
      </c>
      <c r="E60" t="inlineStr">
        <is>
          <t/>
        </is>
      </c>
      <c r="F60" s="2" t="inlineStr">
        <is>
          <t>международно непатентно наименование|
INN</t>
        </is>
      </c>
      <c r="G60" s="2" t="inlineStr">
        <is>
          <t>3|
3</t>
        </is>
      </c>
      <c r="H60" s="2" t="inlineStr">
        <is>
          <t xml:space="preserve">|
</t>
        </is>
      </c>
      <c r="I60" t="inlineStr">
        <is>
          <t>Уникално, световно признато наименование за идентифициране на фармацевтична субстанция или съставка.</t>
        </is>
      </c>
      <c r="J60" s="2" t="inlineStr">
        <is>
          <t>mezinárodní nechráněný název|
INN|
doporučený mezinárodní nechráněný název|
generický název</t>
        </is>
      </c>
      <c r="K60" s="2" t="inlineStr">
        <is>
          <t>3|
3|
3|
3</t>
        </is>
      </c>
      <c r="L60" s="2" t="inlineStr">
        <is>
          <t xml:space="preserve">|
|
|
</t>
        </is>
      </c>
      <c r="M60" t="inlineStr">
        <is>
          <t>jednoznačný název účinné (léčivé) látky doporučený Světovou zdravotnickou organizací</t>
        </is>
      </c>
      <c r="N60" s="2" t="inlineStr">
        <is>
          <t>internationalt fællesnavn|
INN-navn</t>
        </is>
      </c>
      <c r="O60" s="2" t="inlineStr">
        <is>
          <t>3|
3</t>
        </is>
      </c>
      <c r="P60" s="2" t="inlineStr">
        <is>
          <t xml:space="preserve">|
</t>
        </is>
      </c>
      <c r="Q60" t="inlineStr">
        <is>
          <t>officielt lægemiddelnavn fastsat af Verdenssundhedsorganisationen, der direkte angiver det aktive lægemiddelstof i et brugsfærdigt lægemiddel</t>
        </is>
      </c>
      <c r="R60" s="2" t="inlineStr">
        <is>
          <t>International Non-proprietary Name|
internationaler Freiname|
gebräuchliche Bezeichnung|
INN|
freie internationale Kurzbezeichnung|
chemische Kurzbezeichnung</t>
        </is>
      </c>
      <c r="S60" s="2" t="inlineStr">
        <is>
          <t>3|
3|
3|
3|
3|
3</t>
        </is>
      </c>
      <c r="T60" s="2" t="inlineStr">
        <is>
          <t xml:space="preserve">|
|
|
|
|
</t>
        </is>
      </c>
      <c r="U60" t="inlineStr">
        <is>
          <t>Warenname, der nicht für einen einzelnen Hersteller oder Verteiler geschützt ist und daher nicht als Warenzeichen verwendet werden kann; besonders verbreitet für die Wirkstoffe der Pflanzenschutz-und Schädlingsbekämpfungsmittel und Arzneimittel ; die von der Weltgesundheitsorganisation empfohlene international gebräuchliche Bezeichnung bzw.-in Ermangelung dessen-die übliche gebräuchliche Bezeichnung</t>
        </is>
      </c>
      <c r="V60" s="2" t="inlineStr">
        <is>
          <t>INN|
διεθνής κοινόχρηστη ονομασία</t>
        </is>
      </c>
      <c r="W60" s="2" t="inlineStr">
        <is>
          <t>3|
4</t>
        </is>
      </c>
      <c r="X60" s="2" t="inlineStr">
        <is>
          <t xml:space="preserve">|
</t>
        </is>
      </c>
      <c r="Y60" t="inlineStr">
        <is>
          <t>η διεθνής κοινή ονομασία που προτείνεται από την Παγκόσμια Οργάνωση Υγείας ή,στην περίπτωση που δεν υπάρχει,η συνήθης κοινή ονομασία.</t>
        </is>
      </c>
      <c r="Z60" s="2" t="inlineStr">
        <is>
          <t>International Non proprietary Name, International Nonproprietary Names, International Non-proprietary Name|
International Nonproprietary Name|
INN|
recommended International Nonproprietary Name|
rINN|
generic name</t>
        </is>
      </c>
      <c r="AA60" s="2" t="inlineStr">
        <is>
          <t>1|
3|
3|
3|
3|
3</t>
        </is>
      </c>
      <c r="AB60" s="2" t="inlineStr">
        <is>
          <t xml:space="preserve">|
|
|
|
|
</t>
        </is>
      </c>
      <c r="AC60" t="inlineStr">
        <is>
          <t>unique, globally recognised name used to identify a pharmaceutical substance or active pharmaceutical ingredient</t>
        </is>
      </c>
      <c r="AD60" s="2" t="inlineStr">
        <is>
          <t>DCI|
denominación común internacional</t>
        </is>
      </c>
      <c r="AE60" s="2" t="inlineStr">
        <is>
          <t>3|
3</t>
        </is>
      </c>
      <c r="AF60" s="2" t="inlineStr">
        <is>
          <t xml:space="preserve">|
</t>
        </is>
      </c>
      <c r="AG60" t="inlineStr">
        <is>
          <t>Nombre oficial no comercial o genérico de una sustancia farmacológica o medicamento.</t>
        </is>
      </c>
      <c r="AH60" s="2" t="inlineStr">
        <is>
          <t>rahvusvaheline mittekaubanduslik nimetus|
INN</t>
        </is>
      </c>
      <c r="AI60" s="2" t="inlineStr">
        <is>
          <t>3|
3</t>
        </is>
      </c>
      <c r="AJ60" s="2" t="inlineStr">
        <is>
          <t xml:space="preserve">|
</t>
        </is>
      </c>
      <c r="AK60" t="inlineStr">
        <is>
          <t/>
        </is>
      </c>
      <c r="AL60" s="2" t="inlineStr">
        <is>
          <t>yhteisen kansainvälisen nimistön mukainen nimi|
INN-nimi|
geneerinen nimi</t>
        </is>
      </c>
      <c r="AM60" s="2" t="inlineStr">
        <is>
          <t>3|
3|
3</t>
        </is>
      </c>
      <c r="AN60" s="2" t="inlineStr">
        <is>
          <t xml:space="preserve">|
|
</t>
        </is>
      </c>
      <c r="AO60" t="inlineStr">
        <is>
          <t>lääkkeen vaikuttavan aineen nimi</t>
        </is>
      </c>
      <c r="AP60" s="2" t="inlineStr">
        <is>
          <t>dénomination commune internationale|
DCI|
dénomination commune internationale recommandée</t>
        </is>
      </c>
      <c r="AQ60" s="2" t="inlineStr">
        <is>
          <t>3|
3|
3</t>
        </is>
      </c>
      <c r="AR60" s="2" t="inlineStr">
        <is>
          <t xml:space="preserve">|
|
</t>
        </is>
      </c>
      <c r="AS60" t="inlineStr">
        <is>
          <t>la dénomination commune internationale recommandée par l'Organisation mondiale de la santé, ou, à défaut, la dénomination commune usuelle</t>
        </is>
      </c>
      <c r="AT60" s="2" t="inlineStr">
        <is>
          <t>ainm cineálach|
ainm cineálach ceimiceach|
ainm coitianta|
an t-ainm neamhdhílseánaigh idirnáisiúnta|
ANI</t>
        </is>
      </c>
      <c r="AU60" s="2" t="inlineStr">
        <is>
          <t>3|
3|
3|
3|
3</t>
        </is>
      </c>
      <c r="AV60" s="2" t="inlineStr">
        <is>
          <t xml:space="preserve">|
|
|
|
</t>
        </is>
      </c>
      <c r="AW60" t="inlineStr">
        <is>
          <t/>
        </is>
      </c>
      <c r="AX60" s="2" t="inlineStr">
        <is>
          <t>međunarodno nezaštićeno ime|
INN</t>
        </is>
      </c>
      <c r="AY60" s="2" t="inlineStr">
        <is>
          <t>3|
3</t>
        </is>
      </c>
      <c r="AZ60" s="2" t="inlineStr">
        <is>
          <t xml:space="preserve">|
</t>
        </is>
      </c>
      <c r="BA60" t="inlineStr">
        <is>
          <t>uobičajeno ime koje je preporučila Svjetska zdravstvena organizacija ili drugo uobičajeno uz pomoć kojeg se može utvrditi djelatna tvar u lijeku</t>
        </is>
      </c>
      <c r="BB60" s="2" t="inlineStr">
        <is>
          <t>nemzetközi szabadnév|
közönséges név</t>
        </is>
      </c>
      <c r="BC60" s="2" t="inlineStr">
        <is>
          <t>4|
4</t>
        </is>
      </c>
      <c r="BD60" s="2" t="inlineStr">
        <is>
          <t xml:space="preserve">|
</t>
        </is>
      </c>
      <c r="BE60" t="inlineStr">
        <is>
          <t>"az Egészségügyi Világszervezet ajánlása alapján adott általánosan használatos név"</t>
        </is>
      </c>
      <c r="BF60" s="2" t="inlineStr">
        <is>
          <t>denominazioni internazionali non brevettate|
denominazione comune internazionale|
DCI|
Denominazione comune internationale</t>
        </is>
      </c>
      <c r="BG60" s="2" t="inlineStr">
        <is>
          <t>3|
3|
2|
2</t>
        </is>
      </c>
      <c r="BH60" s="2" t="inlineStr">
        <is>
          <t xml:space="preserve">|
|
|
</t>
        </is>
      </c>
      <c r="BI60" t="inlineStr">
        <is>
          <t>denominazioni di prodotti farmaceutici non brevettati fornite dall'Organizzazione Mondiale di Sanità e pubblicate periodicamente sui bollettini della stessa ; la denominazione comune internazionale raccomandata dall'Organizzazione mondiale della sanità ovvero, in mancanza di essa, la denominazione comune consuetudinaria</t>
        </is>
      </c>
      <c r="BJ60" s="2" t="inlineStr">
        <is>
          <t>tarptautinis nepatentuotas pavadinimas|
INN</t>
        </is>
      </c>
      <c r="BK60" s="2" t="inlineStr">
        <is>
          <t>3|
3</t>
        </is>
      </c>
      <c r="BL60" s="2" t="inlineStr">
        <is>
          <t xml:space="preserve">|
</t>
        </is>
      </c>
      <c r="BM60" t="inlineStr">
        <is>
          <t/>
        </is>
      </c>
      <c r="BN60" s="2" t="inlineStr">
        <is>
          <t>starptautiskais bezīpašnieka nosaukums|
INN</t>
        </is>
      </c>
      <c r="BO60" s="2" t="inlineStr">
        <is>
          <t>3|
3</t>
        </is>
      </c>
      <c r="BP60" s="2" t="inlineStr">
        <is>
          <t xml:space="preserve">preferred|
</t>
        </is>
      </c>
      <c r="BQ60" t="inlineStr">
        <is>
          <t/>
        </is>
      </c>
      <c r="BR60" s="2" t="inlineStr">
        <is>
          <t>denominazzjoni internazzjonali komuni</t>
        </is>
      </c>
      <c r="BS60" s="2" t="inlineStr">
        <is>
          <t>3</t>
        </is>
      </c>
      <c r="BT60" s="2" t="inlineStr">
        <is>
          <t/>
        </is>
      </c>
      <c r="BU60" t="inlineStr">
        <is>
          <t/>
        </is>
      </c>
      <c r="BV60" s="2" t="inlineStr">
        <is>
          <t>farmaceutische naam|
algemene benaming|
internationale generieke benaming|
gemeenschappelijke internationale benaming|
verkorte chemische naam|
internationale algemene benaming|
INN|
algemene internationale benaming</t>
        </is>
      </c>
      <c r="BW60" s="2" t="inlineStr">
        <is>
          <t>3|
3|
3|
3|
3|
3|
3|
3</t>
        </is>
      </c>
      <c r="BX60" s="2" t="inlineStr">
        <is>
          <t xml:space="preserve">|
|
|
|
|
|
|
</t>
        </is>
      </c>
      <c r="BY60" t="inlineStr">
        <is>
          <t>de door de Wereldgezondheidsorganisatie aanbevolen algemene internationale benaming of, bij ontstentenis daarvan, de gangbare algemene benaming</t>
        </is>
      </c>
      <c r="BZ60" s="2" t="inlineStr">
        <is>
          <t>międzynarodowa niezastrzeżona nazwa|
nazwa generyczna|
INN</t>
        </is>
      </c>
      <c r="CA60" s="2" t="inlineStr">
        <is>
          <t>3|
3|
3</t>
        </is>
      </c>
      <c r="CB60" s="2" t="inlineStr">
        <is>
          <t xml:space="preserve">|
|
</t>
        </is>
      </c>
      <c r="CC60" t="inlineStr">
        <is>
          <t>oficjalna niezastrzeżona, generyczna nazwa środka farmaceutycznego zalecana w nazewnictwie przez Światową Organizację Zdrowia, stosowana dla ułatwienia ze względu na bardzo dużą ilość nazw handlowych leków i środków farmaceutycznych</t>
        </is>
      </c>
      <c r="CD60" s="2" t="inlineStr">
        <is>
          <t>Denominação Comum Internacional|
DCI</t>
        </is>
      </c>
      <c r="CE60" s="2" t="inlineStr">
        <is>
          <t>3|
3</t>
        </is>
      </c>
      <c r="CF60" s="2" t="inlineStr">
        <is>
          <t xml:space="preserve">|
</t>
        </is>
      </c>
      <c r="CG60" t="inlineStr">
        <is>
          <t>Denominação do fármaco ou princípio farmacologicamente ativo recomendada pela Organização Mundial de Saúde.</t>
        </is>
      </c>
      <c r="CH60" s="2" t="inlineStr">
        <is>
          <t>denumire comună internațională|
DCI|
INN</t>
        </is>
      </c>
      <c r="CI60" s="2" t="inlineStr">
        <is>
          <t>3|
3|
3</t>
        </is>
      </c>
      <c r="CJ60" s="2" t="inlineStr">
        <is>
          <t xml:space="preserve">|
|
</t>
        </is>
      </c>
      <c r="CK60" t="inlineStr">
        <is>
          <t/>
        </is>
      </c>
      <c r="CL60" s="2" t="inlineStr">
        <is>
          <t>medzinárodný nechránený názov|
INN</t>
        </is>
      </c>
      <c r="CM60" s="2" t="inlineStr">
        <is>
          <t>3|
3</t>
        </is>
      </c>
      <c r="CN60" s="2" t="inlineStr">
        <is>
          <t xml:space="preserve">|
</t>
        </is>
      </c>
      <c r="CO60" t="inlineStr">
        <is>
          <t>jedinečné označenie Svetovej zdravotníckej organizácie platné na celom svete preložené do národného jazyka</t>
        </is>
      </c>
      <c r="CP60" s="2" t="inlineStr">
        <is>
          <t>mednarodno nelastniško ime|
generično ime|
INN</t>
        </is>
      </c>
      <c r="CQ60" s="2" t="inlineStr">
        <is>
          <t>3|
3|
3</t>
        </is>
      </c>
      <c r="CR60" s="2" t="inlineStr">
        <is>
          <t xml:space="preserve">|
|
</t>
        </is>
      </c>
      <c r="CS60" t="inlineStr">
        <is>
          <t/>
        </is>
      </c>
      <c r="CT60" s="2" t="inlineStr">
        <is>
          <t>international nonproprietary name|
INN|
INN-namn|
internationell generisk benämning|
Internationellt generiskt namn|
generiskt namn</t>
        </is>
      </c>
      <c r="CU60" s="2" t="inlineStr">
        <is>
          <t>3|
3|
3|
3|
3|
3</t>
        </is>
      </c>
      <c r="CV60" s="2" t="inlineStr">
        <is>
          <t xml:space="preserve">|
|
|
|
|
</t>
        </is>
      </c>
      <c r="CW60" t="inlineStr">
        <is>
          <t>internationellt generiskt namn som rekommenderas av Världshälsoorganisationen</t>
        </is>
      </c>
    </row>
    <row r="61">
      <c r="A61" s="1" t="str">
        <f>HYPERLINK("https://iate.europa.eu/entry/result/1229631/all", "1229631")</f>
        <v>1229631</v>
      </c>
      <c r="B61" t="inlineStr">
        <is>
          <t>SOCIAL QUESTIONS</t>
        </is>
      </c>
      <c r="C61" t="inlineStr">
        <is>
          <t>SOCIAL QUESTIONS|health|pharmaceutical industry</t>
        </is>
      </c>
      <c r="D61" t="inlineStr">
        <is>
          <t>yes</t>
        </is>
      </c>
      <c r="E61" t="inlineStr">
        <is>
          <t/>
        </is>
      </c>
      <c r="F61" s="2" t="inlineStr">
        <is>
          <t>фармакологичен надзор|
фармакологична бдителност</t>
        </is>
      </c>
      <c r="G61" s="2" t="inlineStr">
        <is>
          <t>3|
3</t>
        </is>
      </c>
      <c r="H61" s="2" t="inlineStr">
        <is>
          <t xml:space="preserve">|
</t>
        </is>
      </c>
      <c r="I61" t="inlineStr">
        <is>
          <t>Постоянно наблюдение на безопасността на лекарствените продукти както по време на клиничните изследвания, така и след разрешението за търговия.</t>
        </is>
      </c>
      <c r="J61" s="2" t="inlineStr">
        <is>
          <t>farmakovigilance|
monitorování léčivého přípravku|
monitorování bezpečnosti léčivého přípravku</t>
        </is>
      </c>
      <c r="K61" s="2" t="inlineStr">
        <is>
          <t>3|
3|
3</t>
        </is>
      </c>
      <c r="L61" s="2" t="inlineStr">
        <is>
          <t xml:space="preserve">|
|
</t>
        </is>
      </c>
      <c r="M61" t="inlineStr">
        <is>
          <t>dohled nad léčivými přípravky směřující k zajištění bezpečnosti a co nejpříznivějšího poměru rizika a prospěšnosti léčivého přípravku</t>
        </is>
      </c>
      <c r="N61" s="2" t="inlineStr">
        <is>
          <t>lægemiddelovervågning|
farmakologisk kontrol</t>
        </is>
      </c>
      <c r="O61" s="2" t="inlineStr">
        <is>
          <t>4|
4</t>
        </is>
      </c>
      <c r="P61" s="2" t="inlineStr">
        <is>
          <t xml:space="preserve">|
</t>
        </is>
      </c>
      <c r="Q61" t="inlineStr">
        <is>
          <t>Overvågning af lægemidlers sikkerhed, herunder indberetning af bivirkninger og opfølgning.</t>
        </is>
      </c>
      <c r="R61" s="2" t="inlineStr">
        <is>
          <t>Pharmakovigilanz|
Arzneimittelüberwachung</t>
        </is>
      </c>
      <c r="S61" s="2" t="inlineStr">
        <is>
          <t>3|
3</t>
        </is>
      </c>
      <c r="T61" s="2" t="inlineStr">
        <is>
          <t xml:space="preserve">|
</t>
        </is>
      </c>
      <c r="U61" t="inlineStr">
        <is>
          <t>Überwachung auf dem Markt befindlicher Arzneimittel (auch Tierarzneimittel) im Hinblick auf neu auftretende Risiken</t>
        </is>
      </c>
      <c r="V61" s="2" t="inlineStr">
        <is>
          <t>φαρμακοεπαγρύπνηση</t>
        </is>
      </c>
      <c r="W61" s="2" t="inlineStr">
        <is>
          <t>4</t>
        </is>
      </c>
      <c r="X61" s="2" t="inlineStr">
        <is>
          <t/>
        </is>
      </c>
      <c r="Y61" t="inlineStr">
        <is>
          <t/>
        </is>
      </c>
      <c r="Z61" s="2" t="inlineStr">
        <is>
          <t>pharmacovigilance|
PhV|
PV|
drug monitoring|
drug safety monitoring</t>
        </is>
      </c>
      <c r="AA61" s="2" t="inlineStr">
        <is>
          <t>3|
3|
3|
3|
3</t>
        </is>
      </c>
      <c r="AB61" s="2" t="inlineStr">
        <is>
          <t xml:space="preserve">|
|
|
|
</t>
        </is>
      </c>
      <c r="AC61" t="inlineStr">
        <is>
          <t>constant monitoring of the safety of medicines during clinical trials and after authorisation</t>
        </is>
      </c>
      <c r="AD61" s="2" t="inlineStr">
        <is>
          <t>farmacovigilancia|
vigilancia farmacológica</t>
        </is>
      </c>
      <c r="AE61" s="2" t="inlineStr">
        <is>
          <t>3|
3</t>
        </is>
      </c>
      <c r="AF61" s="2" t="inlineStr">
        <is>
          <t xml:space="preserve">|
</t>
        </is>
      </c>
      <c r="AG61" t="inlineStr">
        <is>
          <t>Actividad de salud pública destinada a la identificación, cuantificación, evaluación y prevención de los riesgos asociados a los medicamentos una vez comercializados.</t>
        </is>
      </c>
      <c r="AH61" s="2" t="inlineStr">
        <is>
          <t>ravimiohutuse järelevalve</t>
        </is>
      </c>
      <c r="AI61" s="2" t="inlineStr">
        <is>
          <t>3</t>
        </is>
      </c>
      <c r="AJ61" s="2" t="inlineStr">
        <is>
          <t/>
        </is>
      </c>
      <c r="AK61" t="inlineStr">
        <is>
          <t>ravimite ohutuse pidev jälgimine &lt;i&gt;kliiniliste uuringute&lt;/i&gt; &lt;a href="/entry/result/1686971/all" id="ENTRY_TO_ENTRY_CONVERTER" target="_blank"&gt;IATE:1686971&lt;/a&gt; ajal ja pärast ravimiga seotud loa väljastamist</t>
        </is>
      </c>
      <c r="AL61" s="2" t="inlineStr">
        <is>
          <t>lääketurvatoiminta|
lääkevalvonta</t>
        </is>
      </c>
      <c r="AM61" s="2" t="inlineStr">
        <is>
          <t>3|
3</t>
        </is>
      </c>
      <c r="AN61" s="2" t="inlineStr">
        <is>
          <t xml:space="preserve">|
</t>
        </is>
      </c>
      <c r="AO61" t="inlineStr">
        <is>
          <t>lääkkeiden käytön kaikkien osatekijöiden turvallisuuden jatkuva tarkkailu</t>
        </is>
      </c>
      <c r="AP61" s="2" t="inlineStr">
        <is>
          <t>pharmacovigilance</t>
        </is>
      </c>
      <c r="AQ61" s="2" t="inlineStr">
        <is>
          <t>3</t>
        </is>
      </c>
      <c r="AR61" s="2" t="inlineStr">
        <is>
          <t/>
        </is>
      </c>
      <c r="AS61" t="inlineStr">
        <is>
          <t>surveillance du risque d'effets indésirables résultant de l'utilisation de médicaments ou de produits autorisés</t>
        </is>
      </c>
      <c r="AT61" s="2" t="inlineStr">
        <is>
          <t>faireachas cógas</t>
        </is>
      </c>
      <c r="AU61" s="2" t="inlineStr">
        <is>
          <t>3</t>
        </is>
      </c>
      <c r="AV61" s="2" t="inlineStr">
        <is>
          <t/>
        </is>
      </c>
      <c r="AW61" t="inlineStr">
        <is>
          <t/>
        </is>
      </c>
      <c r="AX61" s="2" t="inlineStr">
        <is>
          <t>farmakovigilancija</t>
        </is>
      </c>
      <c r="AY61" s="2" t="inlineStr">
        <is>
          <t>4</t>
        </is>
      </c>
      <c r="AZ61" s="2" t="inlineStr">
        <is>
          <t/>
        </is>
      </c>
      <c r="BA61" t="inlineStr">
        <is>
          <t>skup aktivnosti vezanih uz otkrivanje, procjenu, razumijevanje, prevenciju i postupanje u slučaju nuspojava lijekova i novih saznanja o škodljivosti primjene lijekova</t>
        </is>
      </c>
      <c r="BB61" s="2" t="inlineStr">
        <is>
          <t>farmakovigilancia</t>
        </is>
      </c>
      <c r="BC61" s="2" t="inlineStr">
        <is>
          <t>4</t>
        </is>
      </c>
      <c r="BD61" s="2" t="inlineStr">
        <is>
          <t/>
        </is>
      </c>
      <c r="BE61" t="inlineStr">
        <is>
          <t>a gyógyszerek biztonságossága érdekében a gyógyszer előny/kockázat viszonyát nyomon követő, a kockázat csökkentésére és az előnyök növelésére irányuló tevékenység</t>
        </is>
      </c>
      <c r="BF61" s="2" t="inlineStr">
        <is>
          <t>farmacovigilanza</t>
        </is>
      </c>
      <c r="BG61" s="2" t="inlineStr">
        <is>
          <t>3</t>
        </is>
      </c>
      <c r="BH61" s="2" t="inlineStr">
        <is>
          <t/>
        </is>
      </c>
      <c r="BI61" t="inlineStr">
        <is>
          <t>Attività di controllo svolta dall’autorità sanitaria sui farmaci in commercio, per raccogliere segnalazioni su eventuali effetti collaterali non individuati in fase di sperimentazione</t>
        </is>
      </c>
      <c r="BJ61" s="2" t="inlineStr">
        <is>
          <t>farmakologinis budrumas</t>
        </is>
      </c>
      <c r="BK61" s="2" t="inlineStr">
        <is>
          <t>3</t>
        </is>
      </c>
      <c r="BL61" s="2" t="inlineStr">
        <is>
          <t/>
        </is>
      </c>
      <c r="BM61" t="inlineStr">
        <is>
          <t>nepageidaujamų reakcijų ar kitų su vaistu susijusių problemų nustatymo, vertinimo, pranešimo ir tokios rizikos prevencijos sistema</t>
        </is>
      </c>
      <c r="BN61" s="2" t="inlineStr">
        <is>
          <t>farmakovigilance|
zāļu drošuma uzraudzība</t>
        </is>
      </c>
      <c r="BO61" s="2" t="inlineStr">
        <is>
          <t>3|
2</t>
        </is>
      </c>
      <c r="BP61" s="2" t="inlineStr">
        <is>
          <t xml:space="preserve">|
</t>
        </is>
      </c>
      <c r="BQ61" t="inlineStr">
        <is>
          <t>zāļu lietošanas drošuma uzraudzība</t>
        </is>
      </c>
      <c r="BR61" s="2" t="inlineStr">
        <is>
          <t>farmakoviġilanza</t>
        </is>
      </c>
      <c r="BS61" s="2" t="inlineStr">
        <is>
          <t>3</t>
        </is>
      </c>
      <c r="BT61" s="2" t="inlineStr">
        <is>
          <t/>
        </is>
      </c>
      <c r="BU61" t="inlineStr">
        <is>
          <t>il-proċess marbut mad-detezzjoni, mal-evalwazzjoni, mal-fehim u mal-prevenzjoni ta' effetti avversi kkaġunati mill-mediċini, bil-għan li jittejbu s-sikurezza tal-pazjenti u l-kwalità tal-kura</t>
        </is>
      </c>
      <c r="BV61" s="2" t="inlineStr">
        <is>
          <t>geneesmiddelenbewaking</t>
        </is>
      </c>
      <c r="BW61" s="2" t="inlineStr">
        <is>
          <t>3</t>
        </is>
      </c>
      <c r="BX61" s="2" t="inlineStr">
        <is>
          <t/>
        </is>
      </c>
      <c r="BY61" t="inlineStr">
        <is>
          <t>geheel van werkzaamheden gericht op het identificeren, beoordelen en voorkomen van bijwerkingen van geneesmiddelen waarvoor een handelsvergunning is verleend, alsmede de aanpak van aangrenzende aan geneesmiddelen gerelateerde problemen</t>
        </is>
      </c>
      <c r="BZ61" s="2" t="inlineStr">
        <is>
          <t>nadzór nad bezpieczeństwem farmakoterapii|
monitorowanie bezpieczeństwa leku</t>
        </is>
      </c>
      <c r="CA61" s="2" t="inlineStr">
        <is>
          <t>2|
2</t>
        </is>
      </c>
      <c r="CB61" s="2" t="inlineStr">
        <is>
          <t xml:space="preserve">|
</t>
        </is>
      </c>
      <c r="CC61" t="inlineStr">
        <is>
          <t/>
        </is>
      </c>
      <c r="CD61" s="2" t="inlineStr">
        <is>
          <t>farmacovigilância</t>
        </is>
      </c>
      <c r="CE61" s="2" t="inlineStr">
        <is>
          <t>3</t>
        </is>
      </c>
      <c r="CF61" s="2" t="inlineStr">
        <is>
          <t/>
        </is>
      </c>
      <c r="CG61" t="inlineStr">
        <is>
          <t>Conjunto de atividades de deteção, registo e avaliação das reações adversas, com o objetivo de determinar a incidência, gravidade e nexo de causalidade com os medicamentos, baseadas no estudo sistemático e multidisciplinar dos efeitos dos medicamentos.</t>
        </is>
      </c>
      <c r="CH61" s="2" t="inlineStr">
        <is>
          <t>farmacovigilență</t>
        </is>
      </c>
      <c r="CI61" s="2" t="inlineStr">
        <is>
          <t>3</t>
        </is>
      </c>
      <c r="CJ61" s="2" t="inlineStr">
        <is>
          <t/>
        </is>
      </c>
      <c r="CK61" t="inlineStr">
        <is>
          <t>știința și activitățile referitoare la depistarea, evaluarea, înțelegerea și prevenirea reacțiilor adverse ale medicamentelor</t>
        </is>
      </c>
      <c r="CL61" s="2" t="inlineStr">
        <is>
          <t>farmakovigilancia|
dohľad nad liekmi|
sledovanie bezpečnosti liekov|
monitorovanie liekov</t>
        </is>
      </c>
      <c r="CM61" s="2" t="inlineStr">
        <is>
          <t>3|
3|
2|
2</t>
        </is>
      </c>
      <c r="CN61" s="2" t="inlineStr">
        <is>
          <t xml:space="preserve">|
|
|
</t>
        </is>
      </c>
      <c r="CO61" t="inlineStr">
        <is>
          <t>postupy a aktivity súvisiace s detekciou, hodnotením, chápaním a prevenciou nežiaducich účinkov farmaceutických výrobkov (WHO, 2002)</t>
        </is>
      </c>
      <c r="CP61" s="2" t="inlineStr">
        <is>
          <t>farmakovigilanca|
spremljanje zdravil|
spremljanje varnosti zdravil</t>
        </is>
      </c>
      <c r="CQ61" s="2" t="inlineStr">
        <is>
          <t>3|
3|
3</t>
        </is>
      </c>
      <c r="CR61" s="2" t="inlineStr">
        <is>
          <t xml:space="preserve">|
|
</t>
        </is>
      </c>
      <c r="CS61" t="inlineStr">
        <is>
          <t>sistem ugotavljanja, zbiranja in vrednotenja neželenih učinkov in drugih spoznanj o varnosti zdravil in ukrepanja za upravljanje in zmanjševanje tveganja, povezanega z zdravili</t>
        </is>
      </c>
      <c r="CT61" s="2" t="inlineStr">
        <is>
          <t>farmakovigilans</t>
        </is>
      </c>
      <c r="CU61" s="2" t="inlineStr">
        <is>
          <t>3</t>
        </is>
      </c>
      <c r="CV61" s="2" t="inlineStr">
        <is>
          <t/>
        </is>
      </c>
      <c r="CW61" t="inlineStr">
        <is>
          <t>ständig övervakning av läkemedels säkerhet under kliniska prövningar och efter godkännande</t>
        </is>
      </c>
    </row>
    <row r="62">
      <c r="A62" s="1" t="str">
        <f>HYPERLINK("https://iate.europa.eu/entry/result/933976/all", "933976")</f>
        <v>933976</v>
      </c>
      <c r="B62" t="inlineStr">
        <is>
          <t>SOCIAL QUESTIONS;EMPLOYMENT AND WORKING CONDITIONS;INTERNATIONAL ORGANISATIONS</t>
        </is>
      </c>
      <c r="C62" t="inlineStr">
        <is>
          <t>SOCIAL QUESTIONS|social affairs|social policy;EMPLOYMENT AND WORKING CONDITIONS|organisation of work and working conditions|working conditions;INTERNATIONAL ORGANISATIONS|United Nations|UN specialised agency|World Health Organisation</t>
        </is>
      </c>
      <c r="D62" t="inlineStr">
        <is>
          <t>yes</t>
        </is>
      </c>
      <c r="E62" t="inlineStr">
        <is>
          <t/>
        </is>
      </c>
      <c r="F62" s="2" t="inlineStr">
        <is>
          <t>ограниченост на дейността|
oграничение на възможностите за действие</t>
        </is>
      </c>
      <c r="G62" s="2" t="inlineStr">
        <is>
          <t>3|
3</t>
        </is>
      </c>
      <c r="H62" s="2" t="inlineStr">
        <is>
          <t xml:space="preserve">|
</t>
        </is>
      </c>
      <c r="I62" t="inlineStr">
        <is>
          <t>един от елементите на уврежданията според Международната класификация на функционирането на човека, уврежданията и здравето (ICF) на СЗО, който се изразява в затруднения, изпитвани от дадено лице при осъществяване на различни дейности</t>
        </is>
      </c>
      <c r="J62" s="2" t="inlineStr">
        <is>
          <t>zdravotní postižení|
limit aktivity</t>
        </is>
      </c>
      <c r="K62" s="2" t="inlineStr">
        <is>
          <t>3|
2</t>
        </is>
      </c>
      <c r="L62" s="2" t="inlineStr">
        <is>
          <t xml:space="preserve">|
</t>
        </is>
      </c>
      <c r="M62" t="inlineStr">
        <is>
          <t>obtíže, které člověk může mít při provádění aktivit</t>
        </is>
      </c>
      <c r="N62" s="2" t="inlineStr">
        <is>
          <t>nedsat funktionsevne|
funktionsnedsættelse|
invaliditet</t>
        </is>
      </c>
      <c r="O62" s="2" t="inlineStr">
        <is>
          <t>4|
4|
4</t>
        </is>
      </c>
      <c r="P62" s="2" t="inlineStr">
        <is>
          <t xml:space="preserve">|
|
</t>
        </is>
      </c>
      <c r="Q62" t="inlineStr">
        <is>
          <t>vanskeligheder med at klare dagligdags aktiviter</t>
        </is>
      </c>
      <c r="R62" s="2" t="inlineStr">
        <is>
          <t>Beeinträchtigung der Aktivität</t>
        </is>
      </c>
      <c r="S62" s="2" t="inlineStr">
        <is>
          <t>3</t>
        </is>
      </c>
      <c r="T62" s="2" t="inlineStr">
        <is>
          <t/>
        </is>
      </c>
      <c r="U62" t="inlineStr">
        <is>
          <t>eine Schwierigkeit oder die Unmöglichkeit, die ein Mensch haben kann, die Aktivität durchzuführen</t>
        </is>
      </c>
      <c r="V62" s="2" t="inlineStr">
        <is>
          <t>περιορισμός της δραστηριότητας</t>
        </is>
      </c>
      <c r="W62" s="2" t="inlineStr">
        <is>
          <t>3</t>
        </is>
      </c>
      <c r="X62" s="2" t="inlineStr">
        <is>
          <t/>
        </is>
      </c>
      <c r="Y62" t="inlineStr">
        <is>
          <t/>
        </is>
      </c>
      <c r="Z62" s="2" t="inlineStr">
        <is>
          <t>activity limitation|
disability</t>
        </is>
      </c>
      <c r="AA62" s="2" t="inlineStr">
        <is>
          <t>3|
3</t>
        </is>
      </c>
      <c r="AB62" s="2" t="inlineStr">
        <is>
          <t>|
obsolete</t>
        </is>
      </c>
      <c r="AC62" t="inlineStr">
        <is>
          <t>difficulty an individual may have in executing activities</t>
        </is>
      </c>
      <c r="AD62" s="2" t="inlineStr">
        <is>
          <t>limitación en la actividad</t>
        </is>
      </c>
      <c r="AE62" s="2" t="inlineStr">
        <is>
          <t>3</t>
        </is>
      </c>
      <c r="AF62" s="2" t="inlineStr">
        <is>
          <t/>
        </is>
      </c>
      <c r="AG62" t="inlineStr">
        <is>
          <t>Dificultad que un individuo puede tener en el desempeño/realización de actividades.</t>
        </is>
      </c>
      <c r="AH62" s="2" t="inlineStr">
        <is>
          <t>tegutsemise piirang|
tegutsemispiirang</t>
        </is>
      </c>
      <c r="AI62" s="2" t="inlineStr">
        <is>
          <t>3|
3</t>
        </is>
      </c>
      <c r="AJ62" s="2" t="inlineStr">
        <is>
          <t xml:space="preserve">|
</t>
        </is>
      </c>
      <c r="AK62" t="inlineStr">
        <is>
          <t>takistus, mida inimene kogeb tegevuse sooritamisel</t>
        </is>
      </c>
      <c r="AL62" s="2" t="inlineStr">
        <is>
          <t>suoritusrajoite|
vajaakuntoisuus</t>
        </is>
      </c>
      <c r="AM62" s="2" t="inlineStr">
        <is>
          <t>3|
3</t>
        </is>
      </c>
      <c r="AN62" s="2" t="inlineStr">
        <is>
          <t xml:space="preserve">|
</t>
        </is>
      </c>
      <c r="AO62" t="inlineStr">
        <is>
          <t>yksilön vaikeus tehtävän tai toimen hoitamisessa</t>
        </is>
      </c>
      <c r="AP62" s="2" t="inlineStr">
        <is>
          <t>limitation d'activité</t>
        </is>
      </c>
      <c r="AQ62" s="2" t="inlineStr">
        <is>
          <t>3</t>
        </is>
      </c>
      <c r="AR62" s="2" t="inlineStr">
        <is>
          <t/>
        </is>
      </c>
      <c r="AS62" t="inlineStr">
        <is>
          <t>désigne les difficultés que rencontre une personne dans l'exécution de certaines activités</t>
        </is>
      </c>
      <c r="AT62" s="2" t="inlineStr">
        <is>
          <t>míchumas</t>
        </is>
      </c>
      <c r="AU62" s="2" t="inlineStr">
        <is>
          <t>3</t>
        </is>
      </c>
      <c r="AV62" s="2" t="inlineStr">
        <is>
          <t/>
        </is>
      </c>
      <c r="AW62" t="inlineStr">
        <is>
          <t/>
        </is>
      </c>
      <c r="AX62" s="2" t="inlineStr">
        <is>
          <t>ograničenje aktivnosti</t>
        </is>
      </c>
      <c r="AY62" s="2" t="inlineStr">
        <is>
          <t>3</t>
        </is>
      </c>
      <c r="AZ62" s="2" t="inlineStr">
        <is>
          <t/>
        </is>
      </c>
      <c r="BA62" t="inlineStr">
        <is>
          <t/>
        </is>
      </c>
      <c r="BB62" s="2" t="inlineStr">
        <is>
          <t>tevékenység akadályozottsága</t>
        </is>
      </c>
      <c r="BC62" s="2" t="inlineStr">
        <is>
          <t>3</t>
        </is>
      </c>
      <c r="BD62" s="2" t="inlineStr">
        <is>
          <t/>
        </is>
      </c>
      <c r="BE62" t="inlineStr">
        <is>
          <t>valamely (fizikai vagy mentális) tevékenység végrehajtásában jelentkező probléma, amelyet az egyén nem tud kompenzálni</t>
        </is>
      </c>
      <c r="BF62" s="2" t="inlineStr">
        <is>
          <t>limitazione dell'attività</t>
        </is>
      </c>
      <c r="BG62" s="2" t="inlineStr">
        <is>
          <t>3</t>
        </is>
      </c>
      <c r="BH62" s="2" t="inlineStr">
        <is>
          <t/>
        </is>
      </c>
      <c r="BI62" t="inlineStr">
        <is>
          <t>difficoltà che un individuo può incontrare nell'eseguire delle attività</t>
        </is>
      </c>
      <c r="BJ62" s="2" t="inlineStr">
        <is>
          <t>ribota galimybė vykdyti veiklą</t>
        </is>
      </c>
      <c r="BK62" s="2" t="inlineStr">
        <is>
          <t>2</t>
        </is>
      </c>
      <c r="BL62" s="2" t="inlineStr">
        <is>
          <t/>
        </is>
      </c>
      <c r="BM62" t="inlineStr">
        <is>
          <t>sunkumai, kuriuos asmuo gali patirti vykdydamas veiklą</t>
        </is>
      </c>
      <c r="BN62" s="2" t="inlineStr">
        <is>
          <t>aktivitātes ierobežojums</t>
        </is>
      </c>
      <c r="BO62" s="2" t="inlineStr">
        <is>
          <t>3</t>
        </is>
      </c>
      <c r="BP62" s="2" t="inlineStr">
        <is>
          <t/>
        </is>
      </c>
      <c r="BQ62" t="inlineStr">
        <is>
          <t>grūtības, kas var būt indivīdam, izpildot aktivitāti</t>
        </is>
      </c>
      <c r="BR62" s="2" t="inlineStr">
        <is>
          <t>limitazzjoni fl-attività</t>
        </is>
      </c>
      <c r="BS62" s="2" t="inlineStr">
        <is>
          <t>3</t>
        </is>
      </c>
      <c r="BT62" s="2" t="inlineStr">
        <is>
          <t/>
        </is>
      </c>
      <c r="BU62" t="inlineStr">
        <is>
          <t>diffikultà li dak li jkun jista' jkollu biex iwettaq attivitajiet</t>
        </is>
      </c>
      <c r="BV62" s="2" t="inlineStr">
        <is>
          <t>beperking</t>
        </is>
      </c>
      <c r="BW62" s="2" t="inlineStr">
        <is>
          <t>3</t>
        </is>
      </c>
      <c r="BX62" s="2" t="inlineStr">
        <is>
          <t/>
        </is>
      </c>
      <c r="BY62" t="inlineStr">
        <is>
          <t>moeilijkheid die iemand heeft met het uitvoeren
van activiteiten</t>
        </is>
      </c>
      <c r="BZ62" s="2" t="inlineStr">
        <is>
          <t>ograniczenie aktywności</t>
        </is>
      </c>
      <c r="CA62" s="2" t="inlineStr">
        <is>
          <t>2</t>
        </is>
      </c>
      <c r="CB62" s="2" t="inlineStr">
        <is>
          <t/>
        </is>
      </c>
      <c r="CC62" t="inlineStr">
        <is>
          <t>trudności, które jednostka może napotkać w wykonywaniu czynności</t>
        </is>
      </c>
      <c r="CD62" s="2" t="inlineStr">
        <is>
          <t>limitação da atividade</t>
        </is>
      </c>
      <c r="CE62" s="2" t="inlineStr">
        <is>
          <t>3</t>
        </is>
      </c>
      <c r="CF62" s="2" t="inlineStr">
        <is>
          <t/>
        </is>
      </c>
      <c r="CG62" t="inlineStr">
        <is>
          <t>Dificuldades que um indivíduo pode ter na execução de atividades, que podem variar de um desvio leve a grave na quantidade ou qualidade na execução comparada com a maneira ou extensão esperada em pessoas sem essa condição de saúde.</t>
        </is>
      </c>
      <c r="CH62" s="2" t="inlineStr">
        <is>
          <t>limitare de activitate</t>
        </is>
      </c>
      <c r="CI62" s="2" t="inlineStr">
        <is>
          <t>3</t>
        </is>
      </c>
      <c r="CJ62" s="2" t="inlineStr">
        <is>
          <t/>
        </is>
      </c>
      <c r="CK62" t="inlineStr">
        <is>
          <t>dificultăți cu care se poate confrunta un individ în executarea activităților</t>
        </is>
      </c>
      <c r="CL62" t="inlineStr">
        <is>
          <t/>
        </is>
      </c>
      <c r="CM62" t="inlineStr">
        <is>
          <t/>
        </is>
      </c>
      <c r="CN62" t="inlineStr">
        <is>
          <t/>
        </is>
      </c>
      <c r="CO62" t="inlineStr">
        <is>
          <t/>
        </is>
      </c>
      <c r="CP62" s="2" t="inlineStr">
        <is>
          <t>omejitev dejavnosti</t>
        </is>
      </c>
      <c r="CQ62" s="2" t="inlineStr">
        <is>
          <t>3</t>
        </is>
      </c>
      <c r="CR62" s="2" t="inlineStr">
        <is>
          <t/>
        </is>
      </c>
      <c r="CS62" t="inlineStr">
        <is>
          <t>omejitev ali zmanjšanje sposobnosti izvajanja dejavnosti na način ali v obsegu, ki je ocenjen kot običajen za človeka. Obsega enostavne in kompleksne dejavnosti. Opredeljuje posledice bolezenskega procesa na ravni osebe kot celote (objektivizacija), ki jo tudi sooblikuje.</t>
        </is>
      </c>
      <c r="CT62" s="2" t="inlineStr">
        <is>
          <t>aktivitetsbegränsning</t>
        </is>
      </c>
      <c r="CU62" s="2" t="inlineStr">
        <is>
          <t>3</t>
        </is>
      </c>
      <c r="CV62" s="2" t="inlineStr">
        <is>
          <t/>
        </is>
      </c>
      <c r="CW62" t="inlineStr">
        <is>
          <t>svårigheter som en person kan ha vid genomförande av aktiviteter.</t>
        </is>
      </c>
    </row>
    <row r="63">
      <c r="A63" s="1" t="str">
        <f>HYPERLINK("https://iate.europa.eu/entry/result/1073799/all", "1073799")</f>
        <v>1073799</v>
      </c>
      <c r="B63" t="inlineStr">
        <is>
          <t>SOCIAL QUESTIONS</t>
        </is>
      </c>
      <c r="C63" t="inlineStr">
        <is>
          <t>SOCIAL QUESTIONS|health|medical science;SOCIAL QUESTIONS|health|medical science|immunology</t>
        </is>
      </c>
      <c r="D63" t="inlineStr">
        <is>
          <t>yes</t>
        </is>
      </c>
      <c r="E63" t="inlineStr">
        <is>
          <t/>
        </is>
      </c>
      <c r="F63" s="2" t="inlineStr">
        <is>
          <t>HLA|
HLA антиген</t>
        </is>
      </c>
      <c r="G63" s="2" t="inlineStr">
        <is>
          <t>3|
3</t>
        </is>
      </c>
      <c r="H63" s="2" t="inlineStr">
        <is>
          <t xml:space="preserve">|
</t>
        </is>
      </c>
      <c r="I63" t="inlineStr">
        <is>
          <t/>
        </is>
      </c>
      <c r="J63" s="2" t="inlineStr">
        <is>
          <t>lidský leukocytární antigen|
histokompatibilní antigen|
HLA</t>
        </is>
      </c>
      <c r="K63" s="2" t="inlineStr">
        <is>
          <t>3|
3|
3</t>
        </is>
      </c>
      <c r="L63" s="2" t="inlineStr">
        <is>
          <t xml:space="preserve">|
|
</t>
        </is>
      </c>
      <c r="M63" t="inlineStr">
        <is>
          <t/>
        </is>
      </c>
      <c r="N63" s="2" t="inlineStr">
        <is>
          <t>HLA-antigen|
humant leucocyt antigen|
histokompatibilitetsantigen|
HLA|
humant lymfocyt-antigen|
humant leukocyt-antigen</t>
        </is>
      </c>
      <c r="O63" s="2" t="inlineStr">
        <is>
          <t>3|
3|
3|
1|
1|
4</t>
        </is>
      </c>
      <c r="P63" s="2" t="inlineStr">
        <is>
          <t xml:space="preserve">|
|
|
|
|
</t>
        </is>
      </c>
      <c r="Q63" t="inlineStr">
        <is>
          <t>"HLA-vævstypesystemet (fork. for "humant leukocyt-antigen"), det først opdagede vævstypesystem, der udgør en central del af immunsystemet og har betydning for fx transplantation og retsgenetiske undersøgelser." (Den Store Danske Encyklopædi)</t>
        </is>
      </c>
      <c r="R63" s="2" t="inlineStr">
        <is>
          <t>HLA-Isoantigen|
Antigen des HLA-Systems|
Histokompatibilitätsantigen|
HLA|
menschliches Leukozytenantigen|
Human-Leukocyten-Antigen</t>
        </is>
      </c>
      <c r="S63" s="2" t="inlineStr">
        <is>
          <t>3|
3|
3|
1|
1|
2</t>
        </is>
      </c>
      <c r="T63" s="2" t="inlineStr">
        <is>
          <t xml:space="preserve">|
|
|
|
|
</t>
        </is>
      </c>
      <c r="U63" t="inlineStr">
        <is>
          <t/>
        </is>
      </c>
      <c r="V63" s="2" t="inlineStr">
        <is>
          <t>ανθρώπινο λευκοκυτταρικό αντιγόνο|
ιστικό αντιγόνο|
αντιγόνο ιστοσυμβατότητας|
ιστοαντιγόνο ΗLΑ|
αντιγόνο του Μείζονος Συμπλέγματος Ιστοσυμβατότητας|
HLA</t>
        </is>
      </c>
      <c r="W63" s="2" t="inlineStr">
        <is>
          <t>3|
3|
3|
3|
3|
1</t>
        </is>
      </c>
      <c r="X63" s="2" t="inlineStr">
        <is>
          <t xml:space="preserve">|
|
|
|
|
</t>
        </is>
      </c>
      <c r="Y63" t="inlineStr">
        <is>
          <t/>
        </is>
      </c>
      <c r="Z63" s="2" t="inlineStr">
        <is>
          <t>HLA|
human leukocyte antigen|
histocompatibility antigen|
human lymphocyte antigen|
Human Leucocyte Antigen|
human-leucocyte-associated antigen</t>
        </is>
      </c>
      <c r="AA63" s="2" t="inlineStr">
        <is>
          <t>3|
3|
3|
1|
1|
1</t>
        </is>
      </c>
      <c r="AB63" s="2" t="inlineStr">
        <is>
          <t xml:space="preserve">|
|
|
|
|
</t>
        </is>
      </c>
      <c r="AC63" t="inlineStr">
        <is>
          <t>any of the cell-surface antigen-presenting proteins encoded by the HLA system (group of genes residing on chromosome 6), the major part of which are essential elements for immune function</t>
        </is>
      </c>
      <c r="AD63" s="2" t="inlineStr">
        <is>
          <t>antígeno leucocitario humano|
antígeno de histocompatibilidad|
HLA|
antígeno HLA|
ALH</t>
        </is>
      </c>
      <c r="AE63" s="2" t="inlineStr">
        <is>
          <t>3|
3|
3|
3|
3</t>
        </is>
      </c>
      <c r="AF63" s="2" t="inlineStr">
        <is>
          <t xml:space="preserve">|
|
|
|
</t>
        </is>
      </c>
      <c r="AG63" t="inlineStr">
        <is>
          <t>Producto génico del complejo principal de histocompatibilidad que codifica las proteínas presentadoras de antígeno en la superficie celular y que determina la compatibilidad tisular en el ser humano.</t>
        </is>
      </c>
      <c r="AH63" t="inlineStr">
        <is>
          <t/>
        </is>
      </c>
      <c r="AI63" t="inlineStr">
        <is>
          <t/>
        </is>
      </c>
      <c r="AJ63" t="inlineStr">
        <is>
          <t/>
        </is>
      </c>
      <c r="AK63" t="inlineStr">
        <is>
          <t/>
        </is>
      </c>
      <c r="AL63" s="2" t="inlineStr">
        <is>
          <t>HLA-antigeeni|
HL-antigeeni|
HLA-proteiini</t>
        </is>
      </c>
      <c r="AM63" s="2" t="inlineStr">
        <is>
          <t>3|
3|
3</t>
        </is>
      </c>
      <c r="AN63" s="2" t="inlineStr">
        <is>
          <t xml:space="preserve">|
|
</t>
        </is>
      </c>
      <c r="AO63" t="inlineStr">
        <is>
          <t>solun pinnassa oleva proteiini, jonka perusteella T-solut tunnistavat elimistön omia soluja</t>
        </is>
      </c>
      <c r="AP63" s="2" t="inlineStr">
        <is>
          <t>antigène leucocytaire humain|
antigène d'histocompatibilité|
antigène HLA</t>
        </is>
      </c>
      <c r="AQ63" s="2" t="inlineStr">
        <is>
          <t>3|
3|
3</t>
        </is>
      </c>
      <c r="AR63" s="2" t="inlineStr">
        <is>
          <t xml:space="preserve">|
|
</t>
        </is>
      </c>
      <c r="AS63" t="inlineStr">
        <is>
          <t>Ces antigènes sont les plus importants des antigènes leucoplaquettaires ou tissulaires.Ils font partie des antigènes d'histocompatibilité.; protéine présente à la surface des cellules d'un organisme et intervenant dans la reconnaissance du soi et du non-soi, donc dans le rejet des greffes</t>
        </is>
      </c>
      <c r="AT63" s="2" t="inlineStr">
        <is>
          <t>antaigin histea-chomhoiriúnachta|
antaigin leocaicíte dhaonna|
HLA</t>
        </is>
      </c>
      <c r="AU63" s="2" t="inlineStr">
        <is>
          <t>3|
3|
3</t>
        </is>
      </c>
      <c r="AV63" s="2" t="inlineStr">
        <is>
          <t xml:space="preserve">|
|
</t>
        </is>
      </c>
      <c r="AW63" t="inlineStr">
        <is>
          <t/>
        </is>
      </c>
      <c r="AX63" t="inlineStr">
        <is>
          <t/>
        </is>
      </c>
      <c r="AY63" t="inlineStr">
        <is>
          <t/>
        </is>
      </c>
      <c r="AZ63" t="inlineStr">
        <is>
          <t/>
        </is>
      </c>
      <c r="BA63" t="inlineStr">
        <is>
          <t/>
        </is>
      </c>
      <c r="BB63" t="inlineStr">
        <is>
          <t/>
        </is>
      </c>
      <c r="BC63" t="inlineStr">
        <is>
          <t/>
        </is>
      </c>
      <c r="BD63" t="inlineStr">
        <is>
          <t/>
        </is>
      </c>
      <c r="BE63" t="inlineStr">
        <is>
          <t/>
        </is>
      </c>
      <c r="BF63" s="2" t="inlineStr">
        <is>
          <t>antigene leucocitario umano|
antigene di istocompatibilità|
HLA</t>
        </is>
      </c>
      <c r="BG63" s="2" t="inlineStr">
        <is>
          <t>3|
3|
3</t>
        </is>
      </c>
      <c r="BH63" s="2" t="inlineStr">
        <is>
          <t xml:space="preserve">|
|
</t>
        </is>
      </c>
      <c r="BI63" t="inlineStr">
        <is>
          <t>antigene che promuove le risposte immunitarie quando un organo viene trapiantato in un individuo geneticamente differente e determina pertanto la compatibilità dei tessuti nella trapiantologia</t>
        </is>
      </c>
      <c r="BJ63" t="inlineStr">
        <is>
          <t/>
        </is>
      </c>
      <c r="BK63" t="inlineStr">
        <is>
          <t/>
        </is>
      </c>
      <c r="BL63" t="inlineStr">
        <is>
          <t/>
        </is>
      </c>
      <c r="BM63" t="inlineStr">
        <is>
          <t/>
        </is>
      </c>
      <c r="BN63" t="inlineStr">
        <is>
          <t/>
        </is>
      </c>
      <c r="BO63" t="inlineStr">
        <is>
          <t/>
        </is>
      </c>
      <c r="BP63" t="inlineStr">
        <is>
          <t/>
        </is>
      </c>
      <c r="BQ63" t="inlineStr">
        <is>
          <t/>
        </is>
      </c>
      <c r="BR63" s="2" t="inlineStr">
        <is>
          <t>HLA|
antiġene lewkoċitarju tal-bniedem|
antiġene ta' istokompatibbiltà</t>
        </is>
      </c>
      <c r="BS63" s="2" t="inlineStr">
        <is>
          <t>3|
3|
3</t>
        </is>
      </c>
      <c r="BT63" s="2" t="inlineStr">
        <is>
          <t xml:space="preserve">|
|
</t>
        </is>
      </c>
      <c r="BU63" t="inlineStr">
        <is>
          <t>kwalunkwe mill-proteini fis-superfiċje taċ-ċellola li jkollhom l-antiġeni kkowdjati mis-sistema HLA, li l-maġġorparti tagħhom ikunu elementi essenzjali għall-funzjoni immuni</t>
        </is>
      </c>
      <c r="BV63" s="2" t="inlineStr">
        <is>
          <t>HLA-systeem|
HLA|
histocompatibiliteit antigeen|
Humaan Leukocyten Antigen|
human leucocyte antigen</t>
        </is>
      </c>
      <c r="BW63" s="2" t="inlineStr">
        <is>
          <t>3|
3|
3|
3|
3</t>
        </is>
      </c>
      <c r="BX63" s="2" t="inlineStr">
        <is>
          <t xml:space="preserve">|
|
|
|
</t>
        </is>
      </c>
      <c r="BY63" t="inlineStr">
        <is>
          <t>groep van histocompabiliteitsantigenen, ofwel MHC op de celmembraan van kernhoudende cellen en thrombocyten; deze antigenen zijn erfelijk bepaald</t>
        </is>
      </c>
      <c r="BZ63" s="2" t="inlineStr">
        <is>
          <t>antygen zgodności tkankowej|
antygen HLA</t>
        </is>
      </c>
      <c r="CA63" s="2" t="inlineStr">
        <is>
          <t>3|
3</t>
        </is>
      </c>
      <c r="CB63" s="2" t="inlineStr">
        <is>
          <t xml:space="preserve">|
</t>
        </is>
      </c>
      <c r="CC63" t="inlineStr">
        <is>
          <t/>
        </is>
      </c>
      <c r="CD63" s="2" t="inlineStr">
        <is>
          <t>antigénio HLA|
antigénio leucocitário humano|
antigénio de histocompatibilidade|
sistema HLA</t>
        </is>
      </c>
      <c r="CE63" s="2" t="inlineStr">
        <is>
          <t>3|
3|
3|
3</t>
        </is>
      </c>
      <c r="CF63" s="2" t="inlineStr">
        <is>
          <t xml:space="preserve">|
|
|
</t>
        </is>
      </c>
      <c r="CG63" t="inlineStr">
        <is>
          <t/>
        </is>
      </c>
      <c r="CH63" s="2" t="inlineStr">
        <is>
          <t>HLA|
antigen de histocompatibilitate|
antigen uman leucocitar</t>
        </is>
      </c>
      <c r="CI63" s="2" t="inlineStr">
        <is>
          <t>3|
3|
3</t>
        </is>
      </c>
      <c r="CJ63" s="2" t="inlineStr">
        <is>
          <t xml:space="preserve">|
|
</t>
        </is>
      </c>
      <c r="CK63" t="inlineStr">
        <is>
          <t/>
        </is>
      </c>
      <c r="CL63" s="2" t="inlineStr">
        <is>
          <t>ľudský leukocytárny antigén|
HLA</t>
        </is>
      </c>
      <c r="CM63" s="2" t="inlineStr">
        <is>
          <t>3|
3</t>
        </is>
      </c>
      <c r="CN63" s="2" t="inlineStr">
        <is>
          <t xml:space="preserve">|
</t>
        </is>
      </c>
      <c r="CO63" t="inlineStr">
        <is>
          <t>špeciálne štruktúry na povrchu buniek zodpovedné za odvrhnutie transplantátu</t>
        </is>
      </c>
      <c r="CP63" s="2" t="inlineStr">
        <is>
          <t>humani levkocitni antigen|
HLA</t>
        </is>
      </c>
      <c r="CQ63" s="2" t="inlineStr">
        <is>
          <t>3|
3</t>
        </is>
      </c>
      <c r="CR63" s="2" t="inlineStr">
        <is>
          <t xml:space="preserve">|
</t>
        </is>
      </c>
      <c r="CS63" t="inlineStr">
        <is>
          <t/>
        </is>
      </c>
      <c r="CT63" s="2" t="inlineStr">
        <is>
          <t>histokompatibilitetsantigen|
HLA|
transplantationsantigen|
human leukocyte antigen|
vävnadstypsantigen|
vävnadsantigen|
HLA-antigen</t>
        </is>
      </c>
      <c r="CU63" s="2" t="inlineStr">
        <is>
          <t>3|
3|
3|
3|
3|
3|
3</t>
        </is>
      </c>
      <c r="CV63" s="2" t="inlineStr">
        <is>
          <t xml:space="preserve">|
|
|
|
|
|
</t>
        </is>
      </c>
      <c r="CW63" t="inlineStr">
        <is>
          <t>antigen som är bestämmande för immunisering och avstötning vid transplantation</t>
        </is>
      </c>
    </row>
    <row r="64">
      <c r="A64" s="1" t="str">
        <f>HYPERLINK("https://iate.europa.eu/entry/result/1431559/all", "1431559")</f>
        <v>1431559</v>
      </c>
      <c r="B64" t="inlineStr">
        <is>
          <t>SOCIAL QUESTIONS</t>
        </is>
      </c>
      <c r="C64" t="inlineStr">
        <is>
          <t>SOCIAL QUESTIONS|health|illness</t>
        </is>
      </c>
      <c r="D64" t="inlineStr">
        <is>
          <t>yes</t>
        </is>
      </c>
      <c r="E64" t="inlineStr">
        <is>
          <t/>
        </is>
      </c>
      <c r="F64" t="inlineStr">
        <is>
          <t/>
        </is>
      </c>
      <c r="G64" t="inlineStr">
        <is>
          <t/>
        </is>
      </c>
      <c r="H64" t="inlineStr">
        <is>
          <t/>
        </is>
      </c>
      <c r="I64" t="inlineStr">
        <is>
          <t/>
        </is>
      </c>
      <c r="J64" t="inlineStr">
        <is>
          <t/>
        </is>
      </c>
      <c r="K64" t="inlineStr">
        <is>
          <t/>
        </is>
      </c>
      <c r="L64" t="inlineStr">
        <is>
          <t/>
        </is>
      </c>
      <c r="M64" t="inlineStr">
        <is>
          <t/>
        </is>
      </c>
      <c r="N64" s="2" t="inlineStr">
        <is>
          <t>nævocarcinom|
melanom|
nævocarcinoma|
melanoma malignum|
malignt melanom|
nævuscancer|
melanokarcinom</t>
        </is>
      </c>
      <c r="O64" s="2" t="inlineStr">
        <is>
          <t>3|
3|
3|
4|
3|
3|
3</t>
        </is>
      </c>
      <c r="P64" s="2" t="inlineStr">
        <is>
          <t xml:space="preserve">|
|
|
|
|
|
</t>
        </is>
      </c>
      <c r="Q64" t="inlineStr">
        <is>
          <t>svulst udviklet fra hudens pigmentceller ; "Melanoma malignum: modermærkekræft, melanocarcinoma: malign, oftest pigmenteret svulst, udgået fra de pigment (melanin)dannende celler, melanoblaster, i huden eller øjets pigmentholdige lag, særlig chorioidea."</t>
        </is>
      </c>
      <c r="R64" s="2" t="inlineStr">
        <is>
          <t>Nävuszellkarzinom|
Melanom|
bösartige Melanoma|
maligne Melanom|
Cancer anthracinus|
Carcinoma anthracinum|
Carcinoma melanoticum|
Carcinoma nigrum|
Cancer anthracinus|
Carcinoma melanodes</t>
        </is>
      </c>
      <c r="S64" s="2" t="inlineStr">
        <is>
          <t>3|
3|
1|
3|
3|
3|
3|
3|
3|
3</t>
        </is>
      </c>
      <c r="T64" s="2" t="inlineStr">
        <is>
          <t xml:space="preserve">|
|
|
|
|
|
|
|
|
</t>
        </is>
      </c>
      <c r="U64" t="inlineStr">
        <is>
          <t>Melanokarzinom</t>
        </is>
      </c>
      <c r="V64" s="2" t="inlineStr">
        <is>
          <t>μελανοκαρκίνωμα|
μελανωτικόν καρκίνωμα|
μελάνωμα κακόηθες|
μελάνωμα</t>
        </is>
      </c>
      <c r="W64" s="2" t="inlineStr">
        <is>
          <t>3|
3|
3|
3</t>
        </is>
      </c>
      <c r="X64" s="2" t="inlineStr">
        <is>
          <t xml:space="preserve">|
|
|
</t>
        </is>
      </c>
      <c r="Y64" t="inlineStr">
        <is>
          <t/>
        </is>
      </c>
      <c r="Z64" s="2" t="inlineStr">
        <is>
          <t>malignant melanoma|
melanoma|
melanotic cancer|
melanoblastoma|
MM|
melanocarcinoma|
black skin cancer</t>
        </is>
      </c>
      <c r="AA64" s="2" t="inlineStr">
        <is>
          <t>3|
3|
1|
1|
3|
3|
3</t>
        </is>
      </c>
      <c r="AB64" s="2" t="inlineStr">
        <is>
          <t xml:space="preserve">|
|
|
|
|
|
</t>
        </is>
      </c>
      <c r="AC64" t="inlineStr">
        <is>
          <t>malignant tumor of melanocytes which are found predominantly in skin but also in the bowel and the eye</t>
        </is>
      </c>
      <c r="AD64" s="2" t="inlineStr">
        <is>
          <t>nevocarcinoma|
melanoma|
melanoma maligno|
melanocarcinoma|
cáncer melánico|
cáncer melánico|
cáncer melanótico|
carcinoma melanoides</t>
        </is>
      </c>
      <c r="AE64" s="2" t="inlineStr">
        <is>
          <t>3|
3|
3|
3|
3|
3|
3|
3</t>
        </is>
      </c>
      <c r="AF64" s="2" t="inlineStr">
        <is>
          <t xml:space="preserve">|
|
|
|
|
|
|
</t>
        </is>
      </c>
      <c r="AG64" t="inlineStr">
        <is>
          <t>melanoma maligno desarrollado especialmente a partir de nevos preexistentes</t>
        </is>
      </c>
      <c r="AH64" t="inlineStr">
        <is>
          <t/>
        </is>
      </c>
      <c r="AI64" t="inlineStr">
        <is>
          <t/>
        </is>
      </c>
      <c r="AJ64" t="inlineStr">
        <is>
          <t/>
        </is>
      </c>
      <c r="AK64" t="inlineStr">
        <is>
          <t/>
        </is>
      </c>
      <c r="AL64" s="2" t="inlineStr">
        <is>
          <t>melanooma|
tummasolusyöpä</t>
        </is>
      </c>
      <c r="AM64" s="2" t="inlineStr">
        <is>
          <t>3|
3</t>
        </is>
      </c>
      <c r="AN64" s="2" t="inlineStr">
        <is>
          <t xml:space="preserve">|
</t>
        </is>
      </c>
      <c r="AO64" t="inlineStr">
        <is>
          <t>ihon pintakudoksen tai silmän väri- ja suonikalvon melaniinia (ruskeaa väriainetta) tuottavan solukon pahanlaatuinen kasvain</t>
        </is>
      </c>
      <c r="AP64" s="2" t="inlineStr">
        <is>
          <t>naevo-carcinome|
naevocarcinome|
mélano-sarcome|
naevoépithéliome|
sarcome mélanique|
naevocancer|
naevus|
mélanome ectodermique malin|
épithélioma cutané mélanique|
épithélioma naevique|
naevo-cancer|
mélanome malin|
mélanoblastome|
naevus cellulaire malin|
naevus malin|
mélanoblastome|
mélanome|
cancer anthracoide|
cancer mélanique</t>
        </is>
      </c>
      <c r="AQ64" s="2" t="inlineStr">
        <is>
          <t>3|
3|
3|
3|
3|
3|
3|
3|
3|
3|
3|
3|
3|
3|
3|
3|
3|
3|
3</t>
        </is>
      </c>
      <c r="AR64" s="2" t="inlineStr">
        <is>
          <t xml:space="preserve">|
|
|
|
|
|
|
|
|
|
|
|
|
|
|
|
|
|
</t>
        </is>
      </c>
      <c r="AS64" t="inlineStr">
        <is>
          <t>mélanoblastome de la peau développé le plus souvent sur un naevus pigmenté ou achromique préexistant, parfois brutalement, à la suite d'irritations répétées</t>
        </is>
      </c>
      <c r="AT64" s="2" t="inlineStr">
        <is>
          <t>meileanóma|
meileanóma urchóideach</t>
        </is>
      </c>
      <c r="AU64" s="2" t="inlineStr">
        <is>
          <t>3|
3</t>
        </is>
      </c>
      <c r="AV64" s="2" t="inlineStr">
        <is>
          <t xml:space="preserve">|
</t>
        </is>
      </c>
      <c r="AW64" t="inlineStr">
        <is>
          <t/>
        </is>
      </c>
      <c r="AX64" t="inlineStr">
        <is>
          <t/>
        </is>
      </c>
      <c r="AY64" t="inlineStr">
        <is>
          <t/>
        </is>
      </c>
      <c r="AZ64" t="inlineStr">
        <is>
          <t/>
        </is>
      </c>
      <c r="BA64" t="inlineStr">
        <is>
          <t/>
        </is>
      </c>
      <c r="BB64" t="inlineStr">
        <is>
          <t/>
        </is>
      </c>
      <c r="BC64" t="inlineStr">
        <is>
          <t/>
        </is>
      </c>
      <c r="BD64" t="inlineStr">
        <is>
          <t/>
        </is>
      </c>
      <c r="BE64" t="inlineStr">
        <is>
          <t/>
        </is>
      </c>
      <c r="BF64" s="2" t="inlineStr">
        <is>
          <t>nevocarcinoma|
cancro melanotico|
melanosarcoma|
naevocancro|
sarcoma melanotico|
carcinoma melanotico|
melanocarcinoma|
carcinoma antracico|
melanoepitelioma</t>
        </is>
      </c>
      <c r="BG64" s="2" t="inlineStr">
        <is>
          <t>3|
3|
3|
3|
3|
3|
3|
3|
3</t>
        </is>
      </c>
      <c r="BH64" s="2" t="inlineStr">
        <is>
          <t xml:space="preserve">|
|
|
|
|
|
|
|
</t>
        </is>
      </c>
      <c r="BI64" t="inlineStr">
        <is>
          <t>denominazione non più usata per il melanoma maligno; melanoma maligno di natura epiteliale</t>
        </is>
      </c>
      <c r="BJ64" s="2" t="inlineStr">
        <is>
          <t>melanoma|
piktybinė melanoma</t>
        </is>
      </c>
      <c r="BK64" s="2" t="inlineStr">
        <is>
          <t>3|
3</t>
        </is>
      </c>
      <c r="BL64" s="2" t="inlineStr">
        <is>
          <t xml:space="preserve">|
</t>
        </is>
      </c>
      <c r="BM64" t="inlineStr">
        <is>
          <t/>
        </is>
      </c>
      <c r="BN64" t="inlineStr">
        <is>
          <t/>
        </is>
      </c>
      <c r="BO64" t="inlineStr">
        <is>
          <t/>
        </is>
      </c>
      <c r="BP64" t="inlineStr">
        <is>
          <t/>
        </is>
      </c>
      <c r="BQ64" t="inlineStr">
        <is>
          <t/>
        </is>
      </c>
      <c r="BR64" t="inlineStr">
        <is>
          <t/>
        </is>
      </c>
      <c r="BS64" t="inlineStr">
        <is>
          <t/>
        </is>
      </c>
      <c r="BT64" t="inlineStr">
        <is>
          <t/>
        </is>
      </c>
      <c r="BU64" t="inlineStr">
        <is>
          <t/>
        </is>
      </c>
      <c r="BV64" s="2" t="inlineStr">
        <is>
          <t>melanoom|
zwarte vlek|
carcinoma anthracinum|
melanoma|
carcinoma melanoticum|
maligne melanoom|
melanosarcoma|
melanocarcinoma|
carcinoma melanodes|
melanotisch carcinoom</t>
        </is>
      </c>
      <c r="BW64" s="2" t="inlineStr">
        <is>
          <t>3|
3|
3|
3|
3|
3|
3|
3|
3|
3</t>
        </is>
      </c>
      <c r="BX64" s="2" t="inlineStr">
        <is>
          <t xml:space="preserve">|
|
|
|
|
|
|
|
|
</t>
        </is>
      </c>
      <c r="BY64" t="inlineStr">
        <is>
          <t>begint als een zwarte stip en ontwikkelt zich tot een moerbei-gezwel; encephaloid, donker gekleurd door melanine</t>
        </is>
      </c>
      <c r="BZ64" t="inlineStr">
        <is>
          <t/>
        </is>
      </c>
      <c r="CA64" t="inlineStr">
        <is>
          <t/>
        </is>
      </c>
      <c r="CB64" t="inlineStr">
        <is>
          <t/>
        </is>
      </c>
      <c r="CC64" t="inlineStr">
        <is>
          <t/>
        </is>
      </c>
      <c r="CD64" s="2" t="inlineStr">
        <is>
          <t>nevocarcinoma|
melanossarcoma</t>
        </is>
      </c>
      <c r="CE64" s="2" t="inlineStr">
        <is>
          <t>3|
3</t>
        </is>
      </c>
      <c r="CF64" s="2" t="inlineStr">
        <is>
          <t xml:space="preserve">|
</t>
        </is>
      </c>
      <c r="CG64" t="inlineStr">
        <is>
          <t/>
        </is>
      </c>
      <c r="CH64" t="inlineStr">
        <is>
          <t/>
        </is>
      </c>
      <c r="CI64" t="inlineStr">
        <is>
          <t/>
        </is>
      </c>
      <c r="CJ64" t="inlineStr">
        <is>
          <t/>
        </is>
      </c>
      <c r="CK64" t="inlineStr">
        <is>
          <t/>
        </is>
      </c>
      <c r="CL64" s="2" t="inlineStr">
        <is>
          <t>malígny melanóm|
melanóm</t>
        </is>
      </c>
      <c r="CM64" s="2" t="inlineStr">
        <is>
          <t>3|
3</t>
        </is>
      </c>
      <c r="CN64" s="2" t="inlineStr">
        <is>
          <t xml:space="preserve">|
</t>
        </is>
      </c>
      <c r="CO64" t="inlineStr">
        <is>
          <t>forma rakoviny kože, ktorá vzniká v melanocytoch, bunkách vytvárajúcich pigment</t>
        </is>
      </c>
      <c r="CP64" t="inlineStr">
        <is>
          <t/>
        </is>
      </c>
      <c r="CQ64" t="inlineStr">
        <is>
          <t/>
        </is>
      </c>
      <c r="CR64" t="inlineStr">
        <is>
          <t/>
        </is>
      </c>
      <c r="CS64" t="inlineStr">
        <is>
          <t/>
        </is>
      </c>
      <c r="CT64" s="2" t="inlineStr">
        <is>
          <t>naevocarcinom|
melanom</t>
        </is>
      </c>
      <c r="CU64" s="2" t="inlineStr">
        <is>
          <t>3|
3</t>
        </is>
      </c>
      <c r="CV64" s="2" t="inlineStr">
        <is>
          <t xml:space="preserve">|
</t>
        </is>
      </c>
      <c r="CW64" t="inlineStr">
        <is>
          <t>brun till svart melaninhaltig svulst över huvud, stundom lokalt begränsad, dock ofta övergående i det elakartade melanosarkomet</t>
        </is>
      </c>
    </row>
    <row r="65">
      <c r="A65" s="1" t="str">
        <f>HYPERLINK("https://iate.europa.eu/entry/result/1073818/all", "1073818")</f>
        <v>1073818</v>
      </c>
      <c r="B65" t="inlineStr">
        <is>
          <t>SOCIAL QUESTIONS</t>
        </is>
      </c>
      <c r="C65" t="inlineStr">
        <is>
          <t>SOCIAL QUESTIONS|health|illness</t>
        </is>
      </c>
      <c r="D65" t="inlineStr">
        <is>
          <t>yes</t>
        </is>
      </c>
      <c r="E65" t="inlineStr">
        <is>
          <t/>
        </is>
      </c>
      <c r="F65" t="inlineStr">
        <is>
          <t/>
        </is>
      </c>
      <c r="G65" t="inlineStr">
        <is>
          <t/>
        </is>
      </c>
      <c r="H65" t="inlineStr">
        <is>
          <t/>
        </is>
      </c>
      <c r="I65" t="inlineStr">
        <is>
          <t/>
        </is>
      </c>
      <c r="J65" t="inlineStr">
        <is>
          <t/>
        </is>
      </c>
      <c r="K65" t="inlineStr">
        <is>
          <t/>
        </is>
      </c>
      <c r="L65" t="inlineStr">
        <is>
          <t/>
        </is>
      </c>
      <c r="M65" t="inlineStr">
        <is>
          <t/>
        </is>
      </c>
      <c r="N65" s="2" t="inlineStr">
        <is>
          <t>immundefekt|
immundeficiens</t>
        </is>
      </c>
      <c r="O65" s="2" t="inlineStr">
        <is>
          <t>3|
3</t>
        </is>
      </c>
      <c r="P65" s="2" t="inlineStr">
        <is>
          <t xml:space="preserve">|
</t>
        </is>
      </c>
      <c r="Q65" t="inlineStr">
        <is>
          <t>Nedsat eller manglende funktion i dele af immunapparatet kan være akvisit eller kongenit.</t>
        </is>
      </c>
      <c r="R65" s="2" t="inlineStr">
        <is>
          <t>Immunodefizienz|
Immunschwäche</t>
        </is>
      </c>
      <c r="S65" s="2" t="inlineStr">
        <is>
          <t>3|
3</t>
        </is>
      </c>
      <c r="T65" s="2" t="inlineStr">
        <is>
          <t xml:space="preserve">|
</t>
        </is>
      </c>
      <c r="U65" t="inlineStr">
        <is>
          <t/>
        </is>
      </c>
      <c r="V65" s="2" t="inlineStr">
        <is>
          <t>ανοσοανεπάρκεια|
ανοσολογική ανεπάρκεια</t>
        </is>
      </c>
      <c r="W65" s="2" t="inlineStr">
        <is>
          <t>3|
3</t>
        </is>
      </c>
      <c r="X65" s="2" t="inlineStr">
        <is>
          <t xml:space="preserve">|
</t>
        </is>
      </c>
      <c r="Y65" t="inlineStr">
        <is>
          <t/>
        </is>
      </c>
      <c r="Z65" s="2" t="inlineStr">
        <is>
          <t>immunodeficiency</t>
        </is>
      </c>
      <c r="AA65" s="2" t="inlineStr">
        <is>
          <t>3</t>
        </is>
      </c>
      <c r="AB65" s="2" t="inlineStr">
        <is>
          <t/>
        </is>
      </c>
      <c r="AC65" t="inlineStr">
        <is>
          <t>any genetic or acquired medical condition in which the development or function of an otherwise normal immune system is disrupted</t>
        </is>
      </c>
      <c r="AD65" s="2" t="inlineStr">
        <is>
          <t>inmunodeficiencia|
deficiencia inmunitaria</t>
        </is>
      </c>
      <c r="AE65" s="2" t="inlineStr">
        <is>
          <t>3|
3</t>
        </is>
      </c>
      <c r="AF65" s="2" t="inlineStr">
        <is>
          <t xml:space="preserve">|
</t>
        </is>
      </c>
      <c r="AG65" t="inlineStr">
        <is>
          <t>Incapacidad para responder a la estimulación antigénica de forma normal.</t>
        </is>
      </c>
      <c r="AH65" t="inlineStr">
        <is>
          <t/>
        </is>
      </c>
      <c r="AI65" t="inlineStr">
        <is>
          <t/>
        </is>
      </c>
      <c r="AJ65" t="inlineStr">
        <is>
          <t/>
        </is>
      </c>
      <c r="AK65" t="inlineStr">
        <is>
          <t/>
        </is>
      </c>
      <c r="AL65" s="2" t="inlineStr">
        <is>
          <t>immuunivajavuustila|
immuunipuutos</t>
        </is>
      </c>
      <c r="AM65" s="2" t="inlineStr">
        <is>
          <t>3|
3</t>
        </is>
      </c>
      <c r="AN65" s="2" t="inlineStr">
        <is>
          <t xml:space="preserve">|
</t>
        </is>
      </c>
      <c r="AO65" t="inlineStr">
        <is>
          <t>oireyhtymä, jolle on ominaista puutteellisesta immuunivasteesta aiheutunut elimistön heikko kyky vastustaa infektioita</t>
        </is>
      </c>
      <c r="AP65" s="2" t="inlineStr">
        <is>
          <t>immunodéficience|
déficit immunitaire|
carence immunitaire|
déficience immunitaire</t>
        </is>
      </c>
      <c r="AQ65" s="2" t="inlineStr">
        <is>
          <t>3|
3|
3|
3</t>
        </is>
      </c>
      <c r="AR65" s="2" t="inlineStr">
        <is>
          <t xml:space="preserve">|
|
|
</t>
        </is>
      </c>
      <c r="AS65" t="inlineStr">
        <is>
          <t>ensemble de maladies génétiques ou acquises dans lesquelles un ou plusieurs éléments de la défense de l’hôte sont absents ou fonctionnellement déficients</t>
        </is>
      </c>
      <c r="AT65" t="inlineStr">
        <is>
          <t/>
        </is>
      </c>
      <c r="AU65" t="inlineStr">
        <is>
          <t/>
        </is>
      </c>
      <c r="AV65" t="inlineStr">
        <is>
          <t/>
        </is>
      </c>
      <c r="AW65" t="inlineStr">
        <is>
          <t/>
        </is>
      </c>
      <c r="AX65" t="inlineStr">
        <is>
          <t/>
        </is>
      </c>
      <c r="AY65" t="inlineStr">
        <is>
          <t/>
        </is>
      </c>
      <c r="AZ65" t="inlineStr">
        <is>
          <t/>
        </is>
      </c>
      <c r="BA65" t="inlineStr">
        <is>
          <t/>
        </is>
      </c>
      <c r="BB65" t="inlineStr">
        <is>
          <t/>
        </is>
      </c>
      <c r="BC65" t="inlineStr">
        <is>
          <t/>
        </is>
      </c>
      <c r="BD65" t="inlineStr">
        <is>
          <t/>
        </is>
      </c>
      <c r="BE65" t="inlineStr">
        <is>
          <t/>
        </is>
      </c>
      <c r="BF65" s="2" t="inlineStr">
        <is>
          <t>immunodeficienza|
deficienza immunitaria</t>
        </is>
      </c>
      <c r="BG65" s="2" t="inlineStr">
        <is>
          <t>3|
1</t>
        </is>
      </c>
      <c r="BH65" s="2" t="inlineStr">
        <is>
          <t xml:space="preserve">|
</t>
        </is>
      </c>
      <c r="BI65" t="inlineStr">
        <is>
          <t>In patologia, l'insufficiente capacità dell'organismo di elaborare anticorpi difensivi, e la conseguente predisposizione a infezioni ricorrenti, o l'estrema vulnerabilità di fronte a banali malattie infettive che possono pertanto avere esito letale.</t>
        </is>
      </c>
      <c r="BJ65" t="inlineStr">
        <is>
          <t/>
        </is>
      </c>
      <c r="BK65" t="inlineStr">
        <is>
          <t/>
        </is>
      </c>
      <c r="BL65" t="inlineStr">
        <is>
          <t/>
        </is>
      </c>
      <c r="BM65" t="inlineStr">
        <is>
          <t/>
        </is>
      </c>
      <c r="BN65" t="inlineStr">
        <is>
          <t/>
        </is>
      </c>
      <c r="BO65" t="inlineStr">
        <is>
          <t/>
        </is>
      </c>
      <c r="BP65" t="inlineStr">
        <is>
          <t/>
        </is>
      </c>
      <c r="BQ65" t="inlineStr">
        <is>
          <t/>
        </is>
      </c>
      <c r="BR65" t="inlineStr">
        <is>
          <t/>
        </is>
      </c>
      <c r="BS65" t="inlineStr">
        <is>
          <t/>
        </is>
      </c>
      <c r="BT65" t="inlineStr">
        <is>
          <t/>
        </is>
      </c>
      <c r="BU65" t="inlineStr">
        <is>
          <t/>
        </is>
      </c>
      <c r="BV65" s="2" t="inlineStr">
        <is>
          <t>immuundeficiëntie|
gebrek van het immuunsysteem|
immunologische deficiëntie</t>
        </is>
      </c>
      <c r="BW65" s="2" t="inlineStr">
        <is>
          <t>3|
3|
1</t>
        </is>
      </c>
      <c r="BX65" s="2" t="inlineStr">
        <is>
          <t xml:space="preserve">|
|
</t>
        </is>
      </c>
      <c r="BY65" t="inlineStr">
        <is>
          <t/>
        </is>
      </c>
      <c r="BZ65" t="inlineStr">
        <is>
          <t/>
        </is>
      </c>
      <c r="CA65" t="inlineStr">
        <is>
          <t/>
        </is>
      </c>
      <c r="CB65" t="inlineStr">
        <is>
          <t/>
        </is>
      </c>
      <c r="CC65" t="inlineStr">
        <is>
          <t/>
        </is>
      </c>
      <c r="CD65" s="2" t="inlineStr">
        <is>
          <t>deficiência imunológica|
imunodeficiência</t>
        </is>
      </c>
      <c r="CE65" s="2" t="inlineStr">
        <is>
          <t>3|
3</t>
        </is>
      </c>
      <c r="CF65" s="2" t="inlineStr">
        <is>
          <t xml:space="preserve">|
</t>
        </is>
      </c>
      <c r="CG65" t="inlineStr">
        <is>
          <t/>
        </is>
      </c>
      <c r="CH65" t="inlineStr">
        <is>
          <t/>
        </is>
      </c>
      <c r="CI65" t="inlineStr">
        <is>
          <t/>
        </is>
      </c>
      <c r="CJ65" t="inlineStr">
        <is>
          <t/>
        </is>
      </c>
      <c r="CK65" t="inlineStr">
        <is>
          <t/>
        </is>
      </c>
      <c r="CL65" t="inlineStr">
        <is>
          <t/>
        </is>
      </c>
      <c r="CM65" t="inlineStr">
        <is>
          <t/>
        </is>
      </c>
      <c r="CN65" t="inlineStr">
        <is>
          <t/>
        </is>
      </c>
      <c r="CO65" t="inlineStr">
        <is>
          <t/>
        </is>
      </c>
      <c r="CP65" t="inlineStr">
        <is>
          <t/>
        </is>
      </c>
      <c r="CQ65" t="inlineStr">
        <is>
          <t/>
        </is>
      </c>
      <c r="CR65" t="inlineStr">
        <is>
          <t/>
        </is>
      </c>
      <c r="CS65" t="inlineStr">
        <is>
          <t/>
        </is>
      </c>
      <c r="CT65" s="2" t="inlineStr">
        <is>
          <t>immundefekt|
immunbrist</t>
        </is>
      </c>
      <c r="CU65" s="2" t="inlineStr">
        <is>
          <t>3|
3</t>
        </is>
      </c>
      <c r="CV65" s="2" t="inlineStr">
        <is>
          <t xml:space="preserve">|
</t>
        </is>
      </c>
      <c r="CW65" t="inlineStr">
        <is>
          <t/>
        </is>
      </c>
    </row>
    <row r="66">
      <c r="A66" s="1" t="str">
        <f>HYPERLINK("https://iate.europa.eu/entry/result/3535658/all", "3535658")</f>
        <v>3535658</v>
      </c>
      <c r="B66" t="inlineStr">
        <is>
          <t>SOCIAL QUESTIONS</t>
        </is>
      </c>
      <c r="C66" t="inlineStr">
        <is>
          <t>SOCIAL QUESTIONS|health|health policy;SOCIAL QUESTIONS|health|pharmaceutical industry</t>
        </is>
      </c>
      <c r="D66" t="inlineStr">
        <is>
          <t>yes</t>
        </is>
      </c>
      <c r="E66" t="inlineStr">
        <is>
          <t/>
        </is>
      </c>
      <c r="F66" s="2" t="inlineStr">
        <is>
          <t>лекарствен продукт за хуманна употреба</t>
        </is>
      </c>
      <c r="G66" s="2" t="inlineStr">
        <is>
          <t>3</t>
        </is>
      </c>
      <c r="H66" s="2" t="inlineStr">
        <is>
          <t/>
        </is>
      </c>
      <c r="I66" t="inlineStr">
        <is>
          <t>"Лекарствен продукт : &lt;br&gt;а) Всяко вещество или комбинация от вещества, представени като притежаващи свойства за лекуване или профилактика на болести по човека; или&lt;br&gt;б) Всяко вещество или комбинация от вещества, което може да бъде използвано или предписвано на хората или с цел възстановяване, корекция или промяна на физиологичните функции чрез упражняване на фармакологично, имунологично или метаболитно действие, или с цел поставяне на медицинска диагноза."</t>
        </is>
      </c>
      <c r="J66" s="2" t="inlineStr">
        <is>
          <t>humánní léčivý přípravek</t>
        </is>
      </c>
      <c r="K66" s="2" t="inlineStr">
        <is>
          <t>3</t>
        </is>
      </c>
      <c r="L66" s="2" t="inlineStr">
        <is>
          <t/>
        </is>
      </c>
      <c r="M66" t="inlineStr">
        <is>
          <t>léčivý přípravek určený pro použití u lidí nebo podání lidem</t>
        </is>
      </c>
      <c r="N66" s="2" t="inlineStr">
        <is>
          <t>humanmedicinsk lægemiddel|
lægemiddel til human brug|
humanlægemiddel|
lægemiddel til mennesker</t>
        </is>
      </c>
      <c r="O66" s="2" t="inlineStr">
        <is>
          <t>4|
4|
4|
3</t>
        </is>
      </c>
      <c r="P66" s="2" t="inlineStr">
        <is>
          <t xml:space="preserve">|
|
|
</t>
        </is>
      </c>
      <c r="Q66" t="inlineStr">
        <is>
          <t/>
        </is>
      </c>
      <c r="R66" s="2" t="inlineStr">
        <is>
          <t>Humanarzneimittel</t>
        </is>
      </c>
      <c r="S66" s="2" t="inlineStr">
        <is>
          <t>3</t>
        </is>
      </c>
      <c r="T66" s="2" t="inlineStr">
        <is>
          <t/>
        </is>
      </c>
      <c r="U66" t="inlineStr">
        <is>
          <t/>
        </is>
      </c>
      <c r="V66" s="2" t="inlineStr">
        <is>
          <t>φάρμακα για ανθρώπινη χρήση|
φάρμακο που προορίζεται για ανθρώπινη χρήση</t>
        </is>
      </c>
      <c r="W66" s="2" t="inlineStr">
        <is>
          <t>3|
3</t>
        </is>
      </c>
      <c r="X66" s="2" t="inlineStr">
        <is>
          <t xml:space="preserve">|
</t>
        </is>
      </c>
      <c r="Y66" t="inlineStr">
        <is>
          <t/>
        </is>
      </c>
      <c r="Z66" s="2" t="inlineStr">
        <is>
          <t>medicinal product for human use</t>
        </is>
      </c>
      <c r="AA66" s="2" t="inlineStr">
        <is>
          <t>3</t>
        </is>
      </c>
      <c r="AB66" s="2" t="inlineStr">
        <is>
          <t/>
        </is>
      </c>
      <c r="AC66" t="inlineStr">
        <is>
          <t>in the framework of Directive 2001/83/EC, any substance or combination of substances presented as having properties for treating or preventing disease in human beings; or any substance or combination of substances which may be used in or administered to human beings either with a view to restoring, correcting or modifying physiological functions by exerting a pharmacological, immunological or metabolic action, or to making a medical diagnosis</t>
        </is>
      </c>
      <c r="AD66" s="2" t="inlineStr">
        <is>
          <t>medicamento de uso humano</t>
        </is>
      </c>
      <c r="AE66" s="2" t="inlineStr">
        <is>
          <t>3</t>
        </is>
      </c>
      <c r="AF66" s="2" t="inlineStr">
        <is>
          <t/>
        </is>
      </c>
      <c r="AG66" t="inlineStr">
        <is>
          <t>Toda sustancia o combinación de sustancias que se presente como poseedora de propiedades para el tratamiento o prevención de enfermedades en seres humanos, o &lt;br&gt; b) toda sustancia o combinación de sustancias que pueda usarse en, o administrarse a seres humanos con el fin de restaurar, corregir o modificar las funciones fisiológicas ejerciendo una acción farmacológica, inmunológica o metabólica, o de establecer un diagnóstico médico;</t>
        </is>
      </c>
      <c r="AH66" s="2" t="inlineStr">
        <is>
          <t>inimravim|
inimtervishoius kasutatav ravim</t>
        </is>
      </c>
      <c r="AI66" s="2" t="inlineStr">
        <is>
          <t>3|
3</t>
        </is>
      </c>
      <c r="AJ66" s="2" t="inlineStr">
        <is>
          <t xml:space="preserve">|
</t>
        </is>
      </c>
      <c r="AK66" t="inlineStr">
        <is>
          <t/>
        </is>
      </c>
      <c r="AL66" s="2" t="inlineStr">
        <is>
          <t>ihmisille tarkoitettu lääke</t>
        </is>
      </c>
      <c r="AM66" s="2" t="inlineStr">
        <is>
          <t>3</t>
        </is>
      </c>
      <c r="AN66" s="2" t="inlineStr">
        <is>
          <t/>
        </is>
      </c>
      <c r="AO66" t="inlineStr">
        <is>
          <t/>
        </is>
      </c>
      <c r="AP66" s="2" t="inlineStr">
        <is>
          <t>médicament à usage humain</t>
        </is>
      </c>
      <c r="AQ66" s="2" t="inlineStr">
        <is>
          <t>2</t>
        </is>
      </c>
      <c r="AR66" s="2" t="inlineStr">
        <is>
          <t/>
        </is>
      </c>
      <c r="AS66" t="inlineStr">
        <is>
          <t/>
        </is>
      </c>
      <c r="AT66" s="2" t="inlineStr">
        <is>
          <t>táirge íocshláinte lena úsáid ag an duine</t>
        </is>
      </c>
      <c r="AU66" s="2" t="inlineStr">
        <is>
          <t>3</t>
        </is>
      </c>
      <c r="AV66" s="2" t="inlineStr">
        <is>
          <t/>
        </is>
      </c>
      <c r="AW66" t="inlineStr">
        <is>
          <t/>
        </is>
      </c>
      <c r="AX66" s="2" t="inlineStr">
        <is>
          <t>lijek za humanu primjenu</t>
        </is>
      </c>
      <c r="AY66" s="2" t="inlineStr">
        <is>
          <t>3</t>
        </is>
      </c>
      <c r="AZ66" s="2" t="inlineStr">
        <is>
          <t/>
        </is>
      </c>
      <c r="BA66" t="inlineStr">
        <is>
          <t>svaka tvar ili kombinacija tvari prikazana sa svojstvima liječenja ili za sprečavanje bolesti kod ljudi</t>
        </is>
      </c>
      <c r="BB66" s="2" t="inlineStr">
        <is>
          <t>emberi felhasználásra szánt gyógyszer</t>
        </is>
      </c>
      <c r="BC66" s="2" t="inlineStr">
        <is>
          <t>3</t>
        </is>
      </c>
      <c r="BD66" s="2" t="inlineStr">
        <is>
          <t/>
        </is>
      </c>
      <c r="BE66" t="inlineStr">
        <is>
          <t>bármely anyag, vagy azok kombinációja, amelyet emberi betegségek kezelésére vagy megelőzésére készítenek; vagy azok az anyagok vagy anyagok kombinációi, amelyek farmakológiai, immunológiai vagy metabolikus hatások kiváltása révén az ember valamely élettani funkciójának helyreállítása, javítása vagy módosítása, illetve az orvosi diagnózis felállítása érdekében alkalmazhatók</t>
        </is>
      </c>
      <c r="BF66" s="2" t="inlineStr">
        <is>
          <t>medicinale per uso umano</t>
        </is>
      </c>
      <c r="BG66" s="2" t="inlineStr">
        <is>
          <t>3</t>
        </is>
      </c>
      <c r="BH66" s="2" t="inlineStr">
        <is>
          <t/>
        </is>
      </c>
      <c r="BI66" t="inlineStr">
        <is>
          <t>ogni sostanza o associazione di sostanze presentata come avente 
proprietà curative o profilattiche delle malattie umane; o ogni 
sostanza o associazione di sostanze che possa essere utilizzata 
sull'uomo o somministrata all'uomo allo scopo di ripristinare, 
correggere o modificare funzioni fisiologiche, esercitando un'azione 
farmacologica, immunologica o metabolica, ovvero di stabilire una 
diagnosi medica</t>
        </is>
      </c>
      <c r="BJ66" s="2" t="inlineStr">
        <is>
          <t>žmonėms skirtas vaistinis preparatas|
žmonėms skirtas vaistas</t>
        </is>
      </c>
      <c r="BK66" s="2" t="inlineStr">
        <is>
          <t>4|
4</t>
        </is>
      </c>
      <c r="BL66" s="2" t="inlineStr">
        <is>
          <t xml:space="preserve">|
</t>
        </is>
      </c>
      <c r="BM66" t="inlineStr">
        <is>
          <t>bet kuri vaistinė medžiaga ar vaistinių medžiagų derinys, naudojamas žmonėms gydyti arba ligų profilaktikai, arba bet kuri vaistinė medžiaga ar vaistinių medžiagų derinys, kuris gali būti skiriamas arba duodamas žmonėms jų fiziologinėms funkcijoms atkurti, koreguoti ar pakeisti farmakologiniu, imunologiniu arba metabolitiniu būdu arba diagnozei nustatyti</t>
        </is>
      </c>
      <c r="BN66" s="2" t="inlineStr">
        <is>
          <t>cilvēkiem paredzētas zāles</t>
        </is>
      </c>
      <c r="BO66" s="2" t="inlineStr">
        <is>
          <t>3</t>
        </is>
      </c>
      <c r="BP66" s="2" t="inlineStr">
        <is>
          <t/>
        </is>
      </c>
      <c r="BQ66" t="inlineStr">
        <is>
          <t>jebkura viela vai vielu salikums, kurš uzrāda īpašības, kas vajadzīgas, lai ārstētu cilvēku slimības vai veiktu to profilaksi; vai jebkura viela vai vielu salikums, ko var izmantot vai ievadīt cilvēkiem vai nu ar mērķi atjaunot, uzlabot vai pārveidot fizioloģiskas funkcijas, izraisot farmakoloģisku, imunoloģisku vai metabolisku iedarbību, vai lai noteiktu medicīnisku diagnozi</t>
        </is>
      </c>
      <c r="BR66" s="2" t="inlineStr">
        <is>
          <t>prodott mediċinali għall-użu mill-bniedem</t>
        </is>
      </c>
      <c r="BS66" s="2" t="inlineStr">
        <is>
          <t>3</t>
        </is>
      </c>
      <c r="BT66" s="2" t="inlineStr">
        <is>
          <t/>
        </is>
      </c>
      <c r="BU66" t="inlineStr">
        <is>
          <t>kwalunkwe sustanza jew kombinazzjoni ta' sustanzi ppreżentati bħala dawk li għandhom elementi li jittrattaw jew jipprevjenu l-mard mill-bnedmin jew sustanza/i li jistgħu jintużaw fuq il-bnedmin jew amministrati lilhom biex jinżammu, jitjiebu jew jiġu mmodifikati funzjonijiet fiżjoloġiċi. Huwa kunċett ibbażat fuq il-prinċipju li prodotti mediċinali jistgħu jitqiegħdu fis-suq biss wara awtorizzazzjoni mis-suq mogħtija mill-awtoritajiet kompetenti</t>
        </is>
      </c>
      <c r="BV66" s="2" t="inlineStr">
        <is>
          <t>geneesmiddel voor menselijk gebruik</t>
        </is>
      </c>
      <c r="BW66" s="2" t="inlineStr">
        <is>
          <t>3</t>
        </is>
      </c>
      <c r="BX66" s="2" t="inlineStr">
        <is>
          <t/>
        </is>
      </c>
      <c r="BY66" t="inlineStr">
        <is>
          <t/>
        </is>
      </c>
      <c r="BZ66" s="2" t="inlineStr">
        <is>
          <t>produkt leczniczy stosowany u ludzi</t>
        </is>
      </c>
      <c r="CA66" s="2" t="inlineStr">
        <is>
          <t>3</t>
        </is>
      </c>
      <c r="CB66" s="2" t="inlineStr">
        <is>
          <t/>
        </is>
      </c>
      <c r="CC66" t="inlineStr">
        <is>
          <t>a) jakakolwiek substancja lub połączenie substancji prezentowana jako posiadająca właściwości lecznicze lub zapobiegające chorobom u ludzi; lub &lt;div&gt;b) jakakolwiek substancja lub połączenie substancji, które mogą być stosowane lub podawane ludziom w celu odzyskania, poprawy lub zmiany funkcji fizjologicznych poprzez powodowanie działania farmakologicznego, immunologicznego lub metabolicznego albo w celu stawiania diagnozy leczniczej&lt;/div&gt;</t>
        </is>
      </c>
      <c r="CD66" s="2" t="inlineStr">
        <is>
          <t>medicamento para uso humano</t>
        </is>
      </c>
      <c r="CE66" s="2" t="inlineStr">
        <is>
          <t>3</t>
        </is>
      </c>
      <c r="CF66" s="2" t="inlineStr">
        <is>
          <t/>
        </is>
      </c>
      <c r="CG66" t="inlineStr">
        <is>
          <t/>
        </is>
      </c>
      <c r="CH66" s="2" t="inlineStr">
        <is>
          <t>medicament de uz uman</t>
        </is>
      </c>
      <c r="CI66" s="2" t="inlineStr">
        <is>
          <t>3</t>
        </is>
      </c>
      <c r="CJ66" s="2" t="inlineStr">
        <is>
          <t/>
        </is>
      </c>
      <c r="CK66" t="inlineStr">
        <is>
          <t/>
        </is>
      </c>
      <c r="CL66" s="2" t="inlineStr">
        <is>
          <t>liek na humánne použitie|
humánny liek</t>
        </is>
      </c>
      <c r="CM66" s="2" t="inlineStr">
        <is>
          <t>3|
3</t>
        </is>
      </c>
      <c r="CN66" s="2" t="inlineStr">
        <is>
          <t xml:space="preserve">preferred|
</t>
        </is>
      </c>
      <c r="CO66" t="inlineStr">
        <is>
          <t>liek určený pre človeka</t>
        </is>
      </c>
      <c r="CP66" s="2" t="inlineStr">
        <is>
          <t>zdravilo za uporabo v humani medicini</t>
        </is>
      </c>
      <c r="CQ66" s="2" t="inlineStr">
        <is>
          <t>3</t>
        </is>
      </c>
      <c r="CR66" s="2" t="inlineStr">
        <is>
          <t/>
        </is>
      </c>
      <c r="CS66" t="inlineStr">
        <is>
          <t>po Direktivi 2001/83/ES:&lt;div&gt;(a) vsaka snov ali kombinacija snovi, ki so predstavljene z lastnostmi za zdravljenje ali preprečevanje bolezni pri ljudeh; ali&lt;/div&gt;&lt;div&gt;(b) vsaka snov ali kombinacija snovi, ki se lahko uporablja pri ali daje ljudem za ponovno vzpostavitev, izboljšanje ali spreminjanje fizioloških funkcij prek farmakološkega, imunološkega ali presnovnega delovanja, ali za določitev diagnoze&lt;/div&gt;</t>
        </is>
      </c>
      <c r="CT66" s="2" t="inlineStr">
        <is>
          <t>humanläkemedel</t>
        </is>
      </c>
      <c r="CU66" s="2" t="inlineStr">
        <is>
          <t>3</t>
        </is>
      </c>
      <c r="CV66" s="2" t="inlineStr">
        <is>
          <t/>
        </is>
      </c>
      <c r="CW66" t="inlineStr">
        <is>
          <t/>
        </is>
      </c>
    </row>
    <row r="67">
      <c r="A67" s="1" t="str">
        <f>HYPERLINK("https://iate.europa.eu/entry/result/1738603/all", "1738603")</f>
        <v>1738603</v>
      </c>
      <c r="B67" t="inlineStr">
        <is>
          <t>SOCIAL QUESTIONS;AGRICULTURE, FORESTRY AND FISHERIES</t>
        </is>
      </c>
      <c r="C67" t="inlineStr">
        <is>
          <t>SOCIAL QUESTIONS|health|illness;AGRICULTURE, FORESTRY AND FISHERIES|agricultural activity|animal health</t>
        </is>
      </c>
      <c r="D67" t="inlineStr">
        <is>
          <t>yes</t>
        </is>
      </c>
      <c r="E67" t="inlineStr">
        <is>
          <t/>
        </is>
      </c>
      <c r="F67" s="2" t="inlineStr">
        <is>
          <t>трансмисивна спонгиформна енцефалопатия|
ТСЕ</t>
        </is>
      </c>
      <c r="G67" s="2" t="inlineStr">
        <is>
          <t>4|
4</t>
        </is>
      </c>
      <c r="H67" s="2" t="inlineStr">
        <is>
          <t xml:space="preserve">|
</t>
        </is>
      </c>
      <c r="I67" t="inlineStr">
        <is>
          <t>Неврологично или поведенческо разстройства, или прогресивно влошаване на общото състояние, свързано с увреждания на централната нервна система.</t>
        </is>
      </c>
      <c r="J67" s="2" t="inlineStr">
        <is>
          <t>přenosná spongiformní encefalopatie</t>
        </is>
      </c>
      <c r="K67" s="2" t="inlineStr">
        <is>
          <t>2</t>
        </is>
      </c>
      <c r="L67" s="2" t="inlineStr">
        <is>
          <t/>
        </is>
      </c>
      <c r="M67" t="inlineStr">
        <is>
          <t/>
        </is>
      </c>
      <c r="N67" s="2" t="inlineStr">
        <is>
          <t>transmissibel spongiform encephalopati|
TSE|
prionsygdom</t>
        </is>
      </c>
      <c r="O67" s="2" t="inlineStr">
        <is>
          <t>4|
4|
4</t>
        </is>
      </c>
      <c r="P67" s="2" t="inlineStr">
        <is>
          <t xml:space="preserve">|
|
</t>
        </is>
      </c>
      <c r="Q67" t="inlineStr">
        <is>
          <t>sygdom hos flere dyr</t>
        </is>
      </c>
      <c r="R67" s="2" t="inlineStr">
        <is>
          <t>transmissible spongiforme Enzephalopathie|
TSE|
Prionen-Erkrankung|
Prion-Krankheiten|
Prionen-Krankheiten</t>
        </is>
      </c>
      <c r="S67" s="2" t="inlineStr">
        <is>
          <t>3|
2|
3|
1|
1</t>
        </is>
      </c>
      <c r="T67" s="2" t="inlineStr">
        <is>
          <t xml:space="preserve">|
|
|
|
</t>
        </is>
      </c>
      <c r="U67" t="inlineStr">
        <is>
          <t/>
        </is>
      </c>
      <c r="V67" s="2" t="inlineStr">
        <is>
          <t>ΜΣΕ|
ΜΣΕ|
νόσος που οφείλεται σε πριόν' πριονογενής ασθένεια|
μεταδοτική σπογγώδης εγκεφαλοπάθεια</t>
        </is>
      </c>
      <c r="W67" s="2" t="inlineStr">
        <is>
          <t>3|
3|
2|
4</t>
        </is>
      </c>
      <c r="X67" s="2" t="inlineStr">
        <is>
          <t xml:space="preserve">|
|
|
</t>
        </is>
      </c>
      <c r="Y67" t="inlineStr">
        <is>
          <t/>
        </is>
      </c>
      <c r="Z67" s="2" t="inlineStr">
        <is>
          <t>transmissible spongiform encephalopathy|
transmissible spongiform encephalopathies|
TSE|
TSEs|
prion disease</t>
        </is>
      </c>
      <c r="AA67" s="2" t="inlineStr">
        <is>
          <t>3|
1|
3|
1|
3</t>
        </is>
      </c>
      <c r="AB67" s="2" t="inlineStr">
        <is>
          <t xml:space="preserve">|
|
|
|
</t>
        </is>
      </c>
      <c r="AC67" t="inlineStr">
        <is>
          <t>any of a group of invariably fatal neurodegenerative disorders with prolonged incubation periods (order of years to decades) that occur in humans and animals</t>
        </is>
      </c>
      <c r="AD67" s="2" t="inlineStr">
        <is>
          <t>encefalopatía espongiforme transmisible|
EET|
enfermedad de priones</t>
        </is>
      </c>
      <c r="AE67" s="2" t="inlineStr">
        <is>
          <t>3|
3|
3</t>
        </is>
      </c>
      <c r="AF67" s="2" t="inlineStr">
        <is>
          <t xml:space="preserve">|
|
</t>
        </is>
      </c>
      <c r="AG67" t="inlineStr">
        <is>
          <t>Enfermedad causada por priones y caracterizada por la acuolización del tejido cerebral que adquiere en el examen microscópico aspecto de esponja y por su transmisibilidad a animales de laboratorio. Entre las EET se incluyen la tembladera del cordero y de la cabra, la encefalopatía espongiforme del visón, las encefalopatías del gato y de algunos animales salvajes en cautividad y la enformedad de Creutzfeld-Jakob.</t>
        </is>
      </c>
      <c r="AH67" s="2" t="inlineStr">
        <is>
          <t>nakkuslik spongiformne entsefalopaatia|
transmissiivne spongiformne entsefalopaatia</t>
        </is>
      </c>
      <c r="AI67" s="2" t="inlineStr">
        <is>
          <t>3|
3</t>
        </is>
      </c>
      <c r="AJ67" s="2" t="inlineStr">
        <is>
          <t>admitted|
preferred</t>
        </is>
      </c>
      <c r="AK67" t="inlineStr">
        <is>
          <t>iga prioonide põhjustatud neurodegeneratiivne haigus, millele on iseloomulik aju hallaine vakuolisatsioon (spongiformne ehk käsnjas aju) ning neuronite kadu</t>
        </is>
      </c>
      <c r="AL67" s="2" t="inlineStr">
        <is>
          <t>tarttuva spongiforminen enkefalopatia|
TSE|
prionitauti</t>
        </is>
      </c>
      <c r="AM67" s="2" t="inlineStr">
        <is>
          <t>3|
3|
2</t>
        </is>
      </c>
      <c r="AN67" s="2" t="inlineStr">
        <is>
          <t xml:space="preserve">|
|
</t>
        </is>
      </c>
      <c r="AO67" t="inlineStr">
        <is>
          <t>lampaiden ja vuohien TSE-tauti ; "Prionitaudit ovat uudentyyppisten tartunta-aineiden, prionien, aiheuttamia sairauksia, jotka johtavat aivokudoksen rakkulaiseen rappeutumiseen ja kuolemaan. Tunnetuin eläinten prionitauti on BSE (bovine spongioform encephalopathy), kansanomaisesti hullun lehmän tauti, joka tunnistettiin ensimmäisen kerran Britanniassa v. 1986. Tauti on herättänyt ennennäkemätöntä huomiota etenkin sen jälkeen, kun sen todennäköinen yhteys ihmisen Creutzfeldt-Jakobin taudin (CJD) uuteen muunnokseen julkistettiin v. 1996."</t>
        </is>
      </c>
      <c r="AP67" s="2" t="inlineStr">
        <is>
          <t>encéphalopathie spongiforme transmissible|
maladie à prions|
EST</t>
        </is>
      </c>
      <c r="AQ67" s="2" t="inlineStr">
        <is>
          <t>3|
3|
2</t>
        </is>
      </c>
      <c r="AR67" s="2" t="inlineStr">
        <is>
          <t xml:space="preserve">|
|
</t>
        </is>
      </c>
      <c r="AS67" t="inlineStr">
        <is>
          <t/>
        </is>
      </c>
      <c r="AT67" s="2" t="inlineStr">
        <is>
          <t>einceifileapaite spúinseach in-tarchurtha|
TSE</t>
        </is>
      </c>
      <c r="AU67" s="2" t="inlineStr">
        <is>
          <t>3|
3</t>
        </is>
      </c>
      <c r="AV67" s="2" t="inlineStr">
        <is>
          <t xml:space="preserve">|
</t>
        </is>
      </c>
      <c r="AW67" t="inlineStr">
        <is>
          <t/>
        </is>
      </c>
      <c r="AX67" s="2" t="inlineStr">
        <is>
          <t>transmisivna spongiformna encefalopatija|
TSE</t>
        </is>
      </c>
      <c r="AY67" s="2" t="inlineStr">
        <is>
          <t>3|
3</t>
        </is>
      </c>
      <c r="AZ67" s="2" t="inlineStr">
        <is>
          <t xml:space="preserve">|
</t>
        </is>
      </c>
      <c r="BA67" t="inlineStr">
        <is>
          <t>prijenosno oboljenje mozga tijekom kojeg se u njemu stvaraju šupljikave tvorevine te postaje nalik spužvi</t>
        </is>
      </c>
      <c r="BB67" s="2" t="inlineStr">
        <is>
          <t>fertőző szivacsos agyvelőbántalom|
TSE</t>
        </is>
      </c>
      <c r="BC67" s="2" t="inlineStr">
        <is>
          <t>4|
4</t>
        </is>
      </c>
      <c r="BD67" s="2" t="inlineStr">
        <is>
          <t xml:space="preserve">|
</t>
        </is>
      </c>
      <c r="BE67" t="inlineStr">
        <is>
          <t/>
        </is>
      </c>
      <c r="BF67" s="2" t="inlineStr">
        <is>
          <t>encefalopatia spongiforme trasmissibile|
TSE|
malattia da prioni</t>
        </is>
      </c>
      <c r="BG67" s="2" t="inlineStr">
        <is>
          <t>3|
3|
3</t>
        </is>
      </c>
      <c r="BH67" s="2" t="inlineStr">
        <is>
          <t xml:space="preserve">|
|
</t>
        </is>
      </c>
      <c r="BI67" t="inlineStr">
        <is>
          <t>malattia appartenente
a un gruppo di malattie neurodegenerative umane e animali, caratterizzate da un
lungo periodo di incubazione e da un’evoluzione sempre fatale</t>
        </is>
      </c>
      <c r="BJ67" s="2" t="inlineStr">
        <is>
          <t>užkrečiamoji spongiforminė encefalopatija|
USE</t>
        </is>
      </c>
      <c r="BK67" s="2" t="inlineStr">
        <is>
          <t>3|
3</t>
        </is>
      </c>
      <c r="BL67" s="2" t="inlineStr">
        <is>
          <t xml:space="preserve">|
</t>
        </is>
      </c>
      <c r="BM67" t="inlineStr">
        <is>
          <t/>
        </is>
      </c>
      <c r="BN67" s="2" t="inlineStr">
        <is>
          <t>transmisīvā sūkļveida encefalopātija|
TSE</t>
        </is>
      </c>
      <c r="BO67" s="2" t="inlineStr">
        <is>
          <t>3|
3</t>
        </is>
      </c>
      <c r="BP67" s="2" t="inlineStr">
        <is>
          <t xml:space="preserve">|
</t>
        </is>
      </c>
      <c r="BQ67" t="inlineStr">
        <is>
          <t/>
        </is>
      </c>
      <c r="BR67" s="2" t="inlineStr">
        <is>
          <t>enċefalopatija sponġiformi trażmissibbli|
TSE|
marda prijonika</t>
        </is>
      </c>
      <c r="BS67" s="2" t="inlineStr">
        <is>
          <t>3|
3|
3</t>
        </is>
      </c>
      <c r="BT67" s="2" t="inlineStr">
        <is>
          <t xml:space="preserve">|
|
</t>
        </is>
      </c>
      <c r="BU67" t="inlineStr">
        <is>
          <t>kwalunkwe marda mill-grupp ta' mard newrodeġenerattiv rari, ikkaratterizzat minn toqob żgħar fil-moħħ (li jkunu jidhru biss taħt mikroskopju) li jagħtuh dehra ta' "sponża"</t>
        </is>
      </c>
      <c r="BV67" s="2" t="inlineStr">
        <is>
          <t>overdraagbare spongiforme encefalopathie|
OSE|
prionziekte|
TSE|
besmettelijke spongiforme encephalopathie</t>
        </is>
      </c>
      <c r="BW67" s="2" t="inlineStr">
        <is>
          <t>3|
3|
3|
3|
3</t>
        </is>
      </c>
      <c r="BX67" s="2" t="inlineStr">
        <is>
          <t xml:space="preserve">|
|
|
|
</t>
        </is>
      </c>
      <c r="BY67" t="inlineStr">
        <is>
          <t>aandoening
 aan het centrale zenuwstelsel, gekenmerkt door een degeneratie van neuronen
 en veroorzaakt door prionen</t>
        </is>
      </c>
      <c r="BZ67" s="2" t="inlineStr">
        <is>
          <t>pasażowalna encefalopatia gąbczasta|
TSE|
przenośna encefalopatia gąbczasta</t>
        </is>
      </c>
      <c r="CA67" s="2" t="inlineStr">
        <is>
          <t>2|
3|
3</t>
        </is>
      </c>
      <c r="CB67" s="2" t="inlineStr">
        <is>
          <t xml:space="preserve">|
|
</t>
        </is>
      </c>
      <c r="CC67" t="inlineStr">
        <is>
          <t/>
        </is>
      </c>
      <c r="CD67" s="2" t="inlineStr">
        <is>
          <t>encefalopatia espongiforme transmissível|
EET</t>
        </is>
      </c>
      <c r="CE67" s="2" t="inlineStr">
        <is>
          <t>3|
3</t>
        </is>
      </c>
      <c r="CF67" s="2" t="inlineStr">
        <is>
          <t xml:space="preserve">|
</t>
        </is>
      </c>
      <c r="CG67" t="inlineStr">
        <is>
          <t>Qualquer uma de várias doenças do encéfalo e tecido nervoso desencadeadas pela mutação de uma proteína - o PrP ou prião-, caracterizadas, em particular, por uma vacuolização dos neurófilos da matéria cinzenta e dos neurónios (de onde a designação de "espongiforme") e pela sua transmissibilidade familiar ou entre espécies. São exemplos de encefalopatias espongiformes transmissíveis, nos animais, o tremor epizoótico ("scrapie") dos ovinos e caprinos ou a encefalopatia espongiforme bovina; no homem, o kuru, a doença de Creutzfeldt-Jakob ou a doença de Gerstmann-Sträussler.</t>
        </is>
      </c>
      <c r="CH67" s="2" t="inlineStr">
        <is>
          <t>encefalopatie spongiformă transmisibilă|
EST|
boală prionică</t>
        </is>
      </c>
      <c r="CI67" s="2" t="inlineStr">
        <is>
          <t>3|
3|
3</t>
        </is>
      </c>
      <c r="CJ67" s="2" t="inlineStr">
        <is>
          <t xml:space="preserve">|
|
</t>
        </is>
      </c>
      <c r="CK67" t="inlineStr">
        <is>
          <t>boală infecțioasă neurodegenerativă, produsă de prioni 
&lt;sup&gt;1&lt;/sup&gt;, cu sfârșit letal atât la animale , cât și la om</t>
        </is>
      </c>
      <c r="CL67" s="2" t="inlineStr">
        <is>
          <t>transmisívna spongiformná encefalopatia|
TSE</t>
        </is>
      </c>
      <c r="CM67" s="2" t="inlineStr">
        <is>
          <t>3|
3</t>
        </is>
      </c>
      <c r="CN67" s="2" t="inlineStr">
        <is>
          <t xml:space="preserve">|
</t>
        </is>
      </c>
      <c r="CO67" t="inlineStr">
        <is>
          <t/>
        </is>
      </c>
      <c r="CP67" s="2" t="inlineStr">
        <is>
          <t>transmisivna spongiformna encefalopatija|
prenosljiva spongiformna encefalopatija</t>
        </is>
      </c>
      <c r="CQ67" s="2" t="inlineStr">
        <is>
          <t>3|
3</t>
        </is>
      </c>
      <c r="CR67" s="2" t="inlineStr">
        <is>
          <t xml:space="preserve">|
</t>
        </is>
      </c>
      <c r="CS67" t="inlineStr">
        <is>
          <t/>
        </is>
      </c>
      <c r="CT67" s="2" t="inlineStr">
        <is>
          <t>transmissibel spongiform encefalopati|
TSE|
överförbar spongiform encefalopati</t>
        </is>
      </c>
      <c r="CU67" s="2" t="inlineStr">
        <is>
          <t>2|
2|
2</t>
        </is>
      </c>
      <c r="CV67" s="2" t="inlineStr">
        <is>
          <t xml:space="preserve">|
|
</t>
        </is>
      </c>
      <c r="CW67" t="inlineStr">
        <is>
          <t/>
        </is>
      </c>
    </row>
    <row r="68">
      <c r="A68" s="1" t="str">
        <f>HYPERLINK("https://iate.europa.eu/entry/result/1076057/all", "1076057")</f>
        <v>1076057</v>
      </c>
      <c r="B68" t="inlineStr">
        <is>
          <t>SOCIAL QUESTIONS</t>
        </is>
      </c>
      <c r="C68" t="inlineStr">
        <is>
          <t>SOCIAL QUESTIONS|health|medical science|anatomy</t>
        </is>
      </c>
      <c r="D68" t="inlineStr">
        <is>
          <t>yes</t>
        </is>
      </c>
      <c r="E68" t="inlineStr">
        <is>
          <t/>
        </is>
      </c>
      <c r="F68" t="inlineStr">
        <is>
          <t/>
        </is>
      </c>
      <c r="G68" t="inlineStr">
        <is>
          <t/>
        </is>
      </c>
      <c r="H68" t="inlineStr">
        <is>
          <t/>
        </is>
      </c>
      <c r="I68" t="inlineStr">
        <is>
          <t/>
        </is>
      </c>
      <c r="J68" s="2" t="inlineStr">
        <is>
          <t>gastrointestinální trakt|
GIT|
trávicí trakt</t>
        </is>
      </c>
      <c r="K68" s="2" t="inlineStr">
        <is>
          <t>3|
3|
3</t>
        </is>
      </c>
      <c r="L68" s="2" t="inlineStr">
        <is>
          <t xml:space="preserve">|
|
</t>
        </is>
      </c>
      <c r="M68" t="inlineStr">
        <is>
          <t>zažívací ústrojí od úst po konečník</t>
        </is>
      </c>
      <c r="N68" s="2" t="inlineStr">
        <is>
          <t>fordøjelseskanal|
tarmkanal|
canalis intestinalis|
mave-tarmkanal|
gastrointestinalkanal</t>
        </is>
      </c>
      <c r="O68" s="2" t="inlineStr">
        <is>
          <t>3|
3|
3|
3|
3</t>
        </is>
      </c>
      <c r="P68" s="2" t="inlineStr">
        <is>
          <t xml:space="preserve">|
|
|
|
</t>
        </is>
      </c>
      <c r="Q68" t="inlineStr">
        <is>
          <t/>
        </is>
      </c>
      <c r="R68" s="2" t="inlineStr">
        <is>
          <t>Apparatus digestorius|
Apparatus alimentarius|
Canalis alimentarius|
Canalis digestorius|
Systema digestorium|
Tractus digestorius|
Digestionsapparat|
Verdauungstrakt|
Digestionstrakt|
Verdauungskanal|
Magen-Darm-Kanal</t>
        </is>
      </c>
      <c r="S68" s="2" t="inlineStr">
        <is>
          <t>3|
3|
3|
3|
3|
3|
3|
3|
3|
3|
3</t>
        </is>
      </c>
      <c r="T68" s="2" t="inlineStr">
        <is>
          <t xml:space="preserve">|
|
|
|
|
|
|
|
|
|
</t>
        </is>
      </c>
      <c r="U68" t="inlineStr">
        <is>
          <t>aus Mundhöhle einschließlich Speicheldrüsen, Schlund, Speiseröhre, Magen, Dünndarm einschließlich Leber und Bauchspeicheldrüse, Dick-und Mastdarm bestehender Verdauungsapparat</t>
        </is>
      </c>
      <c r="V68" s="2" t="inlineStr">
        <is>
          <t>γαστρεντερικός σωλήνας</t>
        </is>
      </c>
      <c r="W68" s="2" t="inlineStr">
        <is>
          <t>3</t>
        </is>
      </c>
      <c r="X68" s="2" t="inlineStr">
        <is>
          <t/>
        </is>
      </c>
      <c r="Y68" t="inlineStr">
        <is>
          <t/>
        </is>
      </c>
      <c r="Z68" s="2" t="inlineStr">
        <is>
          <t>gastrointestinal tract|
gastro-intestinal tract|
GI tract|
alimentary canal|
digestive tract|
GIT</t>
        </is>
      </c>
      <c r="AA68" s="2" t="inlineStr">
        <is>
          <t>3|
1|
3|
3|
3|
3</t>
        </is>
      </c>
      <c r="AB68" s="2" t="inlineStr">
        <is>
          <t xml:space="preserve">|
|
|
|
|
</t>
        </is>
      </c>
      <c r="AC68" t="inlineStr">
        <is>
          <t>tube that extends from the mouth to the anus in which the movement of muscles and release of hormones and enzymes digest food</t>
        </is>
      </c>
      <c r="AD68" s="2" t="inlineStr">
        <is>
          <t>tubo digestivo|
tubo gastroentérico</t>
        </is>
      </c>
      <c r="AE68" s="2" t="inlineStr">
        <is>
          <t>3|
3</t>
        </is>
      </c>
      <c r="AF68" s="2" t="inlineStr">
        <is>
          <t xml:space="preserve">|
</t>
        </is>
      </c>
      <c r="AG68" t="inlineStr">
        <is>
          <t/>
        </is>
      </c>
      <c r="AH68" s="2" t="inlineStr">
        <is>
          <t>seedekulgla</t>
        </is>
      </c>
      <c r="AI68" s="2" t="inlineStr">
        <is>
          <t>3</t>
        </is>
      </c>
      <c r="AJ68" s="2" t="inlineStr">
        <is>
          <t/>
        </is>
      </c>
      <c r="AK68" t="inlineStr">
        <is>
          <t>suu ja päraku vaheline õõneselundite süsteem, milles toit läbimisel seeditakse, seedetrakt</t>
        </is>
      </c>
      <c r="AL68" t="inlineStr">
        <is>
          <t/>
        </is>
      </c>
      <c r="AM68" t="inlineStr">
        <is>
          <t/>
        </is>
      </c>
      <c r="AN68" t="inlineStr">
        <is>
          <t/>
        </is>
      </c>
      <c r="AO68" t="inlineStr">
        <is>
          <t/>
        </is>
      </c>
      <c r="AP68" s="2" t="inlineStr">
        <is>
          <t>appareil digestif|
tractus digestif|
tube digestif|
TGI|
tractus gastro-intestinal</t>
        </is>
      </c>
      <c r="AQ68" s="2" t="inlineStr">
        <is>
          <t>3|
3|
3|
3|
3</t>
        </is>
      </c>
      <c r="AR68" s="2" t="inlineStr">
        <is>
          <t xml:space="preserve">|
|
|
|
</t>
        </is>
      </c>
      <c r="AS68" t="inlineStr">
        <is>
          <t/>
        </is>
      </c>
      <c r="AT68" s="2" t="inlineStr">
        <is>
          <t>conair ghastraistéigeach</t>
        </is>
      </c>
      <c r="AU68" s="2" t="inlineStr">
        <is>
          <t>3</t>
        </is>
      </c>
      <c r="AV68" s="2" t="inlineStr">
        <is>
          <t/>
        </is>
      </c>
      <c r="AW68" t="inlineStr">
        <is>
          <t/>
        </is>
      </c>
      <c r="AX68" t="inlineStr">
        <is>
          <t/>
        </is>
      </c>
      <c r="AY68" t="inlineStr">
        <is>
          <t/>
        </is>
      </c>
      <c r="AZ68" t="inlineStr">
        <is>
          <t/>
        </is>
      </c>
      <c r="BA68" t="inlineStr">
        <is>
          <t/>
        </is>
      </c>
      <c r="BB68" t="inlineStr">
        <is>
          <t/>
        </is>
      </c>
      <c r="BC68" t="inlineStr">
        <is>
          <t/>
        </is>
      </c>
      <c r="BD68" t="inlineStr">
        <is>
          <t/>
        </is>
      </c>
      <c r="BE68" t="inlineStr">
        <is>
          <t/>
        </is>
      </c>
      <c r="BF68" s="2" t="inlineStr">
        <is>
          <t>tubo digerente|
apparato digerente|
tubo gastroenterico</t>
        </is>
      </c>
      <c r="BG68" s="2" t="inlineStr">
        <is>
          <t>3|
3|
3</t>
        </is>
      </c>
      <c r="BH68" s="2" t="inlineStr">
        <is>
          <t xml:space="preserve">|
|
</t>
        </is>
      </c>
      <c r="BI68" t="inlineStr">
        <is>
          <t/>
        </is>
      </c>
      <c r="BJ68" s="2" t="inlineStr">
        <is>
          <t>virškinamasis traktas</t>
        </is>
      </c>
      <c r="BK68" s="2" t="inlineStr">
        <is>
          <t>3</t>
        </is>
      </c>
      <c r="BL68" s="2" t="inlineStr">
        <is>
          <t/>
        </is>
      </c>
      <c r="BM68" t="inlineStr">
        <is>
          <t>Kanalo pavidalo organų kompleksas išilgai kūno ašies.</t>
        </is>
      </c>
      <c r="BN68" t="inlineStr">
        <is>
          <t/>
        </is>
      </c>
      <c r="BO68" t="inlineStr">
        <is>
          <t/>
        </is>
      </c>
      <c r="BP68" t="inlineStr">
        <is>
          <t/>
        </is>
      </c>
      <c r="BQ68" t="inlineStr">
        <is>
          <t/>
        </is>
      </c>
      <c r="BR68" t="inlineStr">
        <is>
          <t/>
        </is>
      </c>
      <c r="BS68" t="inlineStr">
        <is>
          <t/>
        </is>
      </c>
      <c r="BT68" t="inlineStr">
        <is>
          <t/>
        </is>
      </c>
      <c r="BU68" t="inlineStr">
        <is>
          <t/>
        </is>
      </c>
      <c r="BV68" s="2" t="inlineStr">
        <is>
          <t>spijsverteringskanaal|
canalis intestinalis|
darmkanaal|
maag-darmkanaal</t>
        </is>
      </c>
      <c r="BW68" s="2" t="inlineStr">
        <is>
          <t>3|
3|
3|
3</t>
        </is>
      </c>
      <c r="BX68" s="2" t="inlineStr">
        <is>
          <t xml:space="preserve">|
|
|
</t>
        </is>
      </c>
      <c r="BY68" t="inlineStr">
        <is>
          <t/>
        </is>
      </c>
      <c r="BZ68" s="2" t="inlineStr">
        <is>
          <t>przewód pokarmowy</t>
        </is>
      </c>
      <c r="CA68" s="2" t="inlineStr">
        <is>
          <t>3</t>
        </is>
      </c>
      <c r="CB68" s="2" t="inlineStr">
        <is>
          <t/>
        </is>
      </c>
      <c r="CC68" t="inlineStr">
        <is>
          <t/>
        </is>
      </c>
      <c r="CD68" s="2" t="inlineStr">
        <is>
          <t>trato digestivo|
trato gastrointestinal</t>
        </is>
      </c>
      <c r="CE68" s="2" t="inlineStr">
        <is>
          <t>3|
3</t>
        </is>
      </c>
      <c r="CF68" s="2" t="inlineStr">
        <is>
          <t xml:space="preserve">|
</t>
        </is>
      </c>
      <c r="CG68" t="inlineStr">
        <is>
          <t>Conjunto de estruturas e órgãos que constituem o tubo digestivo.</t>
        </is>
      </c>
      <c r="CH68" t="inlineStr">
        <is>
          <t/>
        </is>
      </c>
      <c r="CI68" t="inlineStr">
        <is>
          <t/>
        </is>
      </c>
      <c r="CJ68" t="inlineStr">
        <is>
          <t/>
        </is>
      </c>
      <c r="CK68" t="inlineStr">
        <is>
          <t/>
        </is>
      </c>
      <c r="CL68" s="2" t="inlineStr">
        <is>
          <t>gastrointestinálny trakt|
tráviaca sústava</t>
        </is>
      </c>
      <c r="CM68" s="2" t="inlineStr">
        <is>
          <t>3|
3</t>
        </is>
      </c>
      <c r="CN68" s="2" t="inlineStr">
        <is>
          <t xml:space="preserve">|
</t>
        </is>
      </c>
      <c r="CO68" t="inlineStr">
        <is>
          <t>skupina orgánov, ktoré sa zúčastňujú príjmu, spracovania a vylučovania potravy; väčšinou sa začína príjmacím otvorom - ústami (ústna dutina) a končí vylučovacím - konečníkom</t>
        </is>
      </c>
      <c r="CP68" t="inlineStr">
        <is>
          <t/>
        </is>
      </c>
      <c r="CQ68" t="inlineStr">
        <is>
          <t/>
        </is>
      </c>
      <c r="CR68" t="inlineStr">
        <is>
          <t/>
        </is>
      </c>
      <c r="CS68" t="inlineStr">
        <is>
          <t/>
        </is>
      </c>
      <c r="CT68" s="2" t="inlineStr">
        <is>
          <t>matspjälkningskanal</t>
        </is>
      </c>
      <c r="CU68" s="2" t="inlineStr">
        <is>
          <t>3</t>
        </is>
      </c>
      <c r="CV68" s="2" t="inlineStr">
        <is>
          <t/>
        </is>
      </c>
      <c r="CW68" t="inlineStr">
        <is>
          <t>den rörformiga kanal som hos människa bildas av munhålan, matstrupen, magsäcken och tarmarna och inom vilken matspjälkningen äger rum</t>
        </is>
      </c>
    </row>
    <row r="69">
      <c r="A69" s="1" t="str">
        <f>HYPERLINK("https://iate.europa.eu/entry/result/1226337/all", "1226337")</f>
        <v>1226337</v>
      </c>
      <c r="B69" t="inlineStr">
        <is>
          <t>SOCIAL QUESTIONS</t>
        </is>
      </c>
      <c r="C69" t="inlineStr">
        <is>
          <t>SOCIAL QUESTIONS|health|pharmaceutical industry</t>
        </is>
      </c>
      <c r="D69" t="inlineStr">
        <is>
          <t>yes</t>
        </is>
      </c>
      <c r="E69" t="inlineStr">
        <is>
          <t/>
        </is>
      </c>
      <c r="F69" s="2" t="inlineStr">
        <is>
          <t>Добра клинична практика</t>
        </is>
      </c>
      <c r="G69" s="2" t="inlineStr">
        <is>
          <t>4</t>
        </is>
      </c>
      <c r="H69" s="2" t="inlineStr">
        <is>
          <t/>
        </is>
      </c>
      <c r="I69" t="inlineStr">
        <is>
          <t>Съвкупността от международно признати етични и научни изисквания за качество, които се спазват при планирането, провеждането, отчитането и докладването на клинични изпитвания.</t>
        </is>
      </c>
      <c r="J69" s="2" t="inlineStr">
        <is>
          <t>správná klinická praxe|
SKP</t>
        </is>
      </c>
      <c r="K69" s="2" t="inlineStr">
        <is>
          <t>3|
3</t>
        </is>
      </c>
      <c r="L69" s="2" t="inlineStr">
        <is>
          <t xml:space="preserve">|
</t>
        </is>
      </c>
      <c r="M69" t="inlineStr">
        <is>
          <t>soubor mezinárodně uznávanýchetických a vědeckých požadavků na jakost, které musí být dodrženy přinavrhování klinických hodnocení , při jejich provádění, dokumentování a při zpracování zpráv a hlášení o těchto hodnoceních</t>
        </is>
      </c>
      <c r="N69" s="2" t="inlineStr">
        <is>
          <t>god klinisk praksis|
GCP</t>
        </is>
      </c>
      <c r="O69" s="2" t="inlineStr">
        <is>
          <t>3|
2</t>
        </is>
      </c>
      <c r="P69" s="2" t="inlineStr">
        <is>
          <t xml:space="preserve">|
</t>
        </is>
      </c>
      <c r="Q69" t="inlineStr">
        <is>
          <t/>
        </is>
      </c>
      <c r="R69" s="2" t="inlineStr">
        <is>
          <t>gute klinische Praxis</t>
        </is>
      </c>
      <c r="S69" s="2" t="inlineStr">
        <is>
          <t>3</t>
        </is>
      </c>
      <c r="T69" s="2" t="inlineStr">
        <is>
          <t/>
        </is>
      </c>
      <c r="U69" t="inlineStr">
        <is>
          <t/>
        </is>
      </c>
      <c r="V69" s="2" t="inlineStr">
        <is>
          <t>ορθή κλινική πρακτική|
ΟΚΠ</t>
        </is>
      </c>
      <c r="W69" s="2" t="inlineStr">
        <is>
          <t>3|
3</t>
        </is>
      </c>
      <c r="X69" s="2" t="inlineStr">
        <is>
          <t xml:space="preserve">|
</t>
        </is>
      </c>
      <c r="Y69" t="inlineStr">
        <is>
          <t>σύνολο διεθνώς αναγνωρισμένων ποιοτικών απαιτήσεων δεοντολογικού και επιστημονικού χαρακτήρα, που πρέπει να τηρούνται κατά το σχεδιασμό, τη διεξαγωγή, την καταγραφή και την κοινοποίηση των κλινικών δοκιμών στις οποίες συμμετέχουν άνθρωποι</t>
        </is>
      </c>
      <c r="Z69" s="2" t="inlineStr">
        <is>
          <t>good clinical practice|
GCP</t>
        </is>
      </c>
      <c r="AA69" s="2" t="inlineStr">
        <is>
          <t>3|
3</t>
        </is>
      </c>
      <c r="AB69" s="2" t="inlineStr">
        <is>
          <t xml:space="preserve">|
</t>
        </is>
      </c>
      <c r="AC69" t="inlineStr">
        <is>
          <t>set of detailed ethical and scientific quality requirements for designing, conducting, performing, monitoring, auditing, recording, analysing and reporting clinical trials ensuring that the rights, safety and well-being of subjects are protected, and that the data generated in the clinical trial are reliable and robust</t>
        </is>
      </c>
      <c r="AD69" s="2" t="inlineStr">
        <is>
          <t>buenas prácticas clínicas</t>
        </is>
      </c>
      <c r="AE69" s="2" t="inlineStr">
        <is>
          <t>3</t>
        </is>
      </c>
      <c r="AF69" s="2" t="inlineStr">
        <is>
          <t/>
        </is>
      </c>
      <c r="AG69" t="inlineStr">
        <is>
          <t>Conjunto detallado de requisitos éticos y científicos de calidad del diseño, la planificación, la realización, el seguimiento, la auditoría, el registro, el análisis y la comunicación de ensayos clínicos para garantizar la protección de los derechos, la seguridad y el bienestar de los sujetos de ensayo, así como la fiabilidad y consistencia de los datos obtenidos en el ensayo clínico.</t>
        </is>
      </c>
      <c r="AH69" s="2" t="inlineStr">
        <is>
          <t>hea kliiniline tava|
head kliinilised tavad</t>
        </is>
      </c>
      <c r="AI69" s="2" t="inlineStr">
        <is>
          <t>3|
3</t>
        </is>
      </c>
      <c r="AJ69" s="2" t="inlineStr">
        <is>
          <t xml:space="preserve">|
</t>
        </is>
      </c>
      <c r="AK69" t="inlineStr">
        <is>
          <t>kliiniliste uuringute kavandamise, läbiviimise, teostuse, järelevalve, auditeerimise, andmete talletamise, analüüsimise ja aruandmise üksikasjalike eetiliste ja teaduslike kvaliteedinõuete kogum, millega tagatakse, et uuringus osalejate õigused, ohutus ja heaolu on kaitstud ning kliinilise uuringu käigus saadud andmed on stabiilsed ja usaldusväärsed</t>
        </is>
      </c>
      <c r="AL69" s="2" t="inlineStr">
        <is>
          <t>hyvä kliininen tutkimustapa</t>
        </is>
      </c>
      <c r="AM69" s="2" t="inlineStr">
        <is>
          <t>3</t>
        </is>
      </c>
      <c r="AN69" s="2" t="inlineStr">
        <is>
          <t/>
        </is>
      </c>
      <c r="AO69" t="inlineStr">
        <is>
          <t>kansainvälisesti tunnustetut eettiset ja tieteelliset laatuvaatimukset, joita on noudatettava ihmisillä tehtävien tutkimusten suunnittelussa, suorittamisessa, kirjaamisessa ja niihin liittyvissä ilmoitusmenettelyissä</t>
        </is>
      </c>
      <c r="AP69" s="2" t="inlineStr">
        <is>
          <t>bonne pratique clinique|
BPC|
bonnes pratiques cliniques</t>
        </is>
      </c>
      <c r="AQ69" s="2" t="inlineStr">
        <is>
          <t>3|
2|
2</t>
        </is>
      </c>
      <c r="AR69" s="2" t="inlineStr">
        <is>
          <t xml:space="preserve">|
|
</t>
        </is>
      </c>
      <c r="AS69" t="inlineStr">
        <is>
          <t>ensemble de dispositions qui garantissent la qualité dans la conduite d'un essai, le recueil des résultats, les droits et la sécurité des personnes participantes, ainsi que la confidentialité des informations</t>
        </is>
      </c>
      <c r="AT69" s="2" t="inlineStr">
        <is>
          <t>dea-chleachtas cliniciúil</t>
        </is>
      </c>
      <c r="AU69" s="2" t="inlineStr">
        <is>
          <t>3</t>
        </is>
      </c>
      <c r="AV69" s="2" t="inlineStr">
        <is>
          <t/>
        </is>
      </c>
      <c r="AW69" t="inlineStr">
        <is>
          <t/>
        </is>
      </c>
      <c r="AX69" s="2" t="inlineStr">
        <is>
          <t>dobra klinička praksa</t>
        </is>
      </c>
      <c r="AY69" s="2" t="inlineStr">
        <is>
          <t>3</t>
        </is>
      </c>
      <c r="AZ69" s="2" t="inlineStr">
        <is>
          <t/>
        </is>
      </c>
      <c r="BA69" t="inlineStr">
        <is>
          <t>međunarodno priznate etičke i znanstvene norme za kvalitetu planiranja, provođenja i praćenja kliničkih ispitivanja na ljudima i izvještavanja o njima, čime se osigurava zaštita prava, sigurnost i dobrobit ispitanika, kao i vjerodostojnost podataka dobivenih kliničkim ispitivanjem</t>
        </is>
      </c>
      <c r="BB69" s="2" t="inlineStr">
        <is>
          <t>helyes klinikai gyakorlat</t>
        </is>
      </c>
      <c r="BC69" s="2" t="inlineStr">
        <is>
          <t>4</t>
        </is>
      </c>
      <c r="BD69" s="2" t="inlineStr">
        <is>
          <t/>
        </is>
      </c>
      <c r="BE69" t="inlineStr">
        <is>
          <t/>
        </is>
      </c>
      <c r="BF69" s="2" t="inlineStr">
        <is>
          <t>buona prassi clinica</t>
        </is>
      </c>
      <c r="BG69" s="2" t="inlineStr">
        <is>
          <t>3</t>
        </is>
      </c>
      <c r="BH69" s="2" t="inlineStr">
        <is>
          <t/>
        </is>
      </c>
      <c r="BI69" t="inlineStr">
        <is>
          <t>la buona pratica clinica è uno standard internazionale di etica e qualità scientifica per progettare, condurre, registrare e relazionare gli studi clinici che coinvolgono esseri umani</t>
        </is>
      </c>
      <c r="BJ69" s="2" t="inlineStr">
        <is>
          <t>geroji klinikinė praktika|
gera klinikinė praktika|
GKP</t>
        </is>
      </c>
      <c r="BK69" s="2" t="inlineStr">
        <is>
          <t>3|
3|
3</t>
        </is>
      </c>
      <c r="BL69" s="2" t="inlineStr">
        <is>
          <t xml:space="preserve">preferred|
|
</t>
        </is>
      </c>
      <c r="BM69" t="inlineStr">
        <is>
          <t/>
        </is>
      </c>
      <c r="BN69" s="2" t="inlineStr">
        <is>
          <t>laba klīniskā prakse</t>
        </is>
      </c>
      <c r="BO69" s="2" t="inlineStr">
        <is>
          <t>3</t>
        </is>
      </c>
      <c r="BP69" s="2" t="inlineStr">
        <is>
          <t/>
        </is>
      </c>
      <c r="BQ69" t="inlineStr">
        <is>
          <t>tādu sīki izstrādātu ētisku un zinātnisku kvalitātes prasību kopums, kuras attiecas uz klīnisko pārbaužu plānošanu, veikšanu, izpildi, monitorēšanu, auditu, dokumentēšanu, analīzi un ziņošanu, nodrošinot pētāmo personu tiesību, drošības un labjutības aizsardzību, kā arī klīniskajā pārbaudē iegūto datu ticamību un robustumu</t>
        </is>
      </c>
      <c r="BR69" s="2" t="inlineStr">
        <is>
          <t>prassi klinika tajba|
PKT</t>
        </is>
      </c>
      <c r="BS69" s="2" t="inlineStr">
        <is>
          <t>3|
3</t>
        </is>
      </c>
      <c r="BT69" s="2" t="inlineStr">
        <is>
          <t xml:space="preserve">|
</t>
        </is>
      </c>
      <c r="BU69" t="inlineStr">
        <is>
          <t/>
        </is>
      </c>
      <c r="BV69" s="2" t="inlineStr">
        <is>
          <t>goede klinische praktijk|
GKP</t>
        </is>
      </c>
      <c r="BW69" s="2" t="inlineStr">
        <is>
          <t>3|
3</t>
        </is>
      </c>
      <c r="BX69" s="2" t="inlineStr">
        <is>
          <t xml:space="preserve">|
</t>
        </is>
      </c>
      <c r="BY69" t="inlineStr">
        <is>
          <t/>
        </is>
      </c>
      <c r="BZ69" s="2" t="inlineStr">
        <is>
          <t>dobra praktyka kliniczna|
DPK</t>
        </is>
      </c>
      <c r="CA69" s="2" t="inlineStr">
        <is>
          <t>3|
3</t>
        </is>
      </c>
      <c r="CB69" s="2" t="inlineStr">
        <is>
          <t xml:space="preserve">|
</t>
        </is>
      </c>
      <c r="CC69" t="inlineStr">
        <is>
          <t>zespół szczegółowych wymagań dotyczących etyki i jakości badań naukowych, odnoszących się do planowania, prowadzenia, wykonywania, monitorowania, audytu, rejestrowania, analizy i sprawozdawczości badań klinicznych, zapewniających ochronę praw, bezpieczeństwa i dobrostanu uczestników, oraz wiarygodność i odporność danych uzyskanych w ramach badań klinicznych</t>
        </is>
      </c>
      <c r="CD69" s="2" t="inlineStr">
        <is>
          <t>boa prática clínica</t>
        </is>
      </c>
      <c r="CE69" s="2" t="inlineStr">
        <is>
          <t>3</t>
        </is>
      </c>
      <c r="CF69" s="2" t="inlineStr">
        <is>
          <t/>
        </is>
      </c>
      <c r="CG69" t="inlineStr">
        <is>
          <t>Conjunto de requisitos de qualidade éticos e científicos pormenorizados para a conceção, realização, execução, monitorização, auditoria, registo, análise e notificação de ensaios clínicos, que asseguram a proteção dos direitos, da segurança e do bem-estar dos sujeitos dos ensaios e a fiabilidade e robustez dos dados produzidos no ensaio clínico.</t>
        </is>
      </c>
      <c r="CH69" s="2" t="inlineStr">
        <is>
          <t>bune practici clinice|
BPC</t>
        </is>
      </c>
      <c r="CI69" s="2" t="inlineStr">
        <is>
          <t>3|
3</t>
        </is>
      </c>
      <c r="CJ69" s="2" t="inlineStr">
        <is>
          <t xml:space="preserve">|
</t>
        </is>
      </c>
      <c r="CK69" t="inlineStr">
        <is>
          <t>un ansamblu de cerințe etice și științifice privind calitatea pentru proiectarea, desfășurarea, realizarea, monitorizarea, auditarea, înregistrarea, analiza și raportarea trialurilor clinice, care să asigure faptul că drepturile, siguranța și bunăstarea subiecților sunt protejate și că datele generate în cadrul trialului clinic sunt fiabile și solide;</t>
        </is>
      </c>
      <c r="CL69" s="2" t="inlineStr">
        <is>
          <t>správna klinická prax</t>
        </is>
      </c>
      <c r="CM69" s="2" t="inlineStr">
        <is>
          <t>3</t>
        </is>
      </c>
      <c r="CN69" s="2" t="inlineStr">
        <is>
          <t/>
        </is>
      </c>
      <c r="CO69" t="inlineStr">
        <is>
          <t>súbor podrobných etických a vedeckých kvalitatívnych požiadaviek na formu, vykonávanie, plnenie, monitorovanie, kontrolovanie, zaznamenávanie, analyzovanie klinického skúšania a na podávanie správ o ňom pri súčasnom zabezpečení ochrany práv, bezpečnosti a celkovej pohody účastníkov a hodnovernosti a spoľahlivosti údajov získaných pri klinickom skúšaní</t>
        </is>
      </c>
      <c r="CP69" s="2" t="inlineStr">
        <is>
          <t>dobra klinična praksa</t>
        </is>
      </c>
      <c r="CQ69" s="2" t="inlineStr">
        <is>
          <t>3</t>
        </is>
      </c>
      <c r="CR69" s="2" t="inlineStr">
        <is>
          <t/>
        </is>
      </c>
      <c r="CS69" t="inlineStr">
        <is>
          <t>&lt;div&gt;sklop podrobnih etičnih in znanstvenih zahtev glede kakovosti za načrtovanje, vodenje, izvajanje, spremljanje, preverjanje, evidentiranje, analizo kliničnih preskušanj in poročanje o njih, ki zagotavljajo zaščito pravic udeležencev, njihovo varnost in dobrobit ter zanesljivost in ponovljivost podatkov iz kliničnih preskušanj&lt;br&gt;&lt;/div&gt;</t>
        </is>
      </c>
      <c r="CT69" s="2" t="inlineStr">
        <is>
          <t>god klinisk sed</t>
        </is>
      </c>
      <c r="CU69" s="2" t="inlineStr">
        <is>
          <t>3</t>
        </is>
      </c>
      <c r="CV69" s="2" t="inlineStr">
        <is>
          <t/>
        </is>
      </c>
      <c r="CW69" t="inlineStr">
        <is>
          <t>uppsättning detaljerade etiska och vetenskapliga kvalitetskrav för utformning, utförande, genomförande, övervakning, granskning, registrering, analys och rapportering av kliniska prövningar som säkerställer att försökspersonernas rättigheter, säkerhet och välbefinnande är skyddade, och att de data som genereras vid den kliniska prövningen är tillförlitliga och robusta</t>
        </is>
      </c>
    </row>
    <row r="70">
      <c r="A70" s="1" t="str">
        <f>HYPERLINK("https://iate.europa.eu/entry/result/1106950/all", "1106950")</f>
        <v>1106950</v>
      </c>
      <c r="B70" t="inlineStr">
        <is>
          <t>SOCIAL QUESTIONS</t>
        </is>
      </c>
      <c r="C70" t="inlineStr">
        <is>
          <t>SOCIAL QUESTIONS|health|pharmaceutical industry</t>
        </is>
      </c>
      <c r="D70" t="inlineStr">
        <is>
          <t>yes</t>
        </is>
      </c>
      <c r="E70" t="inlineStr">
        <is>
          <t/>
        </is>
      </c>
      <c r="F70" s="2" t="inlineStr">
        <is>
          <t>фармацевтична форма|
фармацевтична форма на ветеринарен лекарствен продукт|
лекарствена форма</t>
        </is>
      </c>
      <c r="G70" s="2" t="inlineStr">
        <is>
          <t>4|
3|
4</t>
        </is>
      </c>
      <c r="H70" s="2" t="inlineStr">
        <is>
          <t xml:space="preserve">|
|
</t>
        </is>
      </c>
      <c r="I70" t="inlineStr">
        <is>
          <t>дозова форма, комбинация от дозови форми или комбинация от дозова форма(и) и път(ища)на въвеждане/метод(и) на прилагане и/или първична опаковка/средство за прилагане</t>
        </is>
      </c>
      <c r="J70" s="2" t="inlineStr">
        <is>
          <t>léková forma</t>
        </is>
      </c>
      <c r="K70" s="2" t="inlineStr">
        <is>
          <t>3</t>
        </is>
      </c>
      <c r="L70" s="2" t="inlineStr">
        <is>
          <t/>
        </is>
      </c>
      <c r="M70" t="inlineStr">
        <is>
          <t>výsledná podoba přípravku, která je určena farmaceutickou formou přípravku, způsobem jeho podání, popřípadě i druhem obalu</t>
        </is>
      </c>
      <c r="N70" s="2" t="inlineStr">
        <is>
          <t>dispenseringsform|
doseringsform|
lægemiddelform</t>
        </is>
      </c>
      <c r="O70" s="2" t="inlineStr">
        <is>
          <t>4|
2|
4</t>
        </is>
      </c>
      <c r="P70" s="2" t="inlineStr">
        <is>
          <t xml:space="preserve">|
|
</t>
        </is>
      </c>
      <c r="Q70" t="inlineStr">
        <is>
          <t/>
        </is>
      </c>
      <c r="R70" s="2" t="inlineStr">
        <is>
          <t>pharmazeutische Form|
Darreichungsform|
Arzneimittelform</t>
        </is>
      </c>
      <c r="S70" s="2" t="inlineStr">
        <is>
          <t>3|
3|
3</t>
        </is>
      </c>
      <c r="T70" s="2" t="inlineStr">
        <is>
          <t xml:space="preserve">|
|
</t>
        </is>
      </c>
      <c r="U70" t="inlineStr">
        <is>
          <t>Form, in der Arzneimittel verabreicht werden</t>
        </is>
      </c>
      <c r="V70" s="2" t="inlineStr">
        <is>
          <t>φαρμακοτεχνική μορφή|
φαρμακομορφή</t>
        </is>
      </c>
      <c r="W70" s="2" t="inlineStr">
        <is>
          <t>4|
3</t>
        </is>
      </c>
      <c r="X70" s="2" t="inlineStr">
        <is>
          <t>|
admitted</t>
        </is>
      </c>
      <c r="Y70" t="inlineStr">
        <is>
          <t>ο συνδυασμός της μορφής με την οποία παρουσιάζεται ένα φαρμακευτικό προϊόν (μορφή παρουσίασης) και της μορφής με την οποία χορηγείται, σμπεριλαμβανόμενηςτης φυσικής μορφής (μορφή χορήγησης)</t>
        </is>
      </c>
      <c r="Z70" s="2" t="inlineStr">
        <is>
          <t>pharmaceutical dose form|
pharmaceutical form|
pharmaceutical forms|
pharmaceutical dosage form|
dosage form|
dosage forms</t>
        </is>
      </c>
      <c r="AA70" s="2" t="inlineStr">
        <is>
          <t>3|
3|
1|
3|
3|
1</t>
        </is>
      </c>
      <c r="AB70" s="2" t="inlineStr">
        <is>
          <t xml:space="preserve">preferred|
preferred|
|
|
|
</t>
        </is>
      </c>
      <c r="AC70" t="inlineStr">
        <is>
          <t>combination of the form in which a pharmaceutical product is presented by the manufacturer (form of presentation) and the form in which it is administered, including the physical form (form of administration)</t>
        </is>
      </c>
      <c r="AD70" s="2" t="inlineStr">
        <is>
          <t>forma farmacéutica|
forma galénica</t>
        </is>
      </c>
      <c r="AE70" s="2" t="inlineStr">
        <is>
          <t>4|
4</t>
        </is>
      </c>
      <c r="AF70" s="2" t="inlineStr">
        <is>
          <t xml:space="preserve">|
</t>
        </is>
      </c>
      <c r="AG70" t="inlineStr">
        <is>
          <t>Disposición individualizada a que se adaptan las sustancias medicinales (principios activos) y excipientes (materia farmacológicamente inactiva) para constituir un medicamento.</t>
        </is>
      </c>
      <c r="AH70" s="2" t="inlineStr">
        <is>
          <t>ravimivorm|
ravimvorm</t>
        </is>
      </c>
      <c r="AI70" s="2" t="inlineStr">
        <is>
          <t>3|
3</t>
        </is>
      </c>
      <c r="AJ70" s="2" t="inlineStr">
        <is>
          <t xml:space="preserve">preferred|
</t>
        </is>
      </c>
      <c r="AK70" t="inlineStr">
        <is>
          <t/>
        </is>
      </c>
      <c r="AL70" s="2" t="inlineStr">
        <is>
          <t>lääkemuoto</t>
        </is>
      </c>
      <c r="AM70" s="2" t="inlineStr">
        <is>
          <t>3</t>
        </is>
      </c>
      <c r="AN70" s="2" t="inlineStr">
        <is>
          <t/>
        </is>
      </c>
      <c r="AO70" t="inlineStr">
        <is>
          <t>annostelumuoto, jossa lääke myydään</t>
        </is>
      </c>
      <c r="AP70" s="2" t="inlineStr">
        <is>
          <t>forme galénique|
forme pharmaceutique|
forme médicamenteuse</t>
        </is>
      </c>
      <c r="AQ70" s="2" t="inlineStr">
        <is>
          <t>3|
3|
3</t>
        </is>
      </c>
      <c r="AR70" s="2" t="inlineStr">
        <is>
          <t xml:space="preserve">|
|
</t>
        </is>
      </c>
      <c r="AS70" t="inlineStr">
        <is>
          <t>aspect sous lequel un produit pharmaceutique est présenté par le fabricant (comprimé, gélule, suppositoire, ...) mais également forme d'administration de ce produit pharmaceutique</t>
        </is>
      </c>
      <c r="AT70" s="2" t="inlineStr">
        <is>
          <t>foirm chógaisíochta</t>
        </is>
      </c>
      <c r="AU70" s="2" t="inlineStr">
        <is>
          <t>3</t>
        </is>
      </c>
      <c r="AV70" s="2" t="inlineStr">
        <is>
          <t/>
        </is>
      </c>
      <c r="AW70" t="inlineStr">
        <is>
          <t/>
        </is>
      </c>
      <c r="AX70" s="2" t="inlineStr">
        <is>
          <t>farmaceutski oblik</t>
        </is>
      </c>
      <c r="AY70" s="2" t="inlineStr">
        <is>
          <t>3</t>
        </is>
      </c>
      <c r="AZ70" s="2" t="inlineStr">
        <is>
          <t/>
        </is>
      </c>
      <c r="BA70" t="inlineStr">
        <is>
          <t>oblik u kojem je lijek proizveden (tableta, otopina za injekciju, suspenzija, krema, supozitorij, gel i sl.)</t>
        </is>
      </c>
      <c r="BB70" s="2" t="inlineStr">
        <is>
          <t>gyógyszerforma|
a gyógyszer formája</t>
        </is>
      </c>
      <c r="BC70" s="2" t="inlineStr">
        <is>
          <t>4|
4</t>
        </is>
      </c>
      <c r="BD70" s="2" t="inlineStr">
        <is>
          <t xml:space="preserve">|
</t>
        </is>
      </c>
      <c r="BE70" t="inlineStr">
        <is>
          <t/>
        </is>
      </c>
      <c r="BF70" s="2" t="inlineStr">
        <is>
          <t>forma farmaceutica|
formulazione farmaceutica</t>
        </is>
      </c>
      <c r="BG70" s="2" t="inlineStr">
        <is>
          <t>3|
3</t>
        </is>
      </c>
      <c r="BH70" s="2" t="inlineStr">
        <is>
          <t xml:space="preserve">|
</t>
        </is>
      </c>
      <c r="BI70" t="inlineStr">
        <is>
          <t>forma nella quale un farmaco è presentato da una casa farmaceutica e forma nella quale è somministrato</t>
        </is>
      </c>
      <c r="BJ70" s="2" t="inlineStr">
        <is>
          <t>farmacinė forma</t>
        </is>
      </c>
      <c r="BK70" s="2" t="inlineStr">
        <is>
          <t>4</t>
        </is>
      </c>
      <c r="BL70" s="2" t="inlineStr">
        <is>
          <t/>
        </is>
      </c>
      <c r="BM70" t="inlineStr">
        <is>
          <t>vaisto forma, kuri apima gamintojo pateikiamą vaisto formą ir vartoti skirtą jo formą</t>
        </is>
      </c>
      <c r="BN70" s="2" t="inlineStr">
        <is>
          <t>zāļu forma</t>
        </is>
      </c>
      <c r="BO70" s="2" t="inlineStr">
        <is>
          <t>3</t>
        </is>
      </c>
      <c r="BP70" s="2" t="inlineStr">
        <is>
          <t/>
        </is>
      </c>
      <c r="BQ70" t="inlineStr">
        <is>
          <t>noteiktam ievadīšanas veidam paredzēts sagatavojums farmakoloģiska līdzekļa un zāļu līdzekļa lietošanai.</t>
        </is>
      </c>
      <c r="BR70" s="2" t="inlineStr">
        <is>
          <t>forma farmaċewtika tad-doża|
forma farmaċewtika|
forma farmaċewtika tad-dożaġġ|
forma tad-dożaġġ</t>
        </is>
      </c>
      <c r="BS70" s="2" t="inlineStr">
        <is>
          <t>3|
3|
3|
3</t>
        </is>
      </c>
      <c r="BT70" s="2" t="inlineStr">
        <is>
          <t xml:space="preserve">|
|
|
</t>
        </is>
      </c>
      <c r="BU70" t="inlineStr">
        <is>
          <t>kif se tittieħed il-mediċina i.e. hijiex pilloli, mistura, taqtir, suppożitorji, ingwent eċċ</t>
        </is>
      </c>
      <c r="BV70" s="2" t="inlineStr">
        <is>
          <t>farmaceutische vorm|
handelsvorm|
afleveringsvorm|
doseringsvorm|
dispenseervorm|
toedieningsvorm</t>
        </is>
      </c>
      <c r="BW70" s="2" t="inlineStr">
        <is>
          <t>3|
3|
3|
3|
3|
3</t>
        </is>
      </c>
      <c r="BX70" s="2" t="inlineStr">
        <is>
          <t xml:space="preserve">|
|
|
|
|
</t>
        </is>
      </c>
      <c r="BY70" t="inlineStr">
        <is>
          <t>vaste, semi-vaste, semi-vloeibare en vloeibare vorm, overeenkomstig de toedieningsweg van het geneesmiddel</t>
        </is>
      </c>
      <c r="BZ70" s="2" t="inlineStr">
        <is>
          <t>postać farmaceutyczna</t>
        </is>
      </c>
      <c r="CA70" s="2" t="inlineStr">
        <is>
          <t>3</t>
        </is>
      </c>
      <c r="CB70" s="2" t="inlineStr">
        <is>
          <t/>
        </is>
      </c>
      <c r="CC70" t="inlineStr">
        <is>
          <t>postać, w jakiej wytwarza się lek</t>
        </is>
      </c>
      <c r="CD70" s="2" t="inlineStr">
        <is>
          <t>forma farmacêutica</t>
        </is>
      </c>
      <c r="CE70" s="2" t="inlineStr">
        <is>
          <t>3</t>
        </is>
      </c>
      <c r="CF70" s="2" t="inlineStr">
        <is>
          <t/>
        </is>
      </c>
      <c r="CG70" t="inlineStr">
        <is>
          <t>Estado final que as substâncias ativas apresentam depois de submetidas às operações farmacêuticas necessárias, a fim de facilitar a sua administração e obter o maior efeito terapêutico desejado.</t>
        </is>
      </c>
      <c r="CH70" s="2" t="inlineStr">
        <is>
          <t>formă farmaceutică</t>
        </is>
      </c>
      <c r="CI70" s="2" t="inlineStr">
        <is>
          <t>3</t>
        </is>
      </c>
      <c r="CJ70" s="2" t="inlineStr">
        <is>
          <t/>
        </is>
      </c>
      <c r="CK70" t="inlineStr">
        <is>
          <t/>
        </is>
      </c>
      <c r="CL70" s="2" t="inlineStr">
        <is>
          <t>lieková forma</t>
        </is>
      </c>
      <c r="CM70" s="2" t="inlineStr">
        <is>
          <t>3</t>
        </is>
      </c>
      <c r="CN70" s="2" t="inlineStr">
        <is>
          <t/>
        </is>
      </c>
      <c r="CO70" t="inlineStr">
        <is>
          <t>charakteristika lieku, ktorá opisuje jeho tvar a vnútornú štruktúru</t>
        </is>
      </c>
      <c r="CP70" s="2" t="inlineStr">
        <is>
          <t>farmacevtska oblika odmerka|
farmacevtska oblika|
oblika odmerka</t>
        </is>
      </c>
      <c r="CQ70" s="2" t="inlineStr">
        <is>
          <t>3|
3|
3</t>
        </is>
      </c>
      <c r="CR70" s="2" t="inlineStr">
        <is>
          <t xml:space="preserve">|
|
</t>
        </is>
      </c>
      <c r="CS70" t="inlineStr">
        <is>
          <t>tehnološka oblika, ki vsebuje zdravilno učinkovino, npr. tableta, injekcija, kapsula</t>
        </is>
      </c>
      <c r="CT70" s="2" t="inlineStr">
        <is>
          <t>läkemedelsform</t>
        </is>
      </c>
      <c r="CU70" s="2" t="inlineStr">
        <is>
          <t>3</t>
        </is>
      </c>
      <c r="CV70" s="2" t="inlineStr">
        <is>
          <t/>
        </is>
      </c>
      <c r="CW70" t="inlineStr">
        <is>
          <t>utformning av bruksfärdigt läkemedel</t>
        </is>
      </c>
    </row>
    <row r="71">
      <c r="A71" s="1" t="str">
        <f>HYPERLINK("https://iate.europa.eu/entry/result/916956/all", "916956")</f>
        <v>916956</v>
      </c>
      <c r="B71" t="inlineStr">
        <is>
          <t>SOCIAL QUESTIONS</t>
        </is>
      </c>
      <c r="C71" t="inlineStr">
        <is>
          <t>SOCIAL QUESTIONS|migration</t>
        </is>
      </c>
      <c r="D71" t="inlineStr">
        <is>
          <t>yes</t>
        </is>
      </c>
      <c r="E71" t="inlineStr">
        <is>
          <t/>
        </is>
      </c>
      <c r="F71" s="2" t="inlineStr">
        <is>
          <t>извънредна ситуация</t>
        </is>
      </c>
      <c r="G71" s="2" t="inlineStr">
        <is>
          <t>3</t>
        </is>
      </c>
      <c r="H71" s="2" t="inlineStr">
        <is>
          <t/>
        </is>
      </c>
      <c r="I71" t="inlineStr">
        <is>
          <t/>
        </is>
      </c>
      <c r="J71" s="2" t="inlineStr">
        <is>
          <t>stav nouze</t>
        </is>
      </c>
      <c r="K71" s="2" t="inlineStr">
        <is>
          <t>3</t>
        </is>
      </c>
      <c r="L71" s="2" t="inlineStr">
        <is>
          <t/>
        </is>
      </c>
      <c r="M71" t="inlineStr">
        <is>
          <t/>
        </is>
      </c>
      <c r="N71" s="2" t="inlineStr">
        <is>
          <t>nødsituation</t>
        </is>
      </c>
      <c r="O71" s="2" t="inlineStr">
        <is>
          <t>4</t>
        </is>
      </c>
      <c r="P71" s="2" t="inlineStr">
        <is>
          <t/>
        </is>
      </c>
      <c r="Q71" t="inlineStr">
        <is>
          <t/>
        </is>
      </c>
      <c r="R71" s="2" t="inlineStr">
        <is>
          <t>Notlage</t>
        </is>
      </c>
      <c r="S71" s="2" t="inlineStr">
        <is>
          <t>3</t>
        </is>
      </c>
      <c r="T71" s="2" t="inlineStr">
        <is>
          <t/>
        </is>
      </c>
      <c r="U71" t="inlineStr">
        <is>
          <t/>
        </is>
      </c>
      <c r="V71" s="2" t="inlineStr">
        <is>
          <t>επείγουσα κατάσταση</t>
        </is>
      </c>
      <c r="W71" s="2" t="inlineStr">
        <is>
          <t>3</t>
        </is>
      </c>
      <c r="X71" s="2" t="inlineStr">
        <is>
          <t/>
        </is>
      </c>
      <c r="Y71" t="inlineStr">
        <is>
          <t/>
        </is>
      </c>
      <c r="Z71" s="2" t="inlineStr">
        <is>
          <t>emergency situation</t>
        </is>
      </c>
      <c r="AA71" s="2" t="inlineStr">
        <is>
          <t>3</t>
        </is>
      </c>
      <c r="AB71" s="2" t="inlineStr">
        <is>
          <t/>
        </is>
      </c>
      <c r="AC71" t="inlineStr">
        <is>
          <t/>
        </is>
      </c>
      <c r="AD71" s="2" t="inlineStr">
        <is>
          <t>situación de emergencia</t>
        </is>
      </c>
      <c r="AE71" s="2" t="inlineStr">
        <is>
          <t>3</t>
        </is>
      </c>
      <c r="AF71" s="2" t="inlineStr">
        <is>
          <t/>
        </is>
      </c>
      <c r="AG71" t="inlineStr">
        <is>
          <t/>
        </is>
      </c>
      <c r="AH71" s="2" t="inlineStr">
        <is>
          <t>hädaolukord</t>
        </is>
      </c>
      <c r="AI71" s="2" t="inlineStr">
        <is>
          <t>3</t>
        </is>
      </c>
      <c r="AJ71" s="2" t="inlineStr">
        <is>
          <t/>
        </is>
      </c>
      <c r="AK71" t="inlineStr">
        <is>
          <t>sündmus või sündmuste ahel, mis ohustab paljude inimeste elu või tervist või põhjustab suure varalise kahju või suure keskkonnakahju või tõsiseid ja ulatuslikke häireid elutähtsa teenuse toimepidevuses ning mille lahendamiseks on vajalik mitme asutuse või nende kaasatud isikute kiire kooskõlastatud tegevus</t>
        </is>
      </c>
      <c r="AL71" s="2" t="inlineStr">
        <is>
          <t>hätätilanne</t>
        </is>
      </c>
      <c r="AM71" s="2" t="inlineStr">
        <is>
          <t>3</t>
        </is>
      </c>
      <c r="AN71" s="2" t="inlineStr">
        <is>
          <t/>
        </is>
      </c>
      <c r="AO71" t="inlineStr">
        <is>
          <t>tilanne, joka johtuu&lt;br&gt;i) yhdessä tai useammassa jäsenvaltiossa vallitsevasta voimakkaasta muuttopaineesta, johon liittyy kolmansien maiden kansalaisten laajamittainen ja suhteeton maahantulo, mistä aiheutuu jäsenvaltioiden vastaanotto- ja säilöönottovalmiuksiin, turvapaikkajärjestelmiin ja -menettelyihin kohdistuu huomattavia kiireellisiä vaatimuksia;&lt;br&gt;ii)&lt;br&gt;direktiivissä 2001/55/EY tarkoitetun tilapäisen suojelun toteuttamisesta; tai&lt;br&gt;iii)&lt;br&gt;voimakkaasta muuttopaineesta, joka vallitsee kolmansissa maissa, joihin jää pakolaisia poliittisten mullistusten tai konfliktien kaltaisten tapahtumien vuoksi</t>
        </is>
      </c>
      <c r="AP71" s="2" t="inlineStr">
        <is>
          <t>situation d'urgence</t>
        </is>
      </c>
      <c r="AQ71" s="2" t="inlineStr">
        <is>
          <t>3</t>
        </is>
      </c>
      <c r="AR71" s="2" t="inlineStr">
        <is>
          <t/>
        </is>
      </c>
      <c r="AS71" t="inlineStr">
        <is>
          <t/>
        </is>
      </c>
      <c r="AT71" s="2" t="inlineStr">
        <is>
          <t>staid éigeandála</t>
        </is>
      </c>
      <c r="AU71" s="2" t="inlineStr">
        <is>
          <t>3</t>
        </is>
      </c>
      <c r="AV71" s="2" t="inlineStr">
        <is>
          <t/>
        </is>
      </c>
      <c r="AW71" t="inlineStr">
        <is>
          <t/>
        </is>
      </c>
      <c r="AX71" s="2" t="inlineStr">
        <is>
          <t>krizna situacija</t>
        </is>
      </c>
      <c r="AY71" s="2" t="inlineStr">
        <is>
          <t>3</t>
        </is>
      </c>
      <c r="AZ71" s="2" t="inlineStr">
        <is>
          <t/>
        </is>
      </c>
      <c r="BA71" t="inlineStr">
        <is>
          <t/>
        </is>
      </c>
      <c r="BB71" s="2" t="inlineStr">
        <is>
          <t>szükséghelyzet</t>
        </is>
      </c>
      <c r="BC71" s="2" t="inlineStr">
        <is>
          <t>4</t>
        </is>
      </c>
      <c r="BD71" s="2" t="inlineStr">
        <is>
          <t/>
        </is>
      </c>
      <c r="BE71" t="inlineStr">
        <is>
          <t/>
        </is>
      </c>
      <c r="BF71" s="2" t="inlineStr">
        <is>
          <t>situazione di emergenza</t>
        </is>
      </c>
      <c r="BG71" s="2" t="inlineStr">
        <is>
          <t>3</t>
        </is>
      </c>
      <c r="BH71" s="2" t="inlineStr">
        <is>
          <t/>
        </is>
      </c>
      <c r="BI71" t="inlineStr">
        <is>
          <t/>
        </is>
      </c>
      <c r="BJ71" s="2" t="inlineStr">
        <is>
          <t>nepaprastoji padėtis</t>
        </is>
      </c>
      <c r="BK71" s="2" t="inlineStr">
        <is>
          <t>3</t>
        </is>
      </c>
      <c r="BL71" s="2" t="inlineStr">
        <is>
          <t/>
        </is>
      </c>
      <c r="BM71" t="inlineStr">
        <is>
          <t/>
        </is>
      </c>
      <c r="BN71" s="2" t="inlineStr">
        <is>
          <t>ārkārtas situācija</t>
        </is>
      </c>
      <c r="BO71" s="2" t="inlineStr">
        <is>
          <t>3</t>
        </is>
      </c>
      <c r="BP71" s="2" t="inlineStr">
        <is>
          <t/>
        </is>
      </c>
      <c r="BQ71" t="inlineStr">
        <is>
          <t/>
        </is>
      </c>
      <c r="BR71" s="2" t="inlineStr">
        <is>
          <t>sitwazzjoni ta' emerġenza</t>
        </is>
      </c>
      <c r="BS71" s="2" t="inlineStr">
        <is>
          <t>3</t>
        </is>
      </c>
      <c r="BT71" s="2" t="inlineStr">
        <is>
          <t/>
        </is>
      </c>
      <c r="BU71" t="inlineStr">
        <is>
          <t/>
        </is>
      </c>
      <c r="BV71" s="2" t="inlineStr">
        <is>
          <t>noodsituatie</t>
        </is>
      </c>
      <c r="BW71" s="2" t="inlineStr">
        <is>
          <t>3</t>
        </is>
      </c>
      <c r="BX71" s="2" t="inlineStr">
        <is>
          <t/>
        </is>
      </c>
      <c r="BY71" t="inlineStr">
        <is>
          <t/>
        </is>
      </c>
      <c r="BZ71" s="2" t="inlineStr">
        <is>
          <t>sytuacja nadzwyczajna</t>
        </is>
      </c>
      <c r="CA71" s="2" t="inlineStr">
        <is>
          <t>3</t>
        </is>
      </c>
      <c r="CB71" s="2" t="inlineStr">
        <is>
          <t/>
        </is>
      </c>
      <c r="CC71" t="inlineStr">
        <is>
          <t>sytuacja spowodowana: &lt;br&gt; (i) silną presją migracyjną w jednym lub większej liczbie państw członkowskich, charakteryzującą się napływem dużej lub nieproporcjonalnej liczby obywateli państw trzecich, co stanowi znaczące i nagłe obciążenie dla ośrodków przyjmowania i ośrodków detencyjnych, systemów i procedur azylowych w tym państwie; lub&lt;br&gt; (ii) stosowaniem mechanizmów ochrony czasowej w rozumieniu dyrektywy 2001/55/WE, lub &lt;br&gt; (iii) poważną presją migracyjną w państwach trzecich, w przypadku gdy uchodźcy są pozostawieni własnemu losowi z powodu, przykładowo, zmian w sytuacji politycznej lub konfliktów</t>
        </is>
      </c>
      <c r="CD71" s="2" t="inlineStr">
        <is>
          <t>situação de emergência</t>
        </is>
      </c>
      <c r="CE71" s="2" t="inlineStr">
        <is>
          <t>3</t>
        </is>
      </c>
      <c r="CF71" s="2" t="inlineStr">
        <is>
          <t/>
        </is>
      </c>
      <c r="CG71" t="inlineStr">
        <is>
          <t/>
        </is>
      </c>
      <c r="CH71" s="2" t="inlineStr">
        <is>
          <t>situație de urgență</t>
        </is>
      </c>
      <c r="CI71" s="2" t="inlineStr">
        <is>
          <t>3</t>
        </is>
      </c>
      <c r="CJ71" s="2" t="inlineStr">
        <is>
          <t/>
        </is>
      </c>
      <c r="CK71" t="inlineStr">
        <is>
          <t>o situație care prezintă un caracter urgent și excepțional în care un număr mare sau disproporționat de resortisanți ai țărilor terțe trec sau este posibil să treacă frontiera externă a unuia sau a mai multor state membre</t>
        </is>
      </c>
      <c r="CL71" s="2" t="inlineStr">
        <is>
          <t>núdzová situácia</t>
        </is>
      </c>
      <c r="CM71" s="2" t="inlineStr">
        <is>
          <t>3</t>
        </is>
      </c>
      <c r="CN71" s="2" t="inlineStr">
        <is>
          <t/>
        </is>
      </c>
      <c r="CO71" t="inlineStr">
        <is>
          <t>situácia vyplývajúca z naliehavého a výnimočného tlaku, keď veľký alebo neúmerný počet štátnych príslušníkov tretej krajiny prekračuje alebo pravdepodobne prekročí vonkajšie hranice jedného alebo viacerých členských štátov alebo akákoľvek iná riadne zdôvodnená núdzová situácia, ktorá si vyžaduje naliehavé opatrenia na vonkajších hraniciach</t>
        </is>
      </c>
      <c r="CP71" s="2" t="inlineStr">
        <is>
          <t>izredne razmere</t>
        </is>
      </c>
      <c r="CQ71" s="2" t="inlineStr">
        <is>
          <t>3</t>
        </is>
      </c>
      <c r="CR71" s="2" t="inlineStr">
        <is>
          <t/>
        </is>
      </c>
      <c r="CS71" t="inlineStr">
        <is>
          <t/>
        </is>
      </c>
      <c r="CT71" s="2" t="inlineStr">
        <is>
          <t>nödsituation</t>
        </is>
      </c>
      <c r="CU71" s="2" t="inlineStr">
        <is>
          <t>3</t>
        </is>
      </c>
      <c r="CV71" s="2" t="inlineStr">
        <is>
          <t/>
        </is>
      </c>
      <c r="CW71" t="inlineStr">
        <is>
          <t/>
        </is>
      </c>
    </row>
    <row r="72">
      <c r="A72" s="1" t="str">
        <f>HYPERLINK("https://iate.europa.eu/entry/result/3535604/all", "3535604")</f>
        <v>3535604</v>
      </c>
      <c r="B72" t="inlineStr">
        <is>
          <t>SOCIAL QUESTIONS</t>
        </is>
      </c>
      <c r="C72" t="inlineStr">
        <is>
          <t>SOCIAL QUESTIONS|health|health policy;SOCIAL QUESTIONS|health|pharmaceutical industry</t>
        </is>
      </c>
      <c r="D72" t="inlineStr">
        <is>
          <t>yes</t>
        </is>
      </c>
      <c r="E72" t="inlineStr">
        <is>
          <t/>
        </is>
      </c>
      <c r="F72" s="2" t="inlineStr">
        <is>
          <t>разрешение за търговия|
разрешение за употреба на Общността|
разрешение за пускане на пазара</t>
        </is>
      </c>
      <c r="G72" s="2" t="inlineStr">
        <is>
          <t>4|
2|
3</t>
        </is>
      </c>
      <c r="H72" s="2" t="inlineStr">
        <is>
          <t xml:space="preserve">preferred|
|
</t>
        </is>
      </c>
      <c r="I72" t="inlineStr">
        <is>
          <t/>
        </is>
      </c>
      <c r="J72" s="2" t="inlineStr">
        <is>
          <t>registrace|
registrace Unie|
registrace v rámci Společenství</t>
        </is>
      </c>
      <c r="K72" s="2" t="inlineStr">
        <is>
          <t>3|
3|
3</t>
        </is>
      </c>
      <c r="L72" s="2" t="inlineStr">
        <is>
          <t xml:space="preserve">|
|
</t>
        </is>
      </c>
      <c r="M72" t="inlineStr">
        <is>
          <t/>
        </is>
      </c>
      <c r="N72" s="2" t="inlineStr">
        <is>
          <t>EU-markedsføringstilladelse|
markedsføringstilladelse</t>
        </is>
      </c>
      <c r="O72" s="2" t="inlineStr">
        <is>
          <t>3|
4</t>
        </is>
      </c>
      <c r="P72" s="2" t="inlineStr">
        <is>
          <t xml:space="preserve">|
</t>
        </is>
      </c>
      <c r="Q72" t="inlineStr">
        <is>
          <t>tilladelse til at markedsføre et lægemiddel</t>
        </is>
      </c>
      <c r="R72" s="2" t="inlineStr">
        <is>
          <t>Gemeinschaftsgenehmigung für das Inverkehrbringen|
Genehmigung für das Inverkehrbringen|
Zulassung|
Genehmigung für den Vertrieb</t>
        </is>
      </c>
      <c r="S72" s="2" t="inlineStr">
        <is>
          <t>3|
3|
3|
3</t>
        </is>
      </c>
      <c r="T72" s="2" t="inlineStr">
        <is>
          <t xml:space="preserve">|
|
|
</t>
        </is>
      </c>
      <c r="U72" t="inlineStr">
        <is>
          <t/>
        </is>
      </c>
      <c r="V72" s="2" t="inlineStr">
        <is>
          <t>κοινοτική άδεια κυκλοφορίας|
άδεια κυκλοφορίας</t>
        </is>
      </c>
      <c r="W72" s="2" t="inlineStr">
        <is>
          <t>3|
4</t>
        </is>
      </c>
      <c r="X72" s="2" t="inlineStr">
        <is>
          <t xml:space="preserve">|
</t>
        </is>
      </c>
      <c r="Y72" t="inlineStr">
        <is>
          <t/>
        </is>
      </c>
      <c r="Z72" s="2" t="inlineStr">
        <is>
          <t>marketing authorisation|
Union marketing authorisation|
Community marketing authorisation|
marketing authorization|
authorisation</t>
        </is>
      </c>
      <c r="AA72" s="2" t="inlineStr">
        <is>
          <t>3|
3|
3|
1|
1</t>
        </is>
      </c>
      <c r="AB72" s="2" t="inlineStr">
        <is>
          <t xml:space="preserve">|
|
obsolete|
|
</t>
        </is>
      </c>
      <c r="AC72" t="inlineStr">
        <is>
          <t>permission to place a medicinal product on the market within the European Union</t>
        </is>
      </c>
      <c r="AD72" s="2" t="inlineStr">
        <is>
          <t>autorización de comercialización comunitaria|
autorización de comercialización</t>
        </is>
      </c>
      <c r="AE72" s="2" t="inlineStr">
        <is>
          <t>3|
4</t>
        </is>
      </c>
      <c r="AF72" s="2" t="inlineStr">
        <is>
          <t xml:space="preserve">|
</t>
        </is>
      </c>
      <c r="AG72" t="inlineStr">
        <is>
          <t/>
        </is>
      </c>
      <c r="AH72" s="2" t="inlineStr">
        <is>
          <t>ühenduse müügiluba|
müügiluba|
liidu müügiluba</t>
        </is>
      </c>
      <c r="AI72" s="2" t="inlineStr">
        <is>
          <t>3|
3|
3</t>
        </is>
      </c>
      <c r="AJ72" s="2" t="inlineStr">
        <is>
          <t xml:space="preserve">|
|
</t>
        </is>
      </c>
      <c r="AK72" t="inlineStr">
        <is>
          <t>luba, millega lubatakse ravimit turustada ühes, mitmes või kõigis ELi liikmesriikides</t>
        </is>
      </c>
      <c r="AL72" s="2" t="inlineStr">
        <is>
          <t>yhteisön myyntilupa|
myyntilupa|
markkinoille saattamista koskeva lupa</t>
        </is>
      </c>
      <c r="AM72" s="2" t="inlineStr">
        <is>
          <t>2|
3|
2</t>
        </is>
      </c>
      <c r="AN72" s="2" t="inlineStr">
        <is>
          <t xml:space="preserve">|
preferred|
</t>
        </is>
      </c>
      <c r="AO72" t="inlineStr">
        <is>
          <t/>
        </is>
      </c>
      <c r="AP72" s="2" t="inlineStr">
        <is>
          <t>autorisation de mise sur le marché|
AMM</t>
        </is>
      </c>
      <c r="AQ72" s="2" t="inlineStr">
        <is>
          <t>3|
3</t>
        </is>
      </c>
      <c r="AR72" s="2" t="inlineStr">
        <is>
          <t xml:space="preserve">|
</t>
        </is>
      </c>
      <c r="AS72" t="inlineStr">
        <is>
          <t>autorisation nationale ou européenne délivrée à un titulaire responsable de la commercialisation d’une spécialité pharmaceutique après son évaluation</t>
        </is>
      </c>
      <c r="AT72" s="2" t="inlineStr">
        <is>
          <t>údarú margaíochta</t>
        </is>
      </c>
      <c r="AU72" s="2" t="inlineStr">
        <is>
          <t>3</t>
        </is>
      </c>
      <c r="AV72" s="2" t="inlineStr">
        <is>
          <t/>
        </is>
      </c>
      <c r="AW72" t="inlineStr">
        <is>
          <t/>
        </is>
      </c>
      <c r="AX72" s="2" t="inlineStr">
        <is>
          <t>odobrenje Zajednice za stavljanje u promet|
odobrenje za stavljanje u promet</t>
        </is>
      </c>
      <c r="AY72" s="2" t="inlineStr">
        <is>
          <t>3|
4</t>
        </is>
      </c>
      <c r="AZ72" s="2" t="inlineStr">
        <is>
          <t xml:space="preserve">|
</t>
        </is>
      </c>
      <c r="BA72" t="inlineStr">
        <is>
          <t>formalna dozvola da se lijek ili VMP stavi u promet u jednoj ili više država članica EU-a</t>
        </is>
      </c>
      <c r="BB72" s="2" t="inlineStr">
        <is>
          <t>közösségi forgalombahozatali engedély|
forgalombahozatali engedély</t>
        </is>
      </c>
      <c r="BC72" s="2" t="inlineStr">
        <is>
          <t>2|
4</t>
        </is>
      </c>
      <c r="BD72" s="2" t="inlineStr">
        <is>
          <t xml:space="preserve">|
</t>
        </is>
      </c>
      <c r="BE72" t="inlineStr">
        <is>
          <t/>
        </is>
      </c>
      <c r="BF72" s="2" t="inlineStr">
        <is>
          <t>autorizzazione all'immissione in commercio dell'Unione|
autorizzazione all'immissione in commercio|
AIC|
autorizzazione comunitaria all'immissione in commercio</t>
        </is>
      </c>
      <c r="BG72" s="2" t="inlineStr">
        <is>
          <t>3|
3|
3|
3</t>
        </is>
      </c>
      <c r="BH72" s="2" t="inlineStr">
        <is>
          <t xml:space="preserve">|
|
|
</t>
        </is>
      </c>
      <c r="BI72" t="inlineStr">
        <is>
          <t>autorizzazione a immettere medicinali sul mercato</t>
        </is>
      </c>
      <c r="BJ72" s="2" t="inlineStr">
        <is>
          <t>Bendrijos rinkodaros teisė|
rinkodaros leidimas|
rinkodaros teisė|
registracijos pažymėjimas</t>
        </is>
      </c>
      <c r="BK72" s="2" t="inlineStr">
        <is>
          <t>2|
3|
2|
3</t>
        </is>
      </c>
      <c r="BL72" s="2" t="inlineStr">
        <is>
          <t>|
preferred|
admitted|
preferred</t>
        </is>
      </c>
      <c r="BM72" t="inlineStr">
        <is>
          <t/>
        </is>
      </c>
      <c r="BN72" s="2" t="inlineStr">
        <is>
          <t>tirdzniecības atļauja|
Kopienas reģistrācijas apliecība</t>
        </is>
      </c>
      <c r="BO72" s="2" t="inlineStr">
        <is>
          <t>3|
2</t>
        </is>
      </c>
      <c r="BP72" s="2" t="inlineStr">
        <is>
          <t xml:space="preserve">|
</t>
        </is>
      </c>
      <c r="BQ72" t="inlineStr">
        <is>
          <t>atļauja zāļu laišanai tirgū, ko izsniedz kompetentā dalībvalsts iestāde</t>
        </is>
      </c>
      <c r="BR72" s="2" t="inlineStr">
        <is>
          <t>awtorizzazzjoni għat-tqegħid fis-suq tal-komunità|
awtorizzazzjoni għall-kummerċjalizzazzjoni|
awtorizzazzjoni għall-marketing|
awtorizzazzjoni għat-tqegħid fis-suq</t>
        </is>
      </c>
      <c r="BS72" s="2" t="inlineStr">
        <is>
          <t>3|
3|
3|
3</t>
        </is>
      </c>
      <c r="BT72" s="2" t="inlineStr">
        <is>
          <t xml:space="preserve">|
preferred|
|
</t>
        </is>
      </c>
      <c r="BU72" t="inlineStr">
        <is>
          <t>permess mogħti mill-awtorità kompetenti ta’ Stat Membru biex prodott mediċinali jitqiegħed fis-suq</t>
        </is>
      </c>
      <c r="BV72" s="2" t="inlineStr">
        <is>
          <t>communautaire vergunning voor het in de handel brengen|
communautaire handelsvergunning|
vergunning voor het in de handel brengen</t>
        </is>
      </c>
      <c r="BW72" s="2" t="inlineStr">
        <is>
          <t>2|
2|
3</t>
        </is>
      </c>
      <c r="BX72" s="2" t="inlineStr">
        <is>
          <t xml:space="preserve">|
|
</t>
        </is>
      </c>
      <c r="BY72" t="inlineStr">
        <is>
          <t/>
        </is>
      </c>
      <c r="BZ72" s="2" t="inlineStr">
        <is>
          <t>pozwolenie na dopuszczenie do obrotu na terytorium Wspólnoty|
pozwolenie na dopuszczenie do obrotu</t>
        </is>
      </c>
      <c r="CA72" s="2" t="inlineStr">
        <is>
          <t>2|
3</t>
        </is>
      </c>
      <c r="CB72" s="2" t="inlineStr">
        <is>
          <t xml:space="preserve">|
</t>
        </is>
      </c>
      <c r="CC72" t="inlineStr">
        <is>
          <t/>
        </is>
      </c>
      <c r="CD72" s="2" t="inlineStr">
        <is>
          <t>Autorização de Introdução no Mercado comunitária|
autorização de introdução no mercado|
AIM</t>
        </is>
      </c>
      <c r="CE72" s="2" t="inlineStr">
        <is>
          <t>3|
3|
3</t>
        </is>
      </c>
      <c r="CF72" s="2" t="inlineStr">
        <is>
          <t xml:space="preserve">|
|
</t>
        </is>
      </c>
      <c r="CG72" t="inlineStr">
        <is>
          <t>Autorização para que um medicamento seja colocado no mercado concedida pela autoridade competente.</t>
        </is>
      </c>
      <c r="CH72" s="2" t="inlineStr">
        <is>
          <t>autorizație comunitară de introducere pe piață|
autorizație de comercializare|
autorizație de punere pe piață</t>
        </is>
      </c>
      <c r="CI72" s="2" t="inlineStr">
        <is>
          <t>3|
3|
3</t>
        </is>
      </c>
      <c r="CJ72" s="2" t="inlineStr">
        <is>
          <t xml:space="preserve">|
|
</t>
        </is>
      </c>
      <c r="CK72" t="inlineStr">
        <is>
          <t/>
        </is>
      </c>
      <c r="CL72" s="2" t="inlineStr">
        <is>
          <t>povolenie na uvedenie na trh v rámci Spoločenstva|
povolenie na uvedenie na trh</t>
        </is>
      </c>
      <c r="CM72" s="2" t="inlineStr">
        <is>
          <t>2|
3</t>
        </is>
      </c>
      <c r="CN72" s="2" t="inlineStr">
        <is>
          <t xml:space="preserve">|
</t>
        </is>
      </c>
      <c r="CO72" t="inlineStr">
        <is>
          <t>povolenie na uvedenie lieku na trh</t>
        </is>
      </c>
      <c r="CP72" s="2" t="inlineStr">
        <is>
          <t>dovoljenje za promet|
dovoljenje za promet v Uniji</t>
        </is>
      </c>
      <c r="CQ72" s="2" t="inlineStr">
        <is>
          <t>3|
3</t>
        </is>
      </c>
      <c r="CR72" s="2" t="inlineStr">
        <is>
          <t xml:space="preserve">|
</t>
        </is>
      </c>
      <c r="CS72" t="inlineStr">
        <is>
          <t>dovoljenje, ki ga je treba pridobiti pred prihodom zdravila na trg</t>
        </is>
      </c>
      <c r="CT72" s="2" t="inlineStr">
        <is>
          <t>gemenskapsgodkännande för försäljning|
godkännande för försäljning</t>
        </is>
      </c>
      <c r="CU72" s="2" t="inlineStr">
        <is>
          <t>3|
3</t>
        </is>
      </c>
      <c r="CV72" s="2" t="inlineStr">
        <is>
          <t xml:space="preserve">|
</t>
        </is>
      </c>
      <c r="CW72" t="inlineStr">
        <is>
          <t>ett tillstånd att saluföra ett läkemedel</t>
        </is>
      </c>
    </row>
    <row r="73">
      <c r="A73" s="1" t="str">
        <f>HYPERLINK("https://iate.europa.eu/entry/result/1073810/all", "1073810")</f>
        <v>1073810</v>
      </c>
      <c r="B73" t="inlineStr">
        <is>
          <t>SOCIAL QUESTIONS;SCIENCE</t>
        </is>
      </c>
      <c r="C73" t="inlineStr">
        <is>
          <t>SOCIAL QUESTIONS|health|illness;SOCIAL QUESTIONS|health|medical science;SCIENCE|natural and applied sciences|life sciences|biology|stem cell;SOCIAL QUESTIONS|health|health policy|organisation of health care|organ transplant</t>
        </is>
      </c>
      <c r="D73" t="inlineStr">
        <is>
          <t>yes</t>
        </is>
      </c>
      <c r="E73" t="inlineStr">
        <is>
          <t/>
        </is>
      </c>
      <c r="F73" t="inlineStr">
        <is>
          <t/>
        </is>
      </c>
      <c r="G73" t="inlineStr">
        <is>
          <t/>
        </is>
      </c>
      <c r="H73" t="inlineStr">
        <is>
          <t/>
        </is>
      </c>
      <c r="I73" t="inlineStr">
        <is>
          <t/>
        </is>
      </c>
      <c r="J73" s="2" t="inlineStr">
        <is>
          <t>reakce štěpu proti hostiteli</t>
        </is>
      </c>
      <c r="K73" s="2" t="inlineStr">
        <is>
          <t>3</t>
        </is>
      </c>
      <c r="L73" s="2" t="inlineStr">
        <is>
          <t/>
        </is>
      </c>
      <c r="M73" t="inlineStr">
        <is>
          <t>Jedna z imunitních reakcí po transplantaci kostní dřeně, při níž se kmenové buňky v těle pacienta sice uchytí a rostou (tj. nedojde k jejich odvržení ani odhojení), ale v novém prostředí se jim nelíbí a začínají škodit.</t>
        </is>
      </c>
      <c r="N73" s="2" t="inlineStr">
        <is>
          <t>graft-versus-host reaktion|
GvH-reaktion|
transplantat-donor-reaktion</t>
        </is>
      </c>
      <c r="O73" s="2" t="inlineStr">
        <is>
          <t>3|
3|
3</t>
        </is>
      </c>
      <c r="P73" s="2" t="inlineStr">
        <is>
          <t xml:space="preserve">|
|
</t>
        </is>
      </c>
      <c r="Q73" t="inlineStr">
        <is>
          <t/>
        </is>
      </c>
      <c r="R73" s="2" t="inlineStr">
        <is>
          <t>Transplantat-gegen-Wirt-Reaktion|
Wirt-gegen-Gast-Reaktion</t>
        </is>
      </c>
      <c r="S73" s="2" t="inlineStr">
        <is>
          <t>3|
2</t>
        </is>
      </c>
      <c r="T73" s="2" t="inlineStr">
        <is>
          <t xml:space="preserve">|
</t>
        </is>
      </c>
      <c r="U73" t="inlineStr">
        <is>
          <t/>
        </is>
      </c>
      <c r="V73" s="2" t="inlineStr">
        <is>
          <t>ασθένεια του μοσχεύματος έναντι του ξενιστή 2)νόσος μοσχεύματος κατά ξενιστή</t>
        </is>
      </c>
      <c r="W73" s="2" t="inlineStr">
        <is>
          <t>3</t>
        </is>
      </c>
      <c r="X73" s="2" t="inlineStr">
        <is>
          <t/>
        </is>
      </c>
      <c r="Y73" t="inlineStr">
        <is>
          <t/>
        </is>
      </c>
      <c r="Z73" s="2" t="inlineStr">
        <is>
          <t>graft-versus-host disease|
GVHD</t>
        </is>
      </c>
      <c r="AA73" s="2" t="inlineStr">
        <is>
          <t>3|
3</t>
        </is>
      </c>
      <c r="AB73" s="2" t="inlineStr">
        <is>
          <t xml:space="preserve">|
</t>
        </is>
      </c>
      <c r="AC73" t="inlineStr">
        <is>
          <t>potentially serious complication of allogeneic stem cell transplantation (during which a patient receives stem cells from a donor or donated umbilical cord blood) and reduced-intensity allogeneic stem cell transplantation which occurs when the donor’s T cells (the graft) view the patient’s healthy cells (the host) as foreign, and attack and damage them</t>
        </is>
      </c>
      <c r="AD73" s="2" t="inlineStr">
        <is>
          <t>enfermedad de injerto contra huésped|
enfermedad del injerto contra el huésped|
EICH</t>
        </is>
      </c>
      <c r="AE73" s="2" t="inlineStr">
        <is>
          <t>3|
2|
2</t>
        </is>
      </c>
      <c r="AF73" s="2" t="inlineStr">
        <is>
          <t xml:space="preserve">|
|
</t>
        </is>
      </c>
      <c r="AG73" t="inlineStr">
        <is>
          <t>enfermedad rara que ocurre en los casos de inmunosupresión después de un transplante</t>
        </is>
      </c>
      <c r="AH73" t="inlineStr">
        <is>
          <t/>
        </is>
      </c>
      <c r="AI73" t="inlineStr">
        <is>
          <t/>
        </is>
      </c>
      <c r="AJ73" t="inlineStr">
        <is>
          <t/>
        </is>
      </c>
      <c r="AK73" t="inlineStr">
        <is>
          <t/>
        </is>
      </c>
      <c r="AL73" s="2" t="inlineStr">
        <is>
          <t>graft-versus-host|
GVH-reaktio|
käänteishyljintä</t>
        </is>
      </c>
      <c r="AM73" s="2" t="inlineStr">
        <is>
          <t>3|
3|
3</t>
        </is>
      </c>
      <c r="AN73" s="2" t="inlineStr">
        <is>
          <t xml:space="preserve">|
|
</t>
        </is>
      </c>
      <c r="AO73" t="inlineStr">
        <is>
          <t>siirretyn kudoksen immunokompetentit solut kehittävät immunovasteen isännän kudossopivuusantigeeneja kohtaan</t>
        </is>
      </c>
      <c r="AP73" s="2" t="inlineStr">
        <is>
          <t>maladie du greffon contre l'hôte|
réaction du greffon contre l'hôte|
maladie du rejet du greffon contre l'hôte</t>
        </is>
      </c>
      <c r="AQ73" s="2" t="inlineStr">
        <is>
          <t>3|
2|
2</t>
        </is>
      </c>
      <c r="AR73" s="2" t="inlineStr">
        <is>
          <t xml:space="preserve">|
|
</t>
        </is>
      </c>
      <c r="AS73" t="inlineStr">
        <is>
          <t>Réaction observée après l'injection de lymphocytes allogéniques à un sujet dont les fonctions immunitaires sont déprimées ou qui est génétiquement incapable de rejeter les cellules injectées.</t>
        </is>
      </c>
      <c r="AT73" s="2" t="inlineStr">
        <is>
          <t>galar nódú in éadan óstaigh</t>
        </is>
      </c>
      <c r="AU73" s="2" t="inlineStr">
        <is>
          <t>3</t>
        </is>
      </c>
      <c r="AV73" s="2" t="inlineStr">
        <is>
          <t/>
        </is>
      </c>
      <c r="AW73" t="inlineStr">
        <is>
          <t/>
        </is>
      </c>
      <c r="AX73" t="inlineStr">
        <is>
          <t/>
        </is>
      </c>
      <c r="AY73" t="inlineStr">
        <is>
          <t/>
        </is>
      </c>
      <c r="AZ73" t="inlineStr">
        <is>
          <t/>
        </is>
      </c>
      <c r="BA73" t="inlineStr">
        <is>
          <t/>
        </is>
      </c>
      <c r="BB73" t="inlineStr">
        <is>
          <t/>
        </is>
      </c>
      <c r="BC73" t="inlineStr">
        <is>
          <t/>
        </is>
      </c>
      <c r="BD73" t="inlineStr">
        <is>
          <t/>
        </is>
      </c>
      <c r="BE73" t="inlineStr">
        <is>
          <t/>
        </is>
      </c>
      <c r="BF73" s="2" t="inlineStr">
        <is>
          <t>reazione immunologica del trapianto contro l'ospite|
reazione " graft-versus-host"|
malattia del trapianto contro l'ospite</t>
        </is>
      </c>
      <c r="BG73" s="2" t="inlineStr">
        <is>
          <t>3|
3|
3</t>
        </is>
      </c>
      <c r="BH73" s="2" t="inlineStr">
        <is>
          <t xml:space="preserve">|
|
</t>
        </is>
      </c>
      <c r="BI73" t="inlineStr">
        <is>
          <t/>
        </is>
      </c>
      <c r="BJ73" t="inlineStr">
        <is>
          <t/>
        </is>
      </c>
      <c r="BK73" t="inlineStr">
        <is>
          <t/>
        </is>
      </c>
      <c r="BL73" t="inlineStr">
        <is>
          <t/>
        </is>
      </c>
      <c r="BM73" t="inlineStr">
        <is>
          <t/>
        </is>
      </c>
      <c r="BN73" t="inlineStr">
        <is>
          <t/>
        </is>
      </c>
      <c r="BO73" t="inlineStr">
        <is>
          <t/>
        </is>
      </c>
      <c r="BP73" t="inlineStr">
        <is>
          <t/>
        </is>
      </c>
      <c r="BQ73" t="inlineStr">
        <is>
          <t/>
        </is>
      </c>
      <c r="BR73" t="inlineStr">
        <is>
          <t/>
        </is>
      </c>
      <c r="BS73" t="inlineStr">
        <is>
          <t/>
        </is>
      </c>
      <c r="BT73" t="inlineStr">
        <is>
          <t/>
        </is>
      </c>
      <c r="BU73" t="inlineStr">
        <is>
          <t/>
        </is>
      </c>
      <c r="BV73" s="2" t="inlineStr">
        <is>
          <t>GVHD|
graft-versus-host-disease|
GVH-reactie|
transplantaat-tegen-gastheer-reactie</t>
        </is>
      </c>
      <c r="BW73" s="2" t="inlineStr">
        <is>
          <t>3|
3|
3|
3</t>
        </is>
      </c>
      <c r="BX73" s="2" t="inlineStr">
        <is>
          <t xml:space="preserve">|
|
|
</t>
        </is>
      </c>
      <c r="BY73" t="inlineStr">
        <is>
          <t>Reactie die niet van de patiënt zelf uitgaat(omdat zijn immuunsysteem is uitgeschakeld)maar van het transplantaat.</t>
        </is>
      </c>
      <c r="BZ73" t="inlineStr">
        <is>
          <t/>
        </is>
      </c>
      <c r="CA73" t="inlineStr">
        <is>
          <t/>
        </is>
      </c>
      <c r="CB73" t="inlineStr">
        <is>
          <t/>
        </is>
      </c>
      <c r="CC73" t="inlineStr">
        <is>
          <t/>
        </is>
      </c>
      <c r="CD73" s="2" t="inlineStr">
        <is>
          <t>doença enxerto contra hospedeiro|
DECH</t>
        </is>
      </c>
      <c r="CE73" s="2" t="inlineStr">
        <is>
          <t>3|
3</t>
        </is>
      </c>
      <c r="CF73" s="2" t="inlineStr">
        <is>
          <t xml:space="preserve">|
</t>
        </is>
      </c>
      <c r="CG73" t="inlineStr">
        <is>
          <t/>
        </is>
      </c>
      <c r="CH73" t="inlineStr">
        <is>
          <t/>
        </is>
      </c>
      <c r="CI73" t="inlineStr">
        <is>
          <t/>
        </is>
      </c>
      <c r="CJ73" t="inlineStr">
        <is>
          <t/>
        </is>
      </c>
      <c r="CK73" t="inlineStr">
        <is>
          <t/>
        </is>
      </c>
      <c r="CL73" t="inlineStr">
        <is>
          <t/>
        </is>
      </c>
      <c r="CM73" t="inlineStr">
        <is>
          <t/>
        </is>
      </c>
      <c r="CN73" t="inlineStr">
        <is>
          <t/>
        </is>
      </c>
      <c r="CO73" t="inlineStr">
        <is>
          <t/>
        </is>
      </c>
      <c r="CP73" t="inlineStr">
        <is>
          <t/>
        </is>
      </c>
      <c r="CQ73" t="inlineStr">
        <is>
          <t/>
        </is>
      </c>
      <c r="CR73" t="inlineStr">
        <is>
          <t/>
        </is>
      </c>
      <c r="CS73" t="inlineStr">
        <is>
          <t/>
        </is>
      </c>
      <c r="CT73" s="2" t="inlineStr">
        <is>
          <t>antivärdreaktion|
GVHD|
graft-versus-host-reaction</t>
        </is>
      </c>
      <c r="CU73" s="2" t="inlineStr">
        <is>
          <t>3|
3|
3</t>
        </is>
      </c>
      <c r="CV73" s="2" t="inlineStr">
        <is>
          <t xml:space="preserve">|
|
</t>
        </is>
      </c>
      <c r="CW73" t="inlineStr">
        <is>
          <t/>
        </is>
      </c>
    </row>
    <row r="74">
      <c r="A74" s="1" t="str">
        <f>HYPERLINK("https://iate.europa.eu/entry/result/35093/all", "35093")</f>
        <v>35093</v>
      </c>
      <c r="B74" t="inlineStr">
        <is>
          <t>SOCIAL QUESTIONS</t>
        </is>
      </c>
      <c r="C74" t="inlineStr">
        <is>
          <t>SOCIAL QUESTIONS|health|pharmaceutical industry</t>
        </is>
      </c>
      <c r="D74" t="inlineStr">
        <is>
          <t>yes</t>
        </is>
      </c>
      <c r="E74" t="inlineStr">
        <is>
          <t/>
        </is>
      </c>
      <c r="F74" s="2" t="inlineStr">
        <is>
          <t>активно вещество|
фармакологичноактивна субстанция</t>
        </is>
      </c>
      <c r="G74" s="2" t="inlineStr">
        <is>
          <t>3|
2</t>
        </is>
      </c>
      <c r="H74" s="2" t="inlineStr">
        <is>
          <t xml:space="preserve">|
</t>
        </is>
      </c>
      <c r="I74" t="inlineStr">
        <is>
          <t/>
        </is>
      </c>
      <c r="J74" s="2" t="inlineStr">
        <is>
          <t>účinná látka|
farmakologicky účinná látka|
léčivá látka</t>
        </is>
      </c>
      <c r="K74" s="2" t="inlineStr">
        <is>
          <t>3|
3|
3</t>
        </is>
      </c>
      <c r="L74" s="2" t="inlineStr">
        <is>
          <t xml:space="preserve">|
|
</t>
        </is>
      </c>
      <c r="M74" t="inlineStr">
        <is>
          <t>jakákoliv látka nebo směs látek, která je určena k použití při výrobě léčivého přípravku a která se poté, co je při této výrobě použita, stane účinnou složkou tohoto přípravku určenou k vyvinutí farmakologického, imunologického či metabolického účinku za účelem obnovy, úpravy či ovlivnění fyziologických funkcí anebo ke stanovení lékařské diagnózy</t>
        </is>
      </c>
      <c r="N74" s="2" t="inlineStr">
        <is>
          <t>aktivt stof|
lægemiddelstof|
farmakologisk virksomt stof|
virksomt stof</t>
        </is>
      </c>
      <c r="O74" s="2" t="inlineStr">
        <is>
          <t>3|
3|
3|
3</t>
        </is>
      </c>
      <c r="P74" s="2" t="inlineStr">
        <is>
          <t xml:space="preserve">|
|
|
</t>
        </is>
      </c>
      <c r="Q74" t="inlineStr">
        <is>
          <t>"Ved "aktivt stof" forstås et stof med fysiologisk eller farmakologisk aktivitet."</t>
        </is>
      </c>
      <c r="R74" s="2" t="inlineStr">
        <is>
          <t>Wirkstoff|
wirksamer Bestandteil</t>
        </is>
      </c>
      <c r="S74" s="2" t="inlineStr">
        <is>
          <t>3|
2</t>
        </is>
      </c>
      <c r="T74" s="2" t="inlineStr">
        <is>
          <t xml:space="preserve">|
</t>
        </is>
      </c>
      <c r="U74" t="inlineStr">
        <is>
          <t>Stoff, der bei der Herstellung eines Arzneimittels zu einem seiner pharmakologisch wirksamen Bestandteile wird</t>
        </is>
      </c>
      <c r="V74" s="2" t="inlineStr">
        <is>
          <t>δραστική ουσία|
φαρμακολογικώς δραστική ουσία|
θεραπευτική ουσία</t>
        </is>
      </c>
      <c r="W74" s="2" t="inlineStr">
        <is>
          <t>4|
3|
2</t>
        </is>
      </c>
      <c r="X74" s="2" t="inlineStr">
        <is>
          <t xml:space="preserve">|
|
</t>
        </is>
      </c>
      <c r="Y74" t="inlineStr">
        <is>
          <t>συστατικό ενός φαρμάκου που του προσδίδει τη θεραπευτική του αποτελεσματικότητα</t>
        </is>
      </c>
      <c r="Z74" s="2" t="inlineStr">
        <is>
          <t>active substance|
pharmacologically active substance|
active ingredient|
therapeutic entity|
therapeutic substance</t>
        </is>
      </c>
      <c r="AA74" s="2" t="inlineStr">
        <is>
          <t>3|
3|
3|
3|
1</t>
        </is>
      </c>
      <c r="AB74" s="2" t="inlineStr">
        <is>
          <t xml:space="preserve">|
|
deprecated|
|
</t>
        </is>
      </c>
      <c r="AC74" t="inlineStr">
        <is>
          <t>substance responsible for the pharmacological activity of a medicinal product</t>
        </is>
      </c>
      <c r="AD74" s="2" t="inlineStr">
        <is>
          <t>sustancia farmacológicamente activa|
principio activo|
fármaco|
sustancia farmacéutica|
entidad terapéutica</t>
        </is>
      </c>
      <c r="AE74" s="2" t="inlineStr">
        <is>
          <t>3|
3|
3|
3|
3</t>
        </is>
      </c>
      <c r="AF74" s="2" t="inlineStr">
        <is>
          <t xml:space="preserve">|
|
|
|
</t>
        </is>
      </c>
      <c r="AG74" t="inlineStr">
        <is>
          <t>Sustancia o compuesto químico que al metabolizarse produce un efecto observable o medible (que puede ser beneficioso o perjudicial) en un organismo vivo.</t>
        </is>
      </c>
      <c r="AH74" s="2" t="inlineStr">
        <is>
          <t>toimeaine</t>
        </is>
      </c>
      <c r="AI74" s="2" t="inlineStr">
        <is>
          <t>3</t>
        </is>
      </c>
      <c r="AJ74" s="2" t="inlineStr">
        <is>
          <t/>
        </is>
      </c>
      <c r="AK74" t="inlineStr">
        <is>
          <t>ravimvormis sisalduv farmakoloogiliselt toimiv aine</t>
        </is>
      </c>
      <c r="AL74" s="2" t="inlineStr">
        <is>
          <t>vaikuttava aine</t>
        </is>
      </c>
      <c r="AM74" s="2" t="inlineStr">
        <is>
          <t>3</t>
        </is>
      </c>
      <c r="AN74" s="2" t="inlineStr">
        <is>
          <t/>
        </is>
      </c>
      <c r="AO74" t="inlineStr">
        <is>
          <t>mikä tahansa aine tai aineiden yhdistelmä, joka on&lt;br&gt;tarkoitettu käytettäväksi lääketuotteen valmistuksessa ja joka, kun sitä käytetään&lt;br&gt;lääketuotteen valmistuksessa, muodostaa kyseisen lääketuotteen vaikuttavan&lt;br&gt;ainesosan</t>
        </is>
      </c>
      <c r="AP74" s="2" t="inlineStr">
        <is>
          <t>substance active</t>
        </is>
      </c>
      <c r="AQ74" s="2" t="inlineStr">
        <is>
          <t>3</t>
        </is>
      </c>
      <c r="AR74" s="2" t="inlineStr">
        <is>
          <t/>
        </is>
      </c>
      <c r="AS74" t="inlineStr">
        <is>
          <t/>
        </is>
      </c>
      <c r="AT74" s="2" t="inlineStr">
        <is>
          <t>substaint ghníomhach|
substaint atá gníomhach ó thaobh na cógaseolaíochta de</t>
        </is>
      </c>
      <c r="AU74" s="2" t="inlineStr">
        <is>
          <t>3|
3</t>
        </is>
      </c>
      <c r="AV74" s="2" t="inlineStr">
        <is>
          <t xml:space="preserve">|
</t>
        </is>
      </c>
      <c r="AW74" t="inlineStr">
        <is>
          <t/>
        </is>
      </c>
      <c r="AX74" s="2" t="inlineStr">
        <is>
          <t>djelatna tvar</t>
        </is>
      </c>
      <c r="AY74" s="2" t="inlineStr">
        <is>
          <t>3</t>
        </is>
      </c>
      <c r="AZ74" s="2" t="inlineStr">
        <is>
          <t/>
        </is>
      </c>
      <c r="BA74" t="inlineStr">
        <is>
          <t>tvar ili smjesa tvari namijenjena za proizvodnju lijeka koja postaje djelatni sastojak lijeka s farmakološkim, imunološkim ili metaboličkim djelovanjem u svrhu obnavljanja, ispravljanja ili prilagodbe fizioloških funkcija ili postavljanja medicinske dijagnoze</t>
        </is>
      </c>
      <c r="BB74" s="2" t="inlineStr">
        <is>
          <t>farmakológiai hatóanyag|
gyógyszerhatóanyag|
hatóanyag</t>
        </is>
      </c>
      <c r="BC74" s="2" t="inlineStr">
        <is>
          <t>4|
4|
3</t>
        </is>
      </c>
      <c r="BD74" s="2" t="inlineStr">
        <is>
          <t xml:space="preserve">preferred|
|
</t>
        </is>
      </c>
      <c r="BE74" t="inlineStr">
        <is>
          <t>gyógyszer gyártására szánt bármely anyag vagy anyagok keveréke, amely a gyártás során azon készítmény aktív összetevőjévé válik, amelyet farmakológiai, immunológiai vagy metabolikus hatás kiváltására szánnak valamely élettani funkció fenntartása, helyreállítása, javítása vagy módosítása, vagy orvosi diagnózis felállítása érdekében</t>
        </is>
      </c>
      <c r="BF74" s="2" t="inlineStr">
        <is>
          <t>principio attivo|
sostanza attiva|
sostanza farmacologicamente attiva</t>
        </is>
      </c>
      <c r="BG74" s="2" t="inlineStr">
        <is>
          <t>3|
3|
3</t>
        </is>
      </c>
      <c r="BH74" s="2" t="inlineStr">
        <is>
          <t xml:space="preserve">|
|
</t>
        </is>
      </c>
      <c r="BI74" t="inlineStr">
        <is>
          <t>componente di un farmaco da cui dipende l’azione terapeutica</t>
        </is>
      </c>
      <c r="BJ74" s="2" t="inlineStr">
        <is>
          <t>veiklioji medžiaga|
farmakologiškai aktyvi medžiaga</t>
        </is>
      </c>
      <c r="BK74" s="2" t="inlineStr">
        <is>
          <t>3|
3</t>
        </is>
      </c>
      <c r="BL74" s="2" t="inlineStr">
        <is>
          <t xml:space="preserve">|
</t>
        </is>
      </c>
      <c r="BM74" t="inlineStr">
        <is>
          <t>cheminė medžiaga arba mikroorganizmas, veikiantys kenksminguosius organizmus</t>
        </is>
      </c>
      <c r="BN74" s="2" t="inlineStr">
        <is>
          <t>aktīvā viela|
farmakoloģiski aktīvā viela</t>
        </is>
      </c>
      <c r="BO74" s="2" t="inlineStr">
        <is>
          <t>3|
3</t>
        </is>
      </c>
      <c r="BP74" s="2" t="inlineStr">
        <is>
          <t xml:space="preserve">|
</t>
        </is>
      </c>
      <c r="BQ74" t="inlineStr">
        <is>
          <t>jebkura viela vai vielu salikums, ko paredzēts izmantot zāļu ražošanā un zāļu izgatavošanā aptiekā un kas pēc izmantošanas zāļu ražošanā vai izgatavošanā kļūst par šo zāļu aktīvo sastāvdaļu, kura paredzēta farmakoloģiskas, imunoloģiskas vai metaboliskas darbības izraisīšanai, lai atjaunotu, uzlabotu vai pārveidotu fizioloģiskās funkcijas vai noteiktu medicīnisko diagnozi</t>
        </is>
      </c>
      <c r="BR74" s="2" t="inlineStr">
        <is>
          <t>sustanza attiva|
sustanza farmakoloġikament attiva|
entità terapewtika</t>
        </is>
      </c>
      <c r="BS74" s="2" t="inlineStr">
        <is>
          <t>3|
3|
3</t>
        </is>
      </c>
      <c r="BT74" s="2" t="inlineStr">
        <is>
          <t xml:space="preserve">|
|
</t>
        </is>
      </c>
      <c r="BU74" t="inlineStr">
        <is>
          <t>sustanza responsabbli mill-attività farmakoloġika ta' prodott mediċinali</t>
        </is>
      </c>
      <c r="BV74" s="2" t="inlineStr">
        <is>
          <t>werkzame stof|
werkzaam bestanddeel|
farmacologisch werkzame substantie</t>
        </is>
      </c>
      <c r="BW74" s="2" t="inlineStr">
        <is>
          <t>3|
3|
3</t>
        </is>
      </c>
      <c r="BX74" s="2" t="inlineStr">
        <is>
          <t xml:space="preserve">|
|
</t>
        </is>
      </c>
      <c r="BY74" t="inlineStr">
        <is>
          <t>de substantie, de stof waarom het gaat in een geneesmiddelvorm (in tablet, vloeistof, poeder e.a.).Farmacologie: bestudeert wisselwerking tussen geneesmiddel en menselijk of dierlijk organisme. Farmacie: bestudeert chemische en fysische eigenschappen van een geneesmiddel</t>
        </is>
      </c>
      <c r="BZ74" s="2" t="inlineStr">
        <is>
          <t>substancja czynna|
substancja farmakologicznie czynna|
substancja lecznicza</t>
        </is>
      </c>
      <c r="CA74" s="2" t="inlineStr">
        <is>
          <t>3|
3|
3</t>
        </is>
      </c>
      <c r="CB74" s="2" t="inlineStr">
        <is>
          <t xml:space="preserve">|
|
</t>
        </is>
      </c>
      <c r="CC74" t="inlineStr">
        <is>
          <t>substancja wchodząca w skład leku, która swoim działaniem wywiera wpływ na organizm chorego</t>
        </is>
      </c>
      <c r="CD74" s="2" t="inlineStr">
        <is>
          <t>substância ativa|
substância farmacologicamente ativa|
princípio ativo|
entidade terapêutica</t>
        </is>
      </c>
      <c r="CE74" s="2" t="inlineStr">
        <is>
          <t>3|
3|
3|
3</t>
        </is>
      </c>
      <c r="CF74" s="2" t="inlineStr">
        <is>
          <t xml:space="preserve">|
|
|
</t>
        </is>
      </c>
      <c r="CG74" t="inlineStr">
        <is>
          <t>&lt;div&gt;Substância destinada a ser utilizada 
no fabrico de um medicamento e que, quando utilizada no seu fabrico, se 
torna um princípio ativo desse medicamento.&lt;br&gt;&lt;/div&gt;</t>
        </is>
      </c>
      <c r="CH74" s="2" t="inlineStr">
        <is>
          <t>substanță activă|
substanță farmacologic activă|
entitate terapeutică</t>
        </is>
      </c>
      <c r="CI74" s="2" t="inlineStr">
        <is>
          <t>3|
3|
3</t>
        </is>
      </c>
      <c r="CJ74" s="2" t="inlineStr">
        <is>
          <t xml:space="preserve">|
|
</t>
        </is>
      </c>
      <c r="CK74" t="inlineStr">
        <is>
          <t/>
        </is>
      </c>
      <c r="CL74" s="2" t="inlineStr">
        <is>
          <t>účinná látka|
liečivo</t>
        </is>
      </c>
      <c r="CM74" s="2" t="inlineStr">
        <is>
          <t>3|
3</t>
        </is>
      </c>
      <c r="CN74" s="2" t="inlineStr">
        <is>
          <t xml:space="preserve">preferred|
</t>
        </is>
      </c>
      <c r="CO74" t="inlineStr">
        <is>
          <t>chemicky jednotná alebo nejednotná látka ľudského, rastlinného, živočíšneho alebo chemického pôvodu, ktorá je nositeľom biologického účinku využiteľného na ochranu pred chorobami, na diagnostiku chorôb, liečenie chorôb alebo na ovplyvňovanie fyziologických funkcií</t>
        </is>
      </c>
      <c r="CP74" s="2" t="inlineStr">
        <is>
          <t>zdravilna učinkovina|
učinkovina|
terapevtska entiteta</t>
        </is>
      </c>
      <c r="CQ74" s="2" t="inlineStr">
        <is>
          <t>3|
3|
3</t>
        </is>
      </c>
      <c r="CR74" s="2" t="inlineStr">
        <is>
          <t xml:space="preserve">|
|
</t>
        </is>
      </c>
      <c r="CS74" t="inlineStr">
        <is>
          <t>snov, za katero je znanstveno ugotovljena zdravilna uporabnost</t>
        </is>
      </c>
      <c r="CT74" s="2" t="inlineStr">
        <is>
          <t>aktiv substans|
aktivt innehållsämne|
farmakologiskt aktiv substans</t>
        </is>
      </c>
      <c r="CU74" s="2" t="inlineStr">
        <is>
          <t>3|
3|
3</t>
        </is>
      </c>
      <c r="CV74" s="2" t="inlineStr">
        <is>
          <t xml:space="preserve">|
|
</t>
        </is>
      </c>
      <c r="CW74" t="inlineStr">
        <is>
          <t/>
        </is>
      </c>
    </row>
    <row r="75">
      <c r="A75" s="1" t="str">
        <f>HYPERLINK("https://iate.europa.eu/entry/result/3543256/all", "3543256")</f>
        <v>3543256</v>
      </c>
      <c r="B75" t="inlineStr">
        <is>
          <t>SOCIAL QUESTIONS</t>
        </is>
      </c>
      <c r="C75" t="inlineStr">
        <is>
          <t>SOCIAL QUESTIONS|health|pharmaceutical industry</t>
        </is>
      </c>
      <c r="D75" t="inlineStr">
        <is>
          <t>yes</t>
        </is>
      </c>
      <c r="E75" t="inlineStr">
        <is>
          <t/>
        </is>
      </c>
      <c r="F75" s="2" t="inlineStr">
        <is>
          <t>Координационна и консултативна група по въпросите на клиничните изпитвания</t>
        </is>
      </c>
      <c r="G75" s="2" t="inlineStr">
        <is>
          <t>3</t>
        </is>
      </c>
      <c r="H75" s="2" t="inlineStr">
        <is>
          <t/>
        </is>
      </c>
      <c r="I75" t="inlineStr">
        <is>
          <t/>
        </is>
      </c>
      <c r="J75" s="2" t="inlineStr">
        <is>
          <t>koordinační a poradní skupina pro klinická hodnocení</t>
        </is>
      </c>
      <c r="K75" s="2" t="inlineStr">
        <is>
          <t>3</t>
        </is>
      </c>
      <c r="L75" s="2" t="inlineStr">
        <is>
          <t/>
        </is>
      </c>
      <c r="M75" t="inlineStr">
        <is>
          <t/>
        </is>
      </c>
      <c r="N75" s="2" t="inlineStr">
        <is>
          <t>Den Koordinerende og Rådgivende Gruppe for Kliniske Forsøg|
CTAG</t>
        </is>
      </c>
      <c r="O75" s="2" t="inlineStr">
        <is>
          <t>3|
3</t>
        </is>
      </c>
      <c r="P75" s="2" t="inlineStr">
        <is>
          <t xml:space="preserve">|
</t>
        </is>
      </c>
      <c r="Q75" t="inlineStr">
        <is>
          <t/>
        </is>
      </c>
      <c r="R75" s="2" t="inlineStr">
        <is>
          <t>Koordinations- und Beratungsgruppe für klinische Prüfungen|
KBkP</t>
        </is>
      </c>
      <c r="S75" s="2" t="inlineStr">
        <is>
          <t>3|
3</t>
        </is>
      </c>
      <c r="T75" s="2" t="inlineStr">
        <is>
          <t xml:space="preserve">|
</t>
        </is>
      </c>
      <c r="U75" t="inlineStr">
        <is>
          <t/>
        </is>
      </c>
      <c r="V75" s="2" t="inlineStr">
        <is>
          <t>Συντονιστική και συμβουλευτική ομάδα κλινικών δοκιμών</t>
        </is>
      </c>
      <c r="W75" s="2" t="inlineStr">
        <is>
          <t>3</t>
        </is>
      </c>
      <c r="X75" s="2" t="inlineStr">
        <is>
          <t/>
        </is>
      </c>
      <c r="Y75" t="inlineStr">
        <is>
          <t/>
        </is>
      </c>
      <c r="Z75" s="2" t="inlineStr">
        <is>
          <t>Clinical Trials Coordination and Advisory Group|
CTAG</t>
        </is>
      </c>
      <c r="AA75" s="2" t="inlineStr">
        <is>
          <t>3|
3</t>
        </is>
      </c>
      <c r="AB75" s="2" t="inlineStr">
        <is>
          <t xml:space="preserve">|
</t>
        </is>
      </c>
      <c r="AC75" t="inlineStr">
        <is>
          <t/>
        </is>
      </c>
      <c r="AD75" t="inlineStr">
        <is>
          <t/>
        </is>
      </c>
      <c r="AE75" t="inlineStr">
        <is>
          <t/>
        </is>
      </c>
      <c r="AF75" t="inlineStr">
        <is>
          <t/>
        </is>
      </c>
      <c r="AG75" t="inlineStr">
        <is>
          <t/>
        </is>
      </c>
      <c r="AH75" s="2" t="inlineStr">
        <is>
          <t>kliiniliste katsete koordineerimis- ja nõuanderühm</t>
        </is>
      </c>
      <c r="AI75" s="2" t="inlineStr">
        <is>
          <t>2</t>
        </is>
      </c>
      <c r="AJ75" s="2" t="inlineStr">
        <is>
          <t/>
        </is>
      </c>
      <c r="AK75" t="inlineStr">
        <is>
          <t/>
        </is>
      </c>
      <c r="AL75" s="2" t="inlineStr">
        <is>
          <t>kliinisten lääketutkimusten koordinointi- ja neuvoa-antava ryhmä</t>
        </is>
      </c>
      <c r="AM75" s="2" t="inlineStr">
        <is>
          <t>2</t>
        </is>
      </c>
      <c r="AN75" s="2" t="inlineStr">
        <is>
          <t/>
        </is>
      </c>
      <c r="AO75" t="inlineStr">
        <is>
          <t/>
        </is>
      </c>
      <c r="AP75" s="2" t="inlineStr">
        <is>
          <t>groupe de consultation et de coordination des essais cliniques|
GCEC</t>
        </is>
      </c>
      <c r="AQ75" s="2" t="inlineStr">
        <is>
          <t>3|
3</t>
        </is>
      </c>
      <c r="AR75" s="2" t="inlineStr">
        <is>
          <t xml:space="preserve">|
</t>
        </is>
      </c>
      <c r="AS75" t="inlineStr">
        <is>
          <t/>
        </is>
      </c>
      <c r="AT75" s="2" t="inlineStr">
        <is>
          <t>grúpa comhairleach agus comhordaithe ar thrialacha cliniciúla</t>
        </is>
      </c>
      <c r="AU75" s="2" t="inlineStr">
        <is>
          <t>3</t>
        </is>
      </c>
      <c r="AV75" s="2" t="inlineStr">
        <is>
          <t/>
        </is>
      </c>
      <c r="AW75" t="inlineStr">
        <is>
          <t/>
        </is>
      </c>
      <c r="AX75" t="inlineStr">
        <is>
          <t/>
        </is>
      </c>
      <c r="AY75" t="inlineStr">
        <is>
          <t/>
        </is>
      </c>
      <c r="AZ75" t="inlineStr">
        <is>
          <t/>
        </is>
      </c>
      <c r="BA75" t="inlineStr">
        <is>
          <t/>
        </is>
      </c>
      <c r="BB75" s="2" t="inlineStr">
        <is>
          <t>klinikai vizsgálatokkal foglalkozó tanácsadó és koordinációs csoport|
KVTK csoport</t>
        </is>
      </c>
      <c r="BC75" s="2" t="inlineStr">
        <is>
          <t>4|
4</t>
        </is>
      </c>
      <c r="BD75" s="2" t="inlineStr">
        <is>
          <t xml:space="preserve">|
</t>
        </is>
      </c>
      <c r="BE75" t="inlineStr">
        <is>
          <t>az emberi felhasználásra szánt gyógyszerek klinikai vizsgálatairól szóló rendelet 85. cikkében meghatározott feladatok elvégzésére kijelölt, nemzeti kapcsolattartókból és a Bizottság egy képviselőjéből álló csoport</t>
        </is>
      </c>
      <c r="BF75" s="2" t="inlineStr">
        <is>
          <t>Gruppo di coordinamento e consultivo per le sperimentazioni cliniche|
CTAG</t>
        </is>
      </c>
      <c r="BG75" s="2" t="inlineStr">
        <is>
          <t>3|
3</t>
        </is>
      </c>
      <c r="BH75" s="2" t="inlineStr">
        <is>
          <t xml:space="preserve">|
</t>
        </is>
      </c>
      <c r="BI75" t="inlineStr">
        <is>
          <t/>
        </is>
      </c>
      <c r="BJ75" s="2" t="inlineStr">
        <is>
          <t>Klinikinių tyrimų koordinavimo ir patariamoji grupė|
CTAG</t>
        </is>
      </c>
      <c r="BK75" s="2" t="inlineStr">
        <is>
          <t>3|
3</t>
        </is>
      </c>
      <c r="BL75" s="2" t="inlineStr">
        <is>
          <t xml:space="preserve">|
</t>
        </is>
      </c>
      <c r="BM75" t="inlineStr">
        <is>
          <t/>
        </is>
      </c>
      <c r="BN75" s="2" t="inlineStr">
        <is>
          <t>Klīnisko izmēģinājumu koordinācijas un konsultāciju grupa</t>
        </is>
      </c>
      <c r="BO75" s="2" t="inlineStr">
        <is>
          <t>2</t>
        </is>
      </c>
      <c r="BP75" s="2" t="inlineStr">
        <is>
          <t/>
        </is>
      </c>
      <c r="BQ75" t="inlineStr">
        <is>
          <t/>
        </is>
      </c>
      <c r="BR75" s="2" t="inlineStr">
        <is>
          <t>Grupp ta' Konsulenza u Koordinazzjoni tal-Provi Kliniċi</t>
        </is>
      </c>
      <c r="BS75" s="2" t="inlineStr">
        <is>
          <t>3</t>
        </is>
      </c>
      <c r="BT75" s="2" t="inlineStr">
        <is>
          <t/>
        </is>
      </c>
      <c r="BU75" t="inlineStr">
        <is>
          <t/>
        </is>
      </c>
      <c r="BV75" s="2" t="inlineStr">
        <is>
          <t>Coördinatie- en adviesgroep voor klinische proeven</t>
        </is>
      </c>
      <c r="BW75" s="2" t="inlineStr">
        <is>
          <t>3</t>
        </is>
      </c>
      <c r="BX75" s="2" t="inlineStr">
        <is>
          <t/>
        </is>
      </c>
      <c r="BY75" t="inlineStr">
        <is>
          <t/>
        </is>
      </c>
      <c r="BZ75" s="2" t="inlineStr">
        <is>
          <t>Grupa ds. Koordynacji Badań Klinicznych i Doradztwa</t>
        </is>
      </c>
      <c r="CA75" s="2" t="inlineStr">
        <is>
          <t>3</t>
        </is>
      </c>
      <c r="CB75" s="2" t="inlineStr">
        <is>
          <t/>
        </is>
      </c>
      <c r="CC75" t="inlineStr">
        <is>
          <t/>
        </is>
      </c>
      <c r="CD75" s="2" t="inlineStr">
        <is>
          <t>Grupo Consultivo e de Coordenação de Ensaios Clínicos|
GCEC</t>
        </is>
      </c>
      <c r="CE75" s="2" t="inlineStr">
        <is>
          <t>3|
3</t>
        </is>
      </c>
      <c r="CF75" s="2" t="inlineStr">
        <is>
          <t xml:space="preserve">|
</t>
        </is>
      </c>
      <c r="CG75" t="inlineStr">
        <is>
          <t>Grupo constituído por pontos de contacto nacionais que tem como funções:&lt;br&gt;a) apoiar o intercâmbio de informações entre os Estados-Membros e a Comissão sobre a experiência adquirida no que respeita à execução do presente regulamento;&lt;br&gt;b) Assistir a Comissão na prestação de apoio à cooperação entre os Estados-Membros&lt;br&gt;c) Preparar recomendações sobre os critérios de seleção do Estado-Membro relator.</t>
        </is>
      </c>
      <c r="CH75" s="2" t="inlineStr">
        <is>
          <t>Grupul consultativ și de coordonare a trialurilor clinice|
CTAG</t>
        </is>
      </c>
      <c r="CI75" s="2" t="inlineStr">
        <is>
          <t>3|
3</t>
        </is>
      </c>
      <c r="CJ75" s="2" t="inlineStr">
        <is>
          <t xml:space="preserve">|
</t>
        </is>
      </c>
      <c r="CK75" t="inlineStr">
        <is>
          <t/>
        </is>
      </c>
      <c r="CL75" s="2" t="inlineStr">
        <is>
          <t>Koordinačná a poradná skupina pre klinické skúšanie|
CTAG</t>
        </is>
      </c>
      <c r="CM75" s="2" t="inlineStr">
        <is>
          <t>3|
3</t>
        </is>
      </c>
      <c r="CN75" s="2" t="inlineStr">
        <is>
          <t xml:space="preserve">|
</t>
        </is>
      </c>
      <c r="CO75" t="inlineStr">
        <is>
          <t/>
        </is>
      </c>
      <c r="CP75" s="2" t="inlineStr">
        <is>
          <t>Koordinacijska in svetovalna skupina za klinično preskušanje</t>
        </is>
      </c>
      <c r="CQ75" s="2" t="inlineStr">
        <is>
          <t>3</t>
        </is>
      </c>
      <c r="CR75" s="2" t="inlineStr">
        <is>
          <t/>
        </is>
      </c>
      <c r="CS75" t="inlineStr">
        <is>
          <t/>
        </is>
      </c>
      <c r="CT75" s="2" t="inlineStr">
        <is>
          <t>samordnande och rådgivande grupp för kliniska prövningar</t>
        </is>
      </c>
      <c r="CU75" s="2" t="inlineStr">
        <is>
          <t>3</t>
        </is>
      </c>
      <c r="CV75" s="2" t="inlineStr">
        <is>
          <t/>
        </is>
      </c>
      <c r="CW75" t="inlineStr">
        <is>
          <t/>
        </is>
      </c>
    </row>
    <row r="76">
      <c r="A76" s="1" t="str">
        <f>HYPERLINK("https://iate.europa.eu/entry/result/3535566/all", "3535566")</f>
        <v>3535566</v>
      </c>
      <c r="B76" t="inlineStr">
        <is>
          <t>SOCIAL QUESTIONS</t>
        </is>
      </c>
      <c r="C76" t="inlineStr">
        <is>
          <t>SOCIAL QUESTIONS|health|pharmaceutical industry</t>
        </is>
      </c>
      <c r="D76" t="inlineStr">
        <is>
          <t>yes</t>
        </is>
      </c>
      <c r="E76" t="inlineStr">
        <is>
          <t/>
        </is>
      </c>
      <c r="F76" s="2" t="inlineStr">
        <is>
          <t>Международна конференция по хармонизация на техническите изисквания при регистриране на лекарствени продукти за хуманна употреба</t>
        </is>
      </c>
      <c r="G76" s="2" t="inlineStr">
        <is>
          <t>4</t>
        </is>
      </c>
      <c r="H76" s="2" t="inlineStr">
        <is>
          <t/>
        </is>
      </c>
      <c r="I76" t="inlineStr">
        <is>
          <t>Международна конференция за хармонизиране на формалните изисквания при регистрацията на лекарствени продукти за употреба от човека.</t>
        </is>
      </c>
      <c r="J76" s="2" t="inlineStr">
        <is>
          <t>ICH|
Mezinárodní rada pro harmonizaci technických požadavků týkajících se humánních léčivých přípravků</t>
        </is>
      </c>
      <c r="K76" s="2" t="inlineStr">
        <is>
          <t>3|
2</t>
        </is>
      </c>
      <c r="L76" s="2" t="inlineStr">
        <is>
          <t xml:space="preserve">|
</t>
        </is>
      </c>
      <c r="M76" t="inlineStr">
        <is>
          <t>subjekt, ve kterém regulační orgány a zástupci farmaceutického průmyslu v Evropě, Japonsku a USA projednávají vědecké a technické aspekty registrace humánních léčivých přípravků</t>
        </is>
      </c>
      <c r="N76" s="2" t="inlineStr">
        <is>
          <t>internationale råd for harmonisering af tekniske krav til humanmedicinske lægemidler</t>
        </is>
      </c>
      <c r="O76" s="2" t="inlineStr">
        <is>
          <t>3</t>
        </is>
      </c>
      <c r="P76" s="2" t="inlineStr">
        <is>
          <t/>
        </is>
      </c>
      <c r="Q76" t="inlineStr">
        <is>
          <t/>
        </is>
      </c>
      <c r="R76" s="2" t="inlineStr">
        <is>
          <t>ICH|
Internationaler Rat für die Harmonisierung der technischen Anforderungen an Humanarzneimittel</t>
        </is>
      </c>
      <c r="S76" s="2" t="inlineStr">
        <is>
          <t>3|
4</t>
        </is>
      </c>
      <c r="T76" s="2" t="inlineStr">
        <is>
          <t xml:space="preserve">preferred|
</t>
        </is>
      </c>
      <c r="U76" t="inlineStr">
        <is>
          <t/>
        </is>
      </c>
      <c r="V76" s="2" t="inlineStr">
        <is>
          <t>Διεθνές συμβούλιο για την εναρμόνιση τεχνικών απαιτήσεων για την καταχώριση φαρμακευτικών προϊόντων για ανθρώπινη χρήση</t>
        </is>
      </c>
      <c r="W76" s="2" t="inlineStr">
        <is>
          <t>3</t>
        </is>
      </c>
      <c r="X76" s="2" t="inlineStr">
        <is>
          <t/>
        </is>
      </c>
      <c r="Y76" t="inlineStr">
        <is>
          <t/>
        </is>
      </c>
      <c r="Z76" s="2" t="inlineStr">
        <is>
          <t>International Council for Harmonisation of Technical Requirements for Pharmaceuticals for Human Use|
International Council on Harmonisation of Technical Requirements for Registration of Pharmaceuticals for Human Use|
ICH|
International Conference on Harmonisation of Technical Requirements for Registration of Pharmaceuticals for Human Use|
International Conference on Harmonisation</t>
        </is>
      </c>
      <c r="AA76" s="2" t="inlineStr">
        <is>
          <t>4|
3|
3|
3|
3</t>
        </is>
      </c>
      <c r="AB76" s="2" t="inlineStr">
        <is>
          <t>|
admitted|
|
obsolete|
obsolete</t>
        </is>
      </c>
      <c r="AC76" t="inlineStr">
        <is>
          <t>organisation bringing together the regulatory authorities and pharmaceutical industry of Europe, Japan and the US to discuss scientific and technical aspects of drug registration with the aim of achieving greater harmonisation to ensure that safe, effective, and high quality medicines are developed and registered in the most resource-efficient manner</t>
        </is>
      </c>
      <c r="AD76" s="2" t="inlineStr">
        <is>
          <t>Conferencia Internacional sobre Armonización de los requisitos técnicos para el registro de los medicamentos de uso humano|
ICH|
Conferencia Internacional sobre Armonización</t>
        </is>
      </c>
      <c r="AE76" s="2" t="inlineStr">
        <is>
          <t>3|
3|
3</t>
        </is>
      </c>
      <c r="AF76" s="2" t="inlineStr">
        <is>
          <t xml:space="preserve">|
|
</t>
        </is>
      </c>
      <c r="AG76" t="inlineStr">
        <is>
          <t/>
        </is>
      </c>
      <c r="AH76" s="2" t="inlineStr">
        <is>
          <t>inimravimite tehniliste nõuete rahvusvaheline ühtlustamisnõukogu</t>
        </is>
      </c>
      <c r="AI76" s="2" t="inlineStr">
        <is>
          <t>3</t>
        </is>
      </c>
      <c r="AJ76" s="2" t="inlineStr">
        <is>
          <t/>
        </is>
      </c>
      <c r="AK76" t="inlineStr">
        <is>
          <t/>
        </is>
      </c>
      <c r="AL76" s="2" t="inlineStr">
        <is>
          <t>ihmisten käyttöön tarkoitettujen lääkkeiden rekisteröintiä koskevia vaatimuksia käsittelevä kansainvälinen harmonisointineuvosto</t>
        </is>
      </c>
      <c r="AM76" s="2" t="inlineStr">
        <is>
          <t>3</t>
        </is>
      </c>
      <c r="AN76" s="2" t="inlineStr">
        <is>
          <t/>
        </is>
      </c>
      <c r="AO76" t="inlineStr">
        <is>
          <t/>
        </is>
      </c>
      <c r="AP76" s="2" t="inlineStr">
        <is>
          <t>Conférence internationale sur l'harmonisation des exigences techniques d'enregistrement des médicaments à usage humain|
CIH|
Conférence internationale sur l'harmonisation|
Conférence internationale d'harmonisation</t>
        </is>
      </c>
      <c r="AQ76" s="2" t="inlineStr">
        <is>
          <t>2|
3|
3|
2</t>
        </is>
      </c>
      <c r="AR76" s="2" t="inlineStr">
        <is>
          <t xml:space="preserve">|
|
|
</t>
        </is>
      </c>
      <c r="AS76" t="inlineStr">
        <is>
          <t/>
        </is>
      </c>
      <c r="AT76" s="2" t="inlineStr">
        <is>
          <t>an Chomhdháil Idirnáisiúnta um Chomhchuibhiú Ceanglas Teicniúil i ndáil le Clárú Earraí Cógaisíochta atá le hÚsáid ag an Duine</t>
        </is>
      </c>
      <c r="AU76" s="2" t="inlineStr">
        <is>
          <t>3</t>
        </is>
      </c>
      <c r="AV76" s="2" t="inlineStr">
        <is>
          <t/>
        </is>
      </c>
      <c r="AW76" t="inlineStr">
        <is>
          <t/>
        </is>
      </c>
      <c r="AX76" s="2" t="inlineStr">
        <is>
          <t>Međunarodna konferencija o harmonizaciji tehničkih zahtjeva za registraciju humanih lijekova|
Međunarodna konferencija o harmonizaciji|
ICH</t>
        </is>
      </c>
      <c r="AY76" s="2" t="inlineStr">
        <is>
          <t>3|
3|
3</t>
        </is>
      </c>
      <c r="AZ76" s="2" t="inlineStr">
        <is>
          <t xml:space="preserve">|
|
</t>
        </is>
      </c>
      <c r="BA76" t="inlineStr">
        <is>
          <t>organizacija koja obuhvaća regulatorna tijela i farmaceutsku industriju Europe, Japana i SAD-a s ciljem bolje usklađenosti u registraciji lijekova za razvoj što sigurnijih, djelotvornijih i kvalitetnijih lijekova uz štednju resursa</t>
        </is>
      </c>
      <c r="BB76" s="2" t="inlineStr">
        <is>
          <t>Az emberi felhasználásra szánt gyógyszerekre vonatkozó technikai követelmények harmonizációjával foglalkozó nemzetközi tanács</t>
        </is>
      </c>
      <c r="BC76" s="2" t="inlineStr">
        <is>
          <t>3</t>
        </is>
      </c>
      <c r="BD76" s="2" t="inlineStr">
        <is>
          <t/>
        </is>
      </c>
      <c r="BE76" t="inlineStr">
        <is>
          <t/>
        </is>
      </c>
      <c r="BF76" s="2" t="inlineStr">
        <is>
          <t>conferenza internazionale sull'armonizzazione dei requisiti tecnici per la registrazione di medicinali per uso umano|
Conferenza internazionale sull'armonizzazione</t>
        </is>
      </c>
      <c r="BG76" s="2" t="inlineStr">
        <is>
          <t>3|
2</t>
        </is>
      </c>
      <c r="BH76" s="2" t="inlineStr">
        <is>
          <t xml:space="preserve">|
</t>
        </is>
      </c>
      <c r="BI76" t="inlineStr">
        <is>
          <t/>
        </is>
      </c>
      <c r="BJ76" s="2" t="inlineStr">
        <is>
          <t>Tarptautinė taryba dėl žmonėms skirtų vaistinių preparatų registracijai taikomų techninių reikalavimų suderinimo|
TST</t>
        </is>
      </c>
      <c r="BK76" s="2" t="inlineStr">
        <is>
          <t>3|
2</t>
        </is>
      </c>
      <c r="BL76" s="2" t="inlineStr">
        <is>
          <t xml:space="preserve">|
</t>
        </is>
      </c>
      <c r="BM76" t="inlineStr">
        <is>
          <t/>
        </is>
      </c>
      <c r="BN76" s="2" t="inlineStr">
        <is>
          <t>ICH|
Starptautiskā padome tehnisko prasību saskaņošanai cilvēkiem paredzētajām zālēm</t>
        </is>
      </c>
      <c r="BO76" s="2" t="inlineStr">
        <is>
          <t>2|
2</t>
        </is>
      </c>
      <c r="BP76" s="2" t="inlineStr">
        <is>
          <t xml:space="preserve">|
</t>
        </is>
      </c>
      <c r="BQ76" t="inlineStr">
        <is>
          <t/>
        </is>
      </c>
      <c r="BR76" s="2" t="inlineStr">
        <is>
          <t>International Council for Harmonisation of Technical Requirements for Pharmaceuticals for Human Use</t>
        </is>
      </c>
      <c r="BS76" s="2" t="inlineStr">
        <is>
          <t>3</t>
        </is>
      </c>
      <c r="BT76" s="2" t="inlineStr">
        <is>
          <t>admitted</t>
        </is>
      </c>
      <c r="BU76" t="inlineStr">
        <is>
          <t/>
        </is>
      </c>
      <c r="BV76" s="2" t="inlineStr">
        <is>
          <t>ICH|
Internationale Raad voor de harmonisatie van de technische voorschriften voor de registratie van geneesmiddelen voor menselijk gebruik</t>
        </is>
      </c>
      <c r="BW76" s="2" t="inlineStr">
        <is>
          <t>2|
2</t>
        </is>
      </c>
      <c r="BX76" s="2" t="inlineStr">
        <is>
          <t xml:space="preserve">|
</t>
        </is>
      </c>
      <c r="BY76" t="inlineStr">
        <is>
          <t/>
        </is>
      </c>
      <c r="BZ76" s="2" t="inlineStr">
        <is>
          <t>Międzynarodowa Rada ds. Harmonizacji Wymagań Technicznych dla Rejestracji Produktów Leczniczych Stosowanych u Ludzi|
ICH</t>
        </is>
      </c>
      <c r="CA76" s="2" t="inlineStr">
        <is>
          <t>3|
3</t>
        </is>
      </c>
      <c r="CB76" s="2" t="inlineStr">
        <is>
          <t xml:space="preserve">|
</t>
        </is>
      </c>
      <c r="CC76" t="inlineStr">
        <is>
          <t>wspólne przedsięwzięcie organów regulacyjnych Unii Europejskiej, Stanów Zjednoczonych i Japonii oraz ekspertów przemysłu farmaceutycznego mające na celu ujednolicenie naukowych i technicznych aspektów rejestracji produktów leczniczych</t>
        </is>
      </c>
      <c r="CD76" s="2" t="inlineStr">
        <is>
          <t>Conferência Internacional de Harmonização dos Requisitos Técnicos para o Registo de Medicamentos para Uso Humano|
ICH|
Conferência Internacional de Harmonização dos Medicamentos de Uso Humano</t>
        </is>
      </c>
      <c r="CE76" s="2" t="inlineStr">
        <is>
          <t>3|
3|
3</t>
        </is>
      </c>
      <c r="CF76" s="2" t="inlineStr">
        <is>
          <t xml:space="preserve">|
|
</t>
        </is>
      </c>
      <c r="CG76" t="inlineStr">
        <is>
          <t>Projeto [...] que reúne as entidades reguladoras da Europa, Japão e Estados Unidos da América e peritos da indústria farmacêutica nessas três regiões para a discussão de aspetos científicos e técnicos do registo dos produtos [e cujo] objetivo é a elaboração de recomendações acerca das formas de conseguir uma maior harmonização na interpretação e aplicação das diretivas técnicas e requisitos de registo de produto.</t>
        </is>
      </c>
      <c r="CH76" s="2" t="inlineStr">
        <is>
          <t>ICH|
Consiliul Internațional pentru Armonizarea Cerințelor Tehnice de Înregistrare a Produselor Farmaceutice de Uz Uman</t>
        </is>
      </c>
      <c r="CI76" s="2" t="inlineStr">
        <is>
          <t>3|
3</t>
        </is>
      </c>
      <c r="CJ76" s="2" t="inlineStr">
        <is>
          <t xml:space="preserve">|
</t>
        </is>
      </c>
      <c r="CK76" t="inlineStr">
        <is>
          <t/>
        </is>
      </c>
      <c r="CL76" t="inlineStr">
        <is>
          <t/>
        </is>
      </c>
      <c r="CM76" t="inlineStr">
        <is>
          <t/>
        </is>
      </c>
      <c r="CN76" t="inlineStr">
        <is>
          <t/>
        </is>
      </c>
      <c r="CO76" t="inlineStr">
        <is>
          <t/>
        </is>
      </c>
      <c r="CP76" s="2" t="inlineStr">
        <is>
          <t>Mednarodni svet za harmonizacijo tehničnih zahtev za zdravila za uporabo v humani medicini|
Mednarodni svet za harmonizacijo tehničnih zahtev za registracijo zdravil za uporabo v humani medicini|
ICH</t>
        </is>
      </c>
      <c r="CQ76" s="2" t="inlineStr">
        <is>
          <t>3|
3|
3</t>
        </is>
      </c>
      <c r="CR76" s="2" t="inlineStr">
        <is>
          <t xml:space="preserve">|
admitted|
</t>
        </is>
      </c>
      <c r="CS76" t="inlineStr">
        <is>
          <t/>
        </is>
      </c>
      <c r="CT76" s="2" t="inlineStr">
        <is>
          <t>internationella konferensen om harmonisering av tekniska krav för registrering av humanläkemedel</t>
        </is>
      </c>
      <c r="CU76" s="2" t="inlineStr">
        <is>
          <t>3</t>
        </is>
      </c>
      <c r="CV76" s="2" t="inlineStr">
        <is>
          <t/>
        </is>
      </c>
      <c r="CW76" t="inlineStr">
        <is>
          <t/>
        </is>
      </c>
    </row>
    <row r="77">
      <c r="A77" s="1" t="str">
        <f>HYPERLINK("https://iate.europa.eu/entry/result/783658/all", "783658")</f>
        <v>783658</v>
      </c>
      <c r="B77" t="inlineStr">
        <is>
          <t>AGRICULTURE, FORESTRY AND FISHERIES</t>
        </is>
      </c>
      <c r="C77" t="inlineStr">
        <is>
          <t>AGRICULTURE, FORESTRY AND FISHERIES|fisheries;AGRICULTURE, FORESTRY AND FISHERIES|fisheries|fishing industry</t>
        </is>
      </c>
      <c r="D77" t="inlineStr">
        <is>
          <t>yes</t>
        </is>
      </c>
      <c r="E77" t="inlineStr">
        <is>
          <t/>
        </is>
      </c>
      <c r="F77" s="2" t="inlineStr">
        <is>
          <t>целеви видове</t>
        </is>
      </c>
      <c r="G77" s="2" t="inlineStr">
        <is>
          <t>3</t>
        </is>
      </c>
      <c r="H77" s="2" t="inlineStr">
        <is>
          <t/>
        </is>
      </c>
      <c r="I77" t="inlineStr">
        <is>
          <t>основните видове риба, които риболовен кораб цели да улови по време на дадена риболовна операция</t>
        </is>
      </c>
      <c r="J77" s="2" t="inlineStr">
        <is>
          <t>cílový druh</t>
        </is>
      </c>
      <c r="K77" s="2" t="inlineStr">
        <is>
          <t>3</t>
        </is>
      </c>
      <c r="L77" s="2" t="inlineStr">
        <is>
          <t/>
        </is>
      </c>
      <c r="M77" t="inlineStr">
        <is>
          <t/>
        </is>
      </c>
      <c r="N77" s="2" t="inlineStr">
        <is>
          <t>målart</t>
        </is>
      </c>
      <c r="O77" s="2" t="inlineStr">
        <is>
          <t>4</t>
        </is>
      </c>
      <c r="P77" s="2" t="inlineStr">
        <is>
          <t/>
        </is>
      </c>
      <c r="Q77" t="inlineStr">
        <is>
          <t/>
        </is>
      </c>
      <c r="R77" s="2" t="inlineStr">
        <is>
          <t>Zielarten</t>
        </is>
      </c>
      <c r="S77" s="2" t="inlineStr">
        <is>
          <t>3</t>
        </is>
      </c>
      <c r="T77" s="2" t="inlineStr">
        <is>
          <t/>
        </is>
      </c>
      <c r="U77" t="inlineStr">
        <is>
          <t/>
        </is>
      </c>
      <c r="V77" s="2" t="inlineStr">
        <is>
          <t>είδος-στόχος|
στοχευόμενο είδος</t>
        </is>
      </c>
      <c r="W77" s="2" t="inlineStr">
        <is>
          <t>3|
3</t>
        </is>
      </c>
      <c r="X77" s="2" t="inlineStr">
        <is>
          <t xml:space="preserve">|
</t>
        </is>
      </c>
      <c r="Y77" t="inlineStr">
        <is>
          <t/>
        </is>
      </c>
      <c r="Z77" s="2" t="inlineStr">
        <is>
          <t>target species</t>
        </is>
      </c>
      <c r="AA77" s="2" t="inlineStr">
        <is>
          <t>3</t>
        </is>
      </c>
      <c r="AB77" s="2" t="inlineStr">
        <is>
          <t/>
        </is>
      </c>
      <c r="AC77" t="inlineStr">
        <is>
          <t>primary species of fish that a fishing vessel aims to catch during a given fishing operation</t>
        </is>
      </c>
      <c r="AD77" s="2" t="inlineStr">
        <is>
          <t>especie principal|
especie objeto de pesca|
especie que hay que capturar</t>
        </is>
      </c>
      <c r="AE77" s="2" t="inlineStr">
        <is>
          <t>2|
2|
2</t>
        </is>
      </c>
      <c r="AF77" s="2" t="inlineStr">
        <is>
          <t xml:space="preserve">|
|
</t>
        </is>
      </c>
      <c r="AG77" t="inlineStr">
        <is>
          <t/>
        </is>
      </c>
      <c r="AH77" s="2" t="inlineStr">
        <is>
          <t>sihtliik</t>
        </is>
      </c>
      <c r="AI77" s="2" t="inlineStr">
        <is>
          <t>3</t>
        </is>
      </c>
      <c r="AJ77" s="2" t="inlineStr">
        <is>
          <t/>
        </is>
      </c>
      <c r="AK77" t="inlineStr">
        <is>
          <t/>
        </is>
      </c>
      <c r="AL77" s="2" t="inlineStr">
        <is>
          <t>kohdelaji</t>
        </is>
      </c>
      <c r="AM77" s="2" t="inlineStr">
        <is>
          <t>4</t>
        </is>
      </c>
      <c r="AN77" s="2" t="inlineStr">
        <is>
          <t/>
        </is>
      </c>
      <c r="AO77" t="inlineStr">
        <is>
          <t/>
        </is>
      </c>
      <c r="AP77" s="2" t="inlineStr">
        <is>
          <t>espèce ciblée|
espèce cible</t>
        </is>
      </c>
      <c r="AQ77" s="2" t="inlineStr">
        <is>
          <t>1|
3</t>
        </is>
      </c>
      <c r="AR77" s="2" t="inlineStr">
        <is>
          <t xml:space="preserve">|
</t>
        </is>
      </c>
      <c r="AS77" t="inlineStr">
        <is>
          <t>espèce recherchée en premier lieu par les pêcheurs d'une pêcherie particulière et sur laquelle porte l'effort de pêche dirigé (il peut y avoir des espèces ciblées primaires et des espèces ciblées secondaires)</t>
        </is>
      </c>
      <c r="AT77" s="2" t="inlineStr">
        <is>
          <t>spriocspeiceas</t>
        </is>
      </c>
      <c r="AU77" s="2" t="inlineStr">
        <is>
          <t>3</t>
        </is>
      </c>
      <c r="AV77" s="2" t="inlineStr">
        <is>
          <t/>
        </is>
      </c>
      <c r="AW77" t="inlineStr">
        <is>
          <t/>
        </is>
      </c>
      <c r="AX77" s="2" t="inlineStr">
        <is>
          <t>ciljane vrste|
ciljne vrste</t>
        </is>
      </c>
      <c r="AY77" s="2" t="inlineStr">
        <is>
          <t>3|
3</t>
        </is>
      </c>
      <c r="AZ77" s="2" t="inlineStr">
        <is>
          <t xml:space="preserve">preferred|
</t>
        </is>
      </c>
      <c r="BA77" t="inlineStr">
        <is>
          <t/>
        </is>
      </c>
      <c r="BB77" s="2" t="inlineStr">
        <is>
          <t>célfaj</t>
        </is>
      </c>
      <c r="BC77" s="2" t="inlineStr">
        <is>
          <t>4</t>
        </is>
      </c>
      <c r="BD77" s="2" t="inlineStr">
        <is>
          <t/>
        </is>
      </c>
      <c r="BE77" t="inlineStr">
        <is>
          <t>A halászati tevékenység során kifogás céljából szándékosan keresett faj.</t>
        </is>
      </c>
      <c r="BF77" s="2" t="inlineStr">
        <is>
          <t>specie bersaglio|
Specie ittiche "bersaglio"</t>
        </is>
      </c>
      <c r="BG77" s="2" t="inlineStr">
        <is>
          <t>2|
2</t>
        </is>
      </c>
      <c r="BH77" s="2" t="inlineStr">
        <is>
          <t xml:space="preserve">|
</t>
        </is>
      </c>
      <c r="BI77" t="inlineStr">
        <is>
          <t/>
        </is>
      </c>
      <c r="BJ77" s="2" t="inlineStr">
        <is>
          <t>tikslinė rūšis</t>
        </is>
      </c>
      <c r="BK77" s="2" t="inlineStr">
        <is>
          <t>3</t>
        </is>
      </c>
      <c r="BL77" s="2" t="inlineStr">
        <is>
          <t/>
        </is>
      </c>
      <c r="BM77" t="inlineStr">
        <is>
          <t>atitinkamos rūšies žuvis ar kitas gyvūnas, kurį žūklės laivas siekia sugauti</t>
        </is>
      </c>
      <c r="BN77" s="2" t="inlineStr">
        <is>
          <t>mērķsuga</t>
        </is>
      </c>
      <c r="BO77" s="2" t="inlineStr">
        <is>
          <t>3</t>
        </is>
      </c>
      <c r="BP77" s="2" t="inlineStr">
        <is>
          <t/>
        </is>
      </c>
      <c r="BQ77" t="inlineStr">
        <is>
          <t/>
        </is>
      </c>
      <c r="BR77" s="2" t="inlineStr">
        <is>
          <t>speċi fil-mira</t>
        </is>
      </c>
      <c r="BS77" s="2" t="inlineStr">
        <is>
          <t>3</t>
        </is>
      </c>
      <c r="BT77" s="2" t="inlineStr">
        <is>
          <t/>
        </is>
      </c>
      <c r="BU77" t="inlineStr">
        <is>
          <t>Dawk l-ispeċi primarjament mistada mis-sajjieda waqt attività partikolari tas-sajd. Jaf ikun hemm speċi fil-mira primarji u sekondarji.</t>
        </is>
      </c>
      <c r="BV77" s="2" t="inlineStr">
        <is>
          <t>doelsoort</t>
        </is>
      </c>
      <c r="BW77" s="2" t="inlineStr">
        <is>
          <t>3</t>
        </is>
      </c>
      <c r="BX77" s="2" t="inlineStr">
        <is>
          <t/>
        </is>
      </c>
      <c r="BY77" t="inlineStr">
        <is>
          <t/>
        </is>
      </c>
      <c r="BZ77" s="2" t="inlineStr">
        <is>
          <t>gatunek docelowy</t>
        </is>
      </c>
      <c r="CA77" s="2" t="inlineStr">
        <is>
          <t>2</t>
        </is>
      </c>
      <c r="CB77" s="2" t="inlineStr">
        <is>
          <t/>
        </is>
      </c>
      <c r="CC77" t="inlineStr">
        <is>
          <t>gatunek ryb będący głównym przedmiotem połowu prowadzoneg przez dany statek podczas danej operacji połowowej</t>
        </is>
      </c>
      <c r="CD77" s="2" t="inlineStr">
        <is>
          <t>espécie-alvo</t>
        </is>
      </c>
      <c r="CE77" s="2" t="inlineStr">
        <is>
          <t>3</t>
        </is>
      </c>
      <c r="CF77" s="2" t="inlineStr">
        <is>
          <t/>
        </is>
      </c>
      <c r="CG77" t="inlineStr">
        <is>
          <t>No contexto da pesca dirigida &lt;a href="/entry/result/784486/all" id="ENTRY_TO_ENTRY_CONVERTER" target="_blank"&gt;IATE:784486&lt;/a&gt; , espécie para a qual é primordialmente orientada essa pesca.</t>
        </is>
      </c>
      <c r="CH77" s="2" t="inlineStr">
        <is>
          <t>specie vizată|
specie-țintă</t>
        </is>
      </c>
      <c r="CI77" s="2" t="inlineStr">
        <is>
          <t>3|
3</t>
        </is>
      </c>
      <c r="CJ77" s="2" t="inlineStr">
        <is>
          <t xml:space="preserve">|
</t>
        </is>
      </c>
      <c r="CK77" t="inlineStr">
        <is>
          <t/>
        </is>
      </c>
      <c r="CL77" s="2" t="inlineStr">
        <is>
          <t>cieľový druh</t>
        </is>
      </c>
      <c r="CM77" s="2" t="inlineStr">
        <is>
          <t>3</t>
        </is>
      </c>
      <c r="CN77" s="2" t="inlineStr">
        <is>
          <t/>
        </is>
      </c>
      <c r="CO77" t="inlineStr">
        <is>
          <t/>
        </is>
      </c>
      <c r="CP77" s="2" t="inlineStr">
        <is>
          <t>ciljne vrste</t>
        </is>
      </c>
      <c r="CQ77" s="2" t="inlineStr">
        <is>
          <t>3</t>
        </is>
      </c>
      <c r="CR77" s="2" t="inlineStr">
        <is>
          <t/>
        </is>
      </c>
      <c r="CS77" t="inlineStr">
        <is>
          <t/>
        </is>
      </c>
      <c r="CT77" s="2" t="inlineStr">
        <is>
          <t>målart</t>
        </is>
      </c>
      <c r="CU77" s="2" t="inlineStr">
        <is>
          <t>3</t>
        </is>
      </c>
      <c r="CV77" s="2" t="inlineStr">
        <is>
          <t/>
        </is>
      </c>
      <c r="CW77" t="inlineStr">
        <is>
          <t>"Målart: Den art som man riktar sitt fiske efter."</t>
        </is>
      </c>
    </row>
    <row r="78">
      <c r="A78" s="1" t="str">
        <f>HYPERLINK("https://iate.europa.eu/entry/result/1179909/all", "1179909")</f>
        <v>1179909</v>
      </c>
      <c r="B78" t="inlineStr">
        <is>
          <t>INTERNATIONAL RELATIONS;INDUSTRY;TRADE</t>
        </is>
      </c>
      <c r="C78" t="inlineStr">
        <is>
          <t>INTERNATIONAL RELATIONS|international affairs|international agreement;INDUSTRY|industrial structures and policy;TRADE|international trade</t>
        </is>
      </c>
      <c r="D78" t="inlineStr">
        <is>
          <t>yes</t>
        </is>
      </c>
      <c r="E78" t="inlineStr">
        <is>
          <t/>
        </is>
      </c>
      <c r="F78" s="2" t="inlineStr">
        <is>
          <t>Споразумение за взаимно признаване</t>
        </is>
      </c>
      <c r="G78" s="2" t="inlineStr">
        <is>
          <t>3</t>
        </is>
      </c>
      <c r="H78" s="2" t="inlineStr">
        <is>
          <t/>
        </is>
      </c>
      <c r="I78" t="inlineStr">
        <is>
          <t/>
        </is>
      </c>
      <c r="J78" s="2" t="inlineStr">
        <is>
          <t>dohoda o vzájemném uznávání|
MRA</t>
        </is>
      </c>
      <c r="K78" s="2" t="inlineStr">
        <is>
          <t>3|
3</t>
        </is>
      </c>
      <c r="L78" s="2" t="inlineStr">
        <is>
          <t xml:space="preserve">|
</t>
        </is>
      </c>
      <c r="M78" t="inlineStr">
        <is>
          <t>dvoustranná dohoda na podporu obchodu se zbožím mezi Evropskou unií a třetími zeměmi a usnadňující přístup na trh tím, že poskytuje jednodušší přístup k výsledkům &lt;a href="https://iate.europa.eu/entry/result/770988/cs" target="_blank"&gt;posuzování shody&lt;/a&gt;</t>
        </is>
      </c>
      <c r="N78" s="2" t="inlineStr">
        <is>
          <t>aftale om gensidig anerkendelse|
MRA</t>
        </is>
      </c>
      <c r="O78" s="2" t="inlineStr">
        <is>
          <t>3|
3</t>
        </is>
      </c>
      <c r="P78" s="2" t="inlineStr">
        <is>
          <t xml:space="preserve">|
</t>
        </is>
      </c>
      <c r="Q78" t="inlineStr">
        <is>
          <t/>
        </is>
      </c>
      <c r="R78" s="2" t="inlineStr">
        <is>
          <t>Abkommen über die gegenseitige Anerkennung|
AGA</t>
        </is>
      </c>
      <c r="S78" s="2" t="inlineStr">
        <is>
          <t>3|
3</t>
        </is>
      </c>
      <c r="T78" s="2" t="inlineStr">
        <is>
          <t xml:space="preserve">|
</t>
        </is>
      </c>
      <c r="U78" t="inlineStr">
        <is>
          <t/>
        </is>
      </c>
      <c r="V78" s="2" t="inlineStr">
        <is>
          <t>συμφωνία αμοιβαίας αναγνώρισης|
ΣΑΑ</t>
        </is>
      </c>
      <c r="W78" s="2" t="inlineStr">
        <is>
          <t>3|
3</t>
        </is>
      </c>
      <c r="X78" s="2" t="inlineStr">
        <is>
          <t xml:space="preserve">|
</t>
        </is>
      </c>
      <c r="Y78" t="inlineStr">
        <is>
          <t>διμερής συμφωνία που προωθεί το εμπόριο αγαθών μεταξύ της Ευρωπαϊκής Ένωσης και τρίτων χωρών και, αίροντας τα τεχνικά εμπόδια, παρέχει ευκολότερη πρόσβαση σε &lt;a href="https://iate.europa.eu/entry/result/770988/en-el" target="_blank"&gt;αξιολόγηση της συμμόρφωσης&lt;/a&gt;</t>
        </is>
      </c>
      <c r="Z78" s="2" t="inlineStr">
        <is>
          <t>agreement on mutual recognition|
mutual recognition agreement|
MRA</t>
        </is>
      </c>
      <c r="AA78" s="2" t="inlineStr">
        <is>
          <t>3|
3|
3</t>
        </is>
      </c>
      <c r="AB78" s="2" t="inlineStr">
        <is>
          <t xml:space="preserve">|
|
</t>
        </is>
      </c>
      <c r="AC78" t="inlineStr">
        <is>
          <t>bilateral agreement to promote trade in goods between the European Union and third countries 
and facilitate market access by providing easier access to &lt;a href="https://iate.europa.eu/entry/result/770988/en" target="_blank"&gt;conformity assessment&lt;/a&gt;</t>
        </is>
      </c>
      <c r="AD78" s="2" t="inlineStr">
        <is>
          <t>acuerdo de reconocimiento mutuo|
ARM|
Acuerdo sobre el reconocimiento mutuo</t>
        </is>
      </c>
      <c r="AE78" s="2" t="inlineStr">
        <is>
          <t>3|
3|
3</t>
        </is>
      </c>
      <c r="AF78" s="2" t="inlineStr">
        <is>
          <t xml:space="preserve">preferred|
|
</t>
        </is>
      </c>
      <c r="AG78" t="inlineStr">
        <is>
          <t>Acuerdo bilateral destinado a promover el comercio de mercancías entre la Unión Europea y terceros países, así como a favorecer el acceso al mercado al facilitar el acceso a la &lt;a href="https://iate.europa.eu/entry/result/770988/es" target="_blank"&gt;evaluación de la conformidad&lt;/a&gt;.</t>
        </is>
      </c>
      <c r="AH78" s="2" t="inlineStr">
        <is>
          <t>vastastikuse tunnustamise leping</t>
        </is>
      </c>
      <c r="AI78" s="2" t="inlineStr">
        <is>
          <t>3</t>
        </is>
      </c>
      <c r="AJ78" s="2" t="inlineStr">
        <is>
          <t/>
        </is>
      </c>
      <c r="AK78" t="inlineStr">
        <is>
          <t/>
        </is>
      </c>
      <c r="AL78" s="2" t="inlineStr">
        <is>
          <t>vastavuoroista tunnustamista koskeva sopimus|
sopimus vastavuoroisesta tunnustamisesta</t>
        </is>
      </c>
      <c r="AM78" s="2" t="inlineStr">
        <is>
          <t>3|
3</t>
        </is>
      </c>
      <c r="AN78" s="2" t="inlineStr">
        <is>
          <t xml:space="preserve">|
</t>
        </is>
      </c>
      <c r="AO78" t="inlineStr">
        <is>
          <t>kahdenvälinen sopimus Euroopan unionin ja kolmansien maiden välisen tavarakaupan edistämiseksi ja markkinoille pääsyn helpottamiseksi</t>
        </is>
      </c>
      <c r="AP78" s="2" t="inlineStr">
        <is>
          <t>accord de reconnaissance mutuelle|
ARM|
accord sur la reconnaissance mutuelle</t>
        </is>
      </c>
      <c r="AQ78" s="2" t="inlineStr">
        <is>
          <t>3|
3|
2</t>
        </is>
      </c>
      <c r="AR78" s="2" t="inlineStr">
        <is>
          <t xml:space="preserve">preferred|
|
</t>
        </is>
      </c>
      <c r="AS78" t="inlineStr">
        <is>
          <t>accord par lequel une mesure ou une décision prise ou un agrément accordé de manière appropriée par une administration des douanes, est reconnu et accepté par une autre administration des douanes</t>
        </is>
      </c>
      <c r="AT78" s="2" t="inlineStr">
        <is>
          <t>comhaontú maidir le haitheantas frithpháirteach|
comhaontú um aitheantas frithpháirteach|
CAFP</t>
        </is>
      </c>
      <c r="AU78" s="2" t="inlineStr">
        <is>
          <t>3|
3|
3</t>
        </is>
      </c>
      <c r="AV78" s="2" t="inlineStr">
        <is>
          <t xml:space="preserve">preferred|
|
</t>
        </is>
      </c>
      <c r="AW78" t="inlineStr">
        <is>
          <t/>
        </is>
      </c>
      <c r="AX78" s="2" t="inlineStr">
        <is>
          <t>sporazum o uzajamnom priznavanju</t>
        </is>
      </c>
      <c r="AY78" s="2" t="inlineStr">
        <is>
          <t>3</t>
        </is>
      </c>
      <c r="AZ78" s="2" t="inlineStr">
        <is>
          <t/>
        </is>
      </c>
      <c r="BA78" t="inlineStr">
        <is>
          <t/>
        </is>
      </c>
      <c r="BB78" s="2" t="inlineStr">
        <is>
          <t>megállapodás a kölcsönös elismerésről|
kölcsönös elismerési megállapodás</t>
        </is>
      </c>
      <c r="BC78" s="2" t="inlineStr">
        <is>
          <t>3|
3</t>
        </is>
      </c>
      <c r="BD78" s="2" t="inlineStr">
        <is>
          <t xml:space="preserve">|
</t>
        </is>
      </c>
      <c r="BE78" t="inlineStr">
        <is>
          <t>az Európai Uniós és harmadik országok közötti árukereskedelem elősegítésére létrejött, a &lt;a href="https://iate.europa.eu/entry/result/770988/hu" target="_blank"&gt;megfelelőségértékeléshez&lt;/a&gt; való hozzáférés megkönnyítése révén a piaci hozzáférést könnyítő kétoldalú megállapodás</t>
        </is>
      </c>
      <c r="BF78" s="2" t="inlineStr">
        <is>
          <t>accordo sul reciproco riconoscimento|
accordo di reciproco riconoscimento|
accordo sul riconoscimento reciproco|
accordo di riconoscimento reciproco|
ARR|
MRA</t>
        </is>
      </c>
      <c r="BG78" s="2" t="inlineStr">
        <is>
          <t>3|
3|
3|
3|
3|
3</t>
        </is>
      </c>
      <c r="BH78" s="2" t="inlineStr">
        <is>
          <t xml:space="preserve">|
|
|
|
|
</t>
        </is>
      </c>
      <c r="BI78" t="inlineStr">
        <is>
          <t>tipo di accordo che mira a promuovere gli scambi di merci tra l’UE e i paesi extra-UE abbattendo gli ostacoli tecnici grazie ad un accesso più facile alla valutazione della conformità</t>
        </is>
      </c>
      <c r="BJ78" s="2" t="inlineStr">
        <is>
          <t>abipusio pripažinimo susitarimas</t>
        </is>
      </c>
      <c r="BK78" s="2" t="inlineStr">
        <is>
          <t>3</t>
        </is>
      </c>
      <c r="BL78" s="2" t="inlineStr">
        <is>
          <t/>
        </is>
      </c>
      <c r="BM78" t="inlineStr">
        <is>
          <t/>
        </is>
      </c>
      <c r="BN78" s="2" t="inlineStr">
        <is>
          <t>nolīgums par savstarpējo atzīšanu|
savstarpējās atzīšanas nolīgums</t>
        </is>
      </c>
      <c r="BO78" s="2" t="inlineStr">
        <is>
          <t>3|
3</t>
        </is>
      </c>
      <c r="BP78" s="2" t="inlineStr">
        <is>
          <t xml:space="preserve">|
</t>
        </is>
      </c>
      <c r="BQ78" t="inlineStr">
        <is>
          <t>divpusējs nolīgums, kura mērķis ir veicināt preču tirdzniecību starp ES un ārpussavienības valstīm, novēršot tehniskus šķēršļus ar vieglāku piekļuvi atbilstības novērtējumam</t>
        </is>
      </c>
      <c r="BR78" s="2" t="inlineStr">
        <is>
          <t>ftehim dwar rikonoxximent reċiproku|
MRA</t>
        </is>
      </c>
      <c r="BS78" s="2" t="inlineStr">
        <is>
          <t>3|
3</t>
        </is>
      </c>
      <c r="BT78" s="2" t="inlineStr">
        <is>
          <t xml:space="preserve">|
</t>
        </is>
      </c>
      <c r="BU78" t="inlineStr">
        <is>
          <t>ftehim bilaterali li jippromwovi l-kummerċ tal-merkanzija bejn l-Unjoni Ewropea u pajjiżi terzi u jiffaċilita l-aċċess għas-suq billi jipprovdi aċċess iktar faċli għall-valutazzjoni tal-konformità</t>
        </is>
      </c>
      <c r="BV78" s="2" t="inlineStr">
        <is>
          <t>overeenkomst inzake wederzijdse erkenning|
MRA</t>
        </is>
      </c>
      <c r="BW78" s="2" t="inlineStr">
        <is>
          <t>3|
3</t>
        </is>
      </c>
      <c r="BX78" s="2" t="inlineStr">
        <is>
          <t xml:space="preserve">|
</t>
        </is>
      </c>
      <c r="BY78" t="inlineStr">
        <is>
          <t>bilaterale overeenkomst die als doel heeft de handel in goederen tussen de EU en niet-EU-landen te bevorderen door technische belemmeringen weg te nemen en de toegang tot conformiteitsbeoordeling te vergemakkelijken</t>
        </is>
      </c>
      <c r="BZ78" s="2" t="inlineStr">
        <is>
          <t>umowa o wzajemnym uznawaniu|
umowa w sprawie wzajemnego uznawania</t>
        </is>
      </c>
      <c r="CA78" s="2" t="inlineStr">
        <is>
          <t>3|
3</t>
        </is>
      </c>
      <c r="CB78" s="2" t="inlineStr">
        <is>
          <t xml:space="preserve">preferred|
</t>
        </is>
      </c>
      <c r="CC78" t="inlineStr">
        <is>
          <t>umowa międzynarodowa, na mocy której co najmniej dwa państwa zobowiązują się do wzajemnego uznawania wyników oceny zgodności</t>
        </is>
      </c>
      <c r="CD78" s="2" t="inlineStr">
        <is>
          <t>acordo sobre reconhecimento mútuo|
ARM</t>
        </is>
      </c>
      <c r="CE78" s="2" t="inlineStr">
        <is>
          <t>3|
3</t>
        </is>
      </c>
      <c r="CF78" s="2" t="inlineStr">
        <is>
          <t xml:space="preserve">|
</t>
        </is>
      </c>
      <c r="CG78" t="inlineStr">
        <is>
          <t>Acordo que visa promover o comércio de mercadorias entre a União Europeia e e países não pertencentes à UE através da remoção dos obstáculos técnicos, facilitando o acesso às avaliações da conformidade.</t>
        </is>
      </c>
      <c r="CH78" s="2" t="inlineStr">
        <is>
          <t>acord de recunoaștere reciprocă|
ARR|
acord privind recunoașterea reciprocă</t>
        </is>
      </c>
      <c r="CI78" s="2" t="inlineStr">
        <is>
          <t>3|
3|
3</t>
        </is>
      </c>
      <c r="CJ78" s="2" t="inlineStr">
        <is>
          <t xml:space="preserve">|
|
</t>
        </is>
      </c>
      <c r="CK78" t="inlineStr">
        <is>
          <t/>
        </is>
      </c>
      <c r="CL78" s="2" t="inlineStr">
        <is>
          <t>dohoda o vzájomnom uznávaní</t>
        </is>
      </c>
      <c r="CM78" s="2" t="inlineStr">
        <is>
          <t>3</t>
        </is>
      </c>
      <c r="CN78" s="2" t="inlineStr">
        <is>
          <t/>
        </is>
      </c>
      <c r="CO78" t="inlineStr">
        <is>
          <t>medzinárodná dohoda, ktorou sa dve alebo viaceré krajiny zaväzujú vzájomne uznávať výsledky posudzovania zhody</t>
        </is>
      </c>
      <c r="CP78" s="2" t="inlineStr">
        <is>
          <t>sporazum o vzajemnem priznavanju</t>
        </is>
      </c>
      <c r="CQ78" s="2" t="inlineStr">
        <is>
          <t>3</t>
        </is>
      </c>
      <c r="CR78" s="2" t="inlineStr">
        <is>
          <t/>
        </is>
      </c>
      <c r="CS78" t="inlineStr">
        <is>
          <t>dvostranski sporazum za spodbujanje blagovne menjave med Evropsko unijo in tretjimi državami ter olajšanje dostopa do trga z omogočanjem &lt;a href="https://iate.europa.eu/entry/result/770988/sl" target="_blank"&gt;ugotavljanja skladnosti&lt;/a&gt;</t>
        </is>
      </c>
      <c r="CT78" s="2" t="inlineStr">
        <is>
          <t>avtal om ömsesidigt erkännande|
MRA</t>
        </is>
      </c>
      <c r="CU78" s="2" t="inlineStr">
        <is>
          <t>3|
3</t>
        </is>
      </c>
      <c r="CV78" s="2" t="inlineStr">
        <is>
          <t xml:space="preserve">|
</t>
        </is>
      </c>
      <c r="CW78" t="inlineStr">
        <is>
          <t/>
        </is>
      </c>
    </row>
    <row r="79">
      <c r="A79" s="1" t="str">
        <f>HYPERLINK("https://iate.europa.eu/entry/result/1708806/all", "1708806")</f>
        <v>1708806</v>
      </c>
      <c r="B79" t="inlineStr">
        <is>
          <t>TRADE</t>
        </is>
      </c>
      <c r="C79" t="inlineStr">
        <is>
          <t>TRADE;TRADE|marketing</t>
        </is>
      </c>
      <c r="D79" t="inlineStr">
        <is>
          <t>yes</t>
        </is>
      </c>
      <c r="E79" t="inlineStr">
        <is>
          <t/>
        </is>
      </c>
      <c r="F79" s="2" t="inlineStr">
        <is>
          <t>продажби от разстояние</t>
        </is>
      </c>
      <c r="G79" s="2" t="inlineStr">
        <is>
          <t>3</t>
        </is>
      </c>
      <c r="H79" s="2" t="inlineStr">
        <is>
          <t/>
        </is>
      </c>
      <c r="I79" t="inlineStr">
        <is>
          <t>продажби, за които е сключен договор от разстояние по интернет, по телефона, по електронна поща или др., без едновременното физическо присъствие на търговеца и потребителя</t>
        </is>
      </c>
      <c r="J79" s="2" t="inlineStr">
        <is>
          <t>prodej na dálku|
dálkový prodej</t>
        </is>
      </c>
      <c r="K79" s="2" t="inlineStr">
        <is>
          <t>3|
3</t>
        </is>
      </c>
      <c r="L79" s="2" t="inlineStr">
        <is>
          <t>|
admitted</t>
        </is>
      </c>
      <c r="M79" t="inlineStr">
        <is>
          <t>forma prodeje mimo obchodní prostory, realizovaná prostřednictvím zásilkového prodeje, telemarketingu, telefonu, internetu, e-mailu nebo faxu</t>
        </is>
      </c>
      <c r="N79" s="2" t="inlineStr">
        <is>
          <t>fjernsalg</t>
        </is>
      </c>
      <c r="O79" s="2" t="inlineStr">
        <is>
          <t>3</t>
        </is>
      </c>
      <c r="P79" s="2" t="inlineStr">
        <is>
          <t/>
        </is>
      </c>
      <c r="Q79" t="inlineStr">
        <is>
          <t>aftaler vedrørende varer eller tjenesteydelser indgået uden fysisk kontakt mellem parterne som led i et system for fjernsalg</t>
        </is>
      </c>
      <c r="R79" s="2" t="inlineStr">
        <is>
          <t>Fernabsatz|
Fernverkäufe</t>
        </is>
      </c>
      <c r="S79" s="2" t="inlineStr">
        <is>
          <t>3|
3</t>
        </is>
      </c>
      <c r="T79" s="2" t="inlineStr">
        <is>
          <t xml:space="preserve">|
</t>
        </is>
      </c>
      <c r="U79" t="inlineStr">
        <is>
          <t/>
        </is>
      </c>
      <c r="V79" s="2" t="inlineStr">
        <is>
          <t>πώληση εξ αποστάσεως</t>
        </is>
      </c>
      <c r="W79" s="2" t="inlineStr">
        <is>
          <t>2</t>
        </is>
      </c>
      <c r="X79" s="2" t="inlineStr">
        <is>
          <t/>
        </is>
      </c>
      <c r="Y79" t="inlineStr">
        <is>
          <t/>
        </is>
      </c>
      <c r="Z79" s="2" t="inlineStr">
        <is>
          <t>distance selling|
distance sales|
sales through distance contracts</t>
        </is>
      </c>
      <c r="AA79" s="2" t="inlineStr">
        <is>
          <t>3|
3|
3</t>
        </is>
      </c>
      <c r="AB79" s="2" t="inlineStr">
        <is>
          <t xml:space="preserve">preferred|
|
</t>
        </is>
      </c>
      <c r="AC79" t="inlineStr">
        <is>
          <t>sales made by e-mail, fax, telephone, internet shopping and mail order which involve communication between a trader and a consumer when they are not in each other's physical presence</t>
        </is>
      </c>
      <c r="AD79" s="2" t="inlineStr">
        <is>
          <t>venta a distancia</t>
        </is>
      </c>
      <c r="AE79" s="2" t="inlineStr">
        <is>
          <t>3</t>
        </is>
      </c>
      <c r="AF79" s="2" t="inlineStr">
        <is>
          <t/>
        </is>
      </c>
      <c r="AG79" t="inlineStr">
        <is>
          <t>Venta que se realiza sin la presencia física simultánea del comprador y el vendedor.</t>
        </is>
      </c>
      <c r="AH79" s="2" t="inlineStr">
        <is>
          <t>kaugmüük</t>
        </is>
      </c>
      <c r="AI79" s="2" t="inlineStr">
        <is>
          <t>3</t>
        </is>
      </c>
      <c r="AJ79" s="2" t="inlineStr">
        <is>
          <t/>
        </is>
      </c>
      <c r="AK79" t="inlineStr">
        <is>
          <t>internetis, telefoni teel, e-posti, faksi või tüüpkirja vahendusel sõlmitavad müügi- ja teenuselepingud ilma tarbijaga näost näkku kohtumata</t>
        </is>
      </c>
      <c r="AL79" s="2" t="inlineStr">
        <is>
          <t>etämyynti</t>
        </is>
      </c>
      <c r="AM79" s="2" t="inlineStr">
        <is>
          <t>3</t>
        </is>
      </c>
      <c r="AN79" s="2" t="inlineStr">
        <is>
          <t/>
        </is>
      </c>
      <c r="AO79" t="inlineStr">
        <is>
          <t>kulutushyödykkeen tarjoaminen kuluttajalle elinkeinonharjoittajan järjestämän sellaisen etätarjontamenetelmän avulla, jossa sopimuksen tekemiseen ja sitä edeltävään markkinointiin käytetään yksinomaan yhtä tai useampaa etäviestintä</t>
        </is>
      </c>
      <c r="AP79" s="2" t="inlineStr">
        <is>
          <t>vente à distance|
VAD</t>
        </is>
      </c>
      <c r="AQ79" s="2" t="inlineStr">
        <is>
          <t>3|
3</t>
        </is>
      </c>
      <c r="AR79" s="2" t="inlineStr">
        <is>
          <t xml:space="preserve">|
</t>
        </is>
      </c>
      <c r="AS79" t="inlineStr">
        <is>
          <t>conclusion d’une vente ou de prestation de services à distance, sans la présence physique simultanée du professionnel et du consommateur, par le recours exclusif à une ou plusieurs techniques de communication à distance jusqu'à la conclusion du contrat</t>
        </is>
      </c>
      <c r="AT79" s="2" t="inlineStr">
        <is>
          <t>ciandíol</t>
        </is>
      </c>
      <c r="AU79" s="2" t="inlineStr">
        <is>
          <t>3</t>
        </is>
      </c>
      <c r="AV79" s="2" t="inlineStr">
        <is>
          <t/>
        </is>
      </c>
      <c r="AW79" t="inlineStr">
        <is>
          <t/>
        </is>
      </c>
      <c r="AX79" s="2" t="inlineStr">
        <is>
          <t>prodaja na daljinu</t>
        </is>
      </c>
      <c r="AY79" s="2" t="inlineStr">
        <is>
          <t>3</t>
        </is>
      </c>
      <c r="AZ79" s="2" t="inlineStr">
        <is>
          <t/>
        </is>
      </c>
      <c r="BA79" t="inlineStr">
        <is>
          <t>prodaja putem sredstva komunikacije na daljinu za obavljanje djelatnosti trgovine, prodaje robe i usluga što podrazumijeva nuđenje usluga kao i ostali oblici individualizirane prodaje robe i usluga kupcu (prodaja putem kataloga, TV prodaja, prodaja putem pošte, prodaja putem interneta i sl.)</t>
        </is>
      </c>
      <c r="BB79" s="2" t="inlineStr">
        <is>
          <t>távértékesítés</t>
        </is>
      </c>
      <c r="BC79" s="2" t="inlineStr">
        <is>
          <t>3</t>
        </is>
      </c>
      <c r="BD79" s="2" t="inlineStr">
        <is>
          <t/>
        </is>
      </c>
      <c r="BE79" t="inlineStr">
        <is>
          <t>csomagküldő kereskedelem vagy katalógus útján, interneten, telemarketingen keresztül vagy egyéb olyan módon történő eladásra kínálás, bérbeadás vagy részletvásárlásra kínálás, amely feltételezi, hogy a potenciális végfelhasználó a bemutatott terméket nem tudja megtekinteni</t>
        </is>
      </c>
      <c r="BF79" s="2" t="inlineStr">
        <is>
          <t>vendita a distanza</t>
        </is>
      </c>
      <c r="BG79" s="2" t="inlineStr">
        <is>
          <t>3</t>
        </is>
      </c>
      <c r="BH79" s="2" t="inlineStr">
        <is>
          <t/>
        </is>
      </c>
      <c r="BI79" t="inlineStr">
        <is>
          <t>contratti di vendita e di prestazione di servizi senza che il cliente sia fisicamente presente</t>
        </is>
      </c>
      <c r="BJ79" s="2" t="inlineStr">
        <is>
          <t>nuotolinė prekyba</t>
        </is>
      </c>
      <c r="BK79" s="2" t="inlineStr">
        <is>
          <t>4</t>
        </is>
      </c>
      <c r="BL79" s="2" t="inlineStr">
        <is>
          <t/>
        </is>
      </c>
      <c r="BM79" t="inlineStr">
        <is>
          <t>tokia prekyba, kai vienos Europos Sąjungos (toliau – ES) valstybės narės PVM mokėtojas tiekia prekes kitos ES valstybės narės asmenims (neapmokestinamiesiems asmenims ir apmokestinamiesiems asmenims, neturintiems teisės į pridėtinės vertės mokesčio (toliau – PVM) atskaitą), nesantiems PVM mokėtojais savo šalyje, o prekės tiekėjo ar jo užsakymu kito asmens atgabenamos iš vienos ES valstybės narės į tą kitą ES valstybę narę</t>
        </is>
      </c>
      <c r="BN79" s="2" t="inlineStr">
        <is>
          <t>distances pārdošana|
tālpārdošana</t>
        </is>
      </c>
      <c r="BO79" s="2" t="inlineStr">
        <is>
          <t>3|
3</t>
        </is>
      </c>
      <c r="BP79" s="2" t="inlineStr">
        <is>
          <t xml:space="preserve">|
</t>
        </is>
      </c>
      <c r="BQ79" t="inlineStr">
        <is>
          <t>pārdošana, ko pārdevējs veic no attāluma un netieši, proti, izmantojot internetu, īsziņu pakalpojumus, telefona un telefaksa sakarus, interaktīvo televīziju un citas sakaru tehnoloģijas, kā arī ar pasta starpniecību nosūtot īpašus katalogus, avīzes vai žurnālus</t>
        </is>
      </c>
      <c r="BR79" s="2" t="inlineStr">
        <is>
          <t>bejgħ mill-bogħod|
bejgħ permezz ta’ kuntratti mill-bogħod</t>
        </is>
      </c>
      <c r="BS79" s="2" t="inlineStr">
        <is>
          <t>3|
3</t>
        </is>
      </c>
      <c r="BT79" s="2" t="inlineStr">
        <is>
          <t xml:space="preserve">|
</t>
        </is>
      </c>
      <c r="BU79" t="inlineStr">
        <is>
          <t>bejgħ permezz ta' posta elettronika, fax, telefon, internet u ordnijiet bil-posta li jinvolvi komunikazzjoni bejn kummerċjant u konsumatur mhux fil-preżenza ta' xulxin sa u inkluż il-waqt li fih jiġi konkluż il-kuntratt</t>
        </is>
      </c>
      <c r="BV79" s="2" t="inlineStr">
        <is>
          <t>verkoop op afstand|
verkoop door middel van op afstand gesloten overeenkomsten</t>
        </is>
      </c>
      <c r="BW79" s="2" t="inlineStr">
        <is>
          <t>3|
3</t>
        </is>
      </c>
      <c r="BX79" s="2" t="inlineStr">
        <is>
          <t xml:space="preserve">|
</t>
        </is>
      </c>
      <c r="BY79" t="inlineStr">
        <is>
          <t>verkoop aan de consument van goederen of diensten via telefoon, fax, post of internet</t>
        </is>
      </c>
      <c r="BZ79" s="2" t="inlineStr">
        <is>
          <t>sprzedaż na odległość</t>
        </is>
      </c>
      <c r="CA79" s="2" t="inlineStr">
        <is>
          <t>3</t>
        </is>
      </c>
      <c r="CB79" s="2" t="inlineStr">
        <is>
          <t/>
        </is>
      </c>
      <c r="CC79" t="inlineStr">
        <is>
          <t>umowa zawarta z konsumentem w ramach zorganizowanego systemu zawierania umów na odległość, bez jednoczesnej fizycznej obecności stron, z wyłącznym wykorzystaniem jednego lub większej liczby środków porozumiewania się na odległość do chwili zawarcia umowy włącznie</t>
        </is>
      </c>
      <c r="CD79" s="2" t="inlineStr">
        <is>
          <t>venda à distância|
venda por contrato à distância</t>
        </is>
      </c>
      <c r="CE79" s="2" t="inlineStr">
        <is>
          <t>2|
3</t>
        </is>
      </c>
      <c r="CF79" s="2" t="inlineStr">
        <is>
          <t xml:space="preserve">|
</t>
        </is>
      </c>
      <c r="CG79" t="inlineStr">
        <is>
          <t>Venda efetuada sem a presença física do vendedor e do consumidor, na sequência de uma oferta de venda feita utilizando técnicas de comunicação à distância.</t>
        </is>
      </c>
      <c r="CH79" s="2" t="inlineStr">
        <is>
          <t>vânzare la distanță</t>
        </is>
      </c>
      <c r="CI79" s="2" t="inlineStr">
        <is>
          <t>3</t>
        </is>
      </c>
      <c r="CJ79" s="2" t="inlineStr">
        <is>
          <t/>
        </is>
      </c>
      <c r="CK79" t="inlineStr">
        <is>
          <t>acea formă de vânzare cu amănuntul care se desfășoară în lipsa prezenței fizice simultane a consumatorului și a comerciantului, în urma unei oferte de vânzare efectuate de acesta din urma, care, în scopul încheierii contractului, utilizează exclusiv tehnici de comunicație la distanță</t>
        </is>
      </c>
      <c r="CL79" s="2" t="inlineStr">
        <is>
          <t>predaj na diaľku|
zásielkový obchod</t>
        </is>
      </c>
      <c r="CM79" s="2" t="inlineStr">
        <is>
          <t>3|
3</t>
        </is>
      </c>
      <c r="CN79" s="2" t="inlineStr">
        <is>
          <t xml:space="preserve">|
</t>
        </is>
      </c>
      <c r="CO79" t="inlineStr">
        <is>
          <t>predaj použitím prostriedkov diaľkovej komunikácie (napr. web, e-mail, telefón, fax, list, katalóg) bez toho aby sa predávajúci so spotrebiteľom fyzicky stretol</t>
        </is>
      </c>
      <c r="CP79" s="2" t="inlineStr">
        <is>
          <t>prodaja na daljavo|
prodaja po pogodbah, sklenjenih na daljavo</t>
        </is>
      </c>
      <c r="CQ79" s="2" t="inlineStr">
        <is>
          <t>3|
3</t>
        </is>
      </c>
      <c r="CR79" s="2" t="inlineStr">
        <is>
          <t xml:space="preserve">|
</t>
        </is>
      </c>
      <c r="CS79" t="inlineStr">
        <is>
          <t/>
        </is>
      </c>
      <c r="CT79" s="2" t="inlineStr">
        <is>
          <t>distansförsäljning</t>
        </is>
      </c>
      <c r="CU79" s="2" t="inlineStr">
        <is>
          <t>2</t>
        </is>
      </c>
      <c r="CV79" s="2" t="inlineStr">
        <is>
          <t/>
        </is>
      </c>
      <c r="CW79" t="inlineStr">
        <is>
          <t/>
        </is>
      </c>
    </row>
    <row r="80">
      <c r="A80" s="1" t="str">
        <f>HYPERLINK("https://iate.europa.eu/entry/result/1431892/all", "1431892")</f>
        <v>1431892</v>
      </c>
      <c r="B80" t="inlineStr">
        <is>
          <t>SCIENCE</t>
        </is>
      </c>
      <c r="C80" t="inlineStr">
        <is>
          <t>SCIENCE|natural and applied sciences|life sciences|biology|genetics</t>
        </is>
      </c>
      <c r="D80" t="inlineStr">
        <is>
          <t>yes</t>
        </is>
      </c>
      <c r="E80" t="inlineStr">
        <is>
          <t/>
        </is>
      </c>
      <c r="F80" s="2" t="inlineStr">
        <is>
          <t>полимеразна верижна реакция|
PCR</t>
        </is>
      </c>
      <c r="G80" s="2" t="inlineStr">
        <is>
          <t>3|
3</t>
        </is>
      </c>
      <c r="H80" s="2" t="inlineStr">
        <is>
          <t xml:space="preserve">|
</t>
        </is>
      </c>
      <c r="I80" t="inlineStr">
        <is>
          <t>експериментален метод от молекулярната биология и молекулната диагностика; състои се в ин витро ензимно намножаване (амплификация) на избрани нуклеотидни последователности, ограничени от известни секвенции.</t>
        </is>
      </c>
      <c r="J80" s="2" t="inlineStr">
        <is>
          <t>polymerázová řetězová reakce|
PCR</t>
        </is>
      </c>
      <c r="K80" s="2" t="inlineStr">
        <is>
          <t>3|
3</t>
        </is>
      </c>
      <c r="L80" s="2" t="inlineStr">
        <is>
          <t xml:space="preserve">|
</t>
        </is>
      </c>
      <c r="M80" t="inlineStr">
        <is>
          <t>enzymatická amplifikace DNA &lt;i&gt;in vitro&lt;/i&gt; syntézou mnoha kopií vybrané sekvence DNA v cyklické reakci o třech teplotních fázích</t>
        </is>
      </c>
      <c r="N80" s="2" t="inlineStr">
        <is>
          <t>polymerasekædereaktion|
genforstærkning|
PCR</t>
        </is>
      </c>
      <c r="O80" s="2" t="inlineStr">
        <is>
          <t>3|
3|
3</t>
        </is>
      </c>
      <c r="P80" s="2" t="inlineStr">
        <is>
          <t xml:space="preserve">|
|
</t>
        </is>
      </c>
      <c r="Q80" t="inlineStr">
        <is>
          <t>metode til mangfoldiggørelse (amplificering) af DNA-molekyler</t>
        </is>
      </c>
      <c r="R80" s="2" t="inlineStr">
        <is>
          <t>polymerase chain reaction|
Polymerase-Kettenreaktion|
PCR|
Polymerase-Ketten-Reaktion</t>
        </is>
      </c>
      <c r="S80" s="2" t="inlineStr">
        <is>
          <t>3|
2|
2|
3</t>
        </is>
      </c>
      <c r="T80" s="2" t="inlineStr">
        <is>
          <t xml:space="preserve">|
|
|
</t>
        </is>
      </c>
      <c r="U80" t="inlineStr">
        <is>
          <t/>
        </is>
      </c>
      <c r="V80" s="2" t="inlineStr">
        <is>
          <t>αλυσιδωτή αντίδραση της πολυμεράσης|
PCR</t>
        </is>
      </c>
      <c r="W80" s="2" t="inlineStr">
        <is>
          <t>3|
4</t>
        </is>
      </c>
      <c r="X80" s="2" t="inlineStr">
        <is>
          <t xml:space="preserve">|
</t>
        </is>
      </c>
      <c r="Y80" t="inlineStr">
        <is>
          <t/>
        </is>
      </c>
      <c r="Z80" s="2" t="inlineStr">
        <is>
          <t>polymerase chain reaction|
PCR</t>
        </is>
      </c>
      <c r="AA80" s="2" t="inlineStr">
        <is>
          <t>3|
3</t>
        </is>
      </c>
      <c r="AB80" s="2" t="inlineStr">
        <is>
          <t xml:space="preserve">|
</t>
        </is>
      </c>
      <c r="AC80" t="inlineStr">
        <is>
          <t>&lt;div&gt;
laboratory technique used by molecular
biologists to amplify a particular DNA sequence to
generate millions or billions of copies&lt;/div&gt;</t>
        </is>
      </c>
      <c r="AD80" s="2" t="inlineStr">
        <is>
          <t>reacción en cadena de la polimerasa|
RCP</t>
        </is>
      </c>
      <c r="AE80" s="2" t="inlineStr">
        <is>
          <t>3|
3</t>
        </is>
      </c>
      <c r="AF80" s="2" t="inlineStr">
        <is>
          <t xml:space="preserve">|
</t>
        </is>
      </c>
      <c r="AG80" t="inlineStr">
        <is>
          <t>Procedimiento que permite la amplificación exponencial de una secuencia de ADN &lt;i&gt;in vitro&lt;/i&gt;, mediante ciclos sucesivos de apareamiento de oligonucleótidos específicos y de elongación con la ayuda de una ADN-polimerasa</t>
        </is>
      </c>
      <c r="AH80" s="2" t="inlineStr">
        <is>
          <t>polümeraasi ahelreaktsioon|
PCR</t>
        </is>
      </c>
      <c r="AI80" s="2" t="inlineStr">
        <is>
          <t>3|
3</t>
        </is>
      </c>
      <c r="AJ80" s="2" t="inlineStr">
        <is>
          <t xml:space="preserve">|
</t>
        </is>
      </c>
      <c r="AK80" t="inlineStr">
        <is>
          <t>kindla DNA-järjestuse amplifikatsioon in vitro tingimustes, mis toimub paljukordse denaturatsiooni, oligonukleotiidsete praimerite hübridatsiooni ja polünukleotiidi sünteesi tsüklite tulemusel</t>
        </is>
      </c>
      <c r="AL80" s="2" t="inlineStr">
        <is>
          <t>polymeraasiketjureaktio|
PCR</t>
        </is>
      </c>
      <c r="AM80" s="2" t="inlineStr">
        <is>
          <t>3|
3</t>
        </is>
      </c>
      <c r="AN80" s="2" t="inlineStr">
        <is>
          <t xml:space="preserve">|
</t>
        </is>
      </c>
      <c r="AO80" t="inlineStr">
        <is>
          <t>menetelmä, jolla voidaan nopeasti monistaa haluttu DNA-jakso hyvin pienestä lähtöainemäärästä</t>
        </is>
      </c>
      <c r="AP80" s="2" t="inlineStr">
        <is>
          <t>amplification en chaîne par polymérase|
PCR|
réaction en chaînes de la polymérase|
technique d'amplification enzymatique|
amplification PCR|
technique de PCR</t>
        </is>
      </c>
      <c r="AQ80" s="2" t="inlineStr">
        <is>
          <t>3|
3|
3|
3|
3|
3</t>
        </is>
      </c>
      <c r="AR80" s="2" t="inlineStr">
        <is>
          <t xml:space="preserve">|
|
|
|
|
</t>
        </is>
      </c>
      <c r="AS80" t="inlineStr">
        <is>
          <t>procédé d'amplification moléculaire exponentielle in vitro d'une séquence définie d'ADN, faisant intervenir des cycles successifs d'appariements d'oligonucléotides spécifiques et d'élongation à l'aide d'une polymérase</t>
        </is>
      </c>
      <c r="AT80" s="2" t="inlineStr">
        <is>
          <t>imoibriú slabhrúil polaiméaráise</t>
        </is>
      </c>
      <c r="AU80" s="2" t="inlineStr">
        <is>
          <t>3</t>
        </is>
      </c>
      <c r="AV80" s="2" t="inlineStr">
        <is>
          <t/>
        </is>
      </c>
      <c r="AW80" t="inlineStr">
        <is>
          <t/>
        </is>
      </c>
      <c r="AX80" s="2" t="inlineStr">
        <is>
          <t>lančana reakcija polimerazom|
PCR</t>
        </is>
      </c>
      <c r="AY80" s="2" t="inlineStr">
        <is>
          <t>2|
2</t>
        </is>
      </c>
      <c r="AZ80" s="2" t="inlineStr">
        <is>
          <t xml:space="preserve">|
</t>
        </is>
      </c>
      <c r="BA80" t="inlineStr">
        <is>
          <t/>
        </is>
      </c>
      <c r="BB80" s="2" t="inlineStr">
        <is>
          <t>polimeráz láncreakció|
PCR</t>
        </is>
      </c>
      <c r="BC80" s="2" t="inlineStr">
        <is>
          <t>4|
3</t>
        </is>
      </c>
      <c r="BD80" s="2" t="inlineStr">
        <is>
          <t xml:space="preserve">|
</t>
        </is>
      </c>
      <c r="BE80" t="inlineStr">
        <is>
          <t>olyan genetikai módszer, melynek segítségével ismert szekvenciájú géndarabok felszaporítása végezhető el</t>
        </is>
      </c>
      <c r="BF80" s="2" t="inlineStr">
        <is>
          <t>reazione a catena della polimerasi|
PCR</t>
        </is>
      </c>
      <c r="BG80" s="2" t="inlineStr">
        <is>
          <t>3|
3</t>
        </is>
      </c>
      <c r="BH80" s="2" t="inlineStr">
        <is>
          <t xml:space="preserve">|
</t>
        </is>
      </c>
      <c r="BI80" t="inlineStr">
        <is>
          <t>tecnica che consente di ottenere rapidamente milioni di molecole identiche di DNA a partire da quantità estremamente ridotte dell’acido nucleico</t>
        </is>
      </c>
      <c r="BJ80" s="2" t="inlineStr">
        <is>
          <t>polimerazės grandininė reakcija|
polimerazinė grandininė reakcija|
PGR</t>
        </is>
      </c>
      <c r="BK80" s="2" t="inlineStr">
        <is>
          <t>4|
3|
3</t>
        </is>
      </c>
      <c r="BL80" s="2" t="inlineStr">
        <is>
          <t xml:space="preserve">preferred|
|
</t>
        </is>
      </c>
      <c r="BM80" t="inlineStr">
        <is>
          <t>deoksiribonukleorūgšties (DNR) fragmentų padauginimo metodas naudojant &lt;i&gt;in vitro&lt;/i&gt; termostabilią DNR polimerazę ir kartojant temperatūrinį ciklą</t>
        </is>
      </c>
      <c r="BN80" s="2" t="inlineStr">
        <is>
          <t>polimerāzes ķēdes reakcija</t>
        </is>
      </c>
      <c r="BO80" s="2" t="inlineStr">
        <is>
          <t>3</t>
        </is>
      </c>
      <c r="BP80" s="2" t="inlineStr">
        <is>
          <t/>
        </is>
      </c>
      <c r="BQ80" t="inlineStr">
        <is>
          <t>molekulāra metode, ko izmanto DNS sekvenču pavairošanai in vitro, sadalot DNS divās ķēdēs, tās inkubējot ar oligonukleotīdu praimeriem un DNS polimerāzi.</t>
        </is>
      </c>
      <c r="BR80" s="2" t="inlineStr">
        <is>
          <t>reazzjoni katina bil-polimerażi|
PCR</t>
        </is>
      </c>
      <c r="BS80" s="2" t="inlineStr">
        <is>
          <t>3|
3</t>
        </is>
      </c>
      <c r="BT80" s="2" t="inlineStr">
        <is>
          <t xml:space="preserve">|
</t>
        </is>
      </c>
      <c r="BU80" t="inlineStr">
        <is>
          <t>teknoloġija fil-bijoloġija molekulari użata biex tamplifika kopja waħda jew ftit kopji ta' biċċa DNA ħafna drabi biex tiġġenera minn eluf sa miljuni ta' kopji ta' sekwenza tad-DNA partikolari</t>
        </is>
      </c>
      <c r="BV80" s="2" t="inlineStr">
        <is>
          <t>polymerasekettingreactie|
PCR|
PCR-amplificatie|
PCR-reactie</t>
        </is>
      </c>
      <c r="BW80" s="2" t="inlineStr">
        <is>
          <t>3|
3|
3|
3</t>
        </is>
      </c>
      <c r="BX80" s="2" t="inlineStr">
        <is>
          <t xml:space="preserve">|
|
|
</t>
        </is>
      </c>
      <c r="BY80" t="inlineStr">
        <is>
          <t>uiterst nauwkeurige analysetechniek waarbij heel selectief kleine DNA-fragmenten, soms zelfs één enkele molecule, kunnen worden vermenigvuldigd ; PCR is een amplificatietechniek waarmee het mogelijk is kleine stukjes DNA razendsnel te kopiëren. Deze techniek wordt ook gebruikt in de forensische wetenschap.</t>
        </is>
      </c>
      <c r="BZ80" s="2" t="inlineStr">
        <is>
          <t>łańcuchowa reakcja polimerazy|
PCR</t>
        </is>
      </c>
      <c r="CA80" s="2" t="inlineStr">
        <is>
          <t>3|
3</t>
        </is>
      </c>
      <c r="CB80" s="2" t="inlineStr">
        <is>
          <t xml:space="preserve">|
</t>
        </is>
      </c>
      <c r="CC80" t="inlineStr">
        <is>
          <t>metoda powszechnie stosowana w biologii i medycynie molekularnej polegająca na powielaniu określonej sekwencji DNA w niewielkiej probówce</t>
        </is>
      </c>
      <c r="CD80" s="2" t="inlineStr">
        <is>
          <t>reação em cadeia da polimerase|
RPC</t>
        </is>
      </c>
      <c r="CE80" s="2" t="inlineStr">
        <is>
          <t>3|
3</t>
        </is>
      </c>
      <c r="CF80" s="2" t="inlineStr">
        <is>
          <t xml:space="preserve">|
</t>
        </is>
      </c>
      <c r="CG80" t="inlineStr">
        <is>
          <t>Amplificação enzimática &lt;i&gt;in vitro&lt;/i&gt; de um fragmento de ADN.</t>
        </is>
      </c>
      <c r="CH80" s="2" t="inlineStr">
        <is>
          <t>reacția de polimerizare în lanț|
PCR|
reacția în lanț a polimerazei</t>
        </is>
      </c>
      <c r="CI80" s="2" t="inlineStr">
        <is>
          <t>3|
3|
3</t>
        </is>
      </c>
      <c r="CJ80" s="2" t="inlineStr">
        <is>
          <t xml:space="preserve">|
|
</t>
        </is>
      </c>
      <c r="CK80" t="inlineStr">
        <is>
          <t/>
        </is>
      </c>
      <c r="CL80" s="2" t="inlineStr">
        <is>
          <t>polymerázová reťazová reakcia</t>
        </is>
      </c>
      <c r="CM80" s="2" t="inlineStr">
        <is>
          <t>3</t>
        </is>
      </c>
      <c r="CN80" s="2" t="inlineStr">
        <is>
          <t/>
        </is>
      </c>
      <c r="CO80" t="inlineStr">
        <is>
          <t>základná metóda molekulárnej biológie, ktorá slúži na amplifikáciu molekúl DNA v laboratórnych podmienkach využívajúc enzým DNA-polymerázu a synteticky pripravené oligonukleotidy</t>
        </is>
      </c>
      <c r="CP80" s="2" t="inlineStr">
        <is>
          <t>polimerazna verižna reakcija|
verižna reakcija s polimerazo|
verižna polimerizacija|
PCR</t>
        </is>
      </c>
      <c r="CQ80" s="2" t="inlineStr">
        <is>
          <t>3|
3|
3|
3</t>
        </is>
      </c>
      <c r="CR80" s="2" t="inlineStr">
        <is>
          <t xml:space="preserve">preferred|
|
|
</t>
        </is>
      </c>
      <c r="CS80" t="inlineStr">
        <is>
          <t>postopek, s katerim katerokoli genomsko sekvenco DNK obogatimo in nato kloniramo</t>
        </is>
      </c>
      <c r="CT80" s="2" t="inlineStr">
        <is>
          <t>PCR|
polymeraskedjereaktion</t>
        </is>
      </c>
      <c r="CU80" s="2" t="inlineStr">
        <is>
          <t>3|
3</t>
        </is>
      </c>
      <c r="CV80" s="2" t="inlineStr">
        <is>
          <t xml:space="preserve">|
</t>
        </is>
      </c>
      <c r="CW80" t="inlineStr">
        <is>
          <t>genetisk metod som gör det möjligt att inom några timmar göra ett stort antal kopior av ett önskat DNA-segment</t>
        </is>
      </c>
    </row>
    <row r="81">
      <c r="A81" s="1" t="str">
        <f>HYPERLINK("https://iate.europa.eu/entry/result/3535134/all", "3535134")</f>
        <v>3535134</v>
      </c>
      <c r="B81" t="inlineStr">
        <is>
          <t>INDUSTRY;SOCIAL QUESTIONS;ENVIRONMENT</t>
        </is>
      </c>
      <c r="C81" t="inlineStr">
        <is>
          <t>INDUSTRY|chemistry;SOCIAL QUESTIONS|health;ENVIRONMENT</t>
        </is>
      </c>
      <c r="D81" t="inlineStr">
        <is>
          <t>yes</t>
        </is>
      </c>
      <c r="E81" t="inlineStr">
        <is>
          <t/>
        </is>
      </c>
      <c r="F81" s="2" t="inlineStr">
        <is>
          <t>PEC|
предполагаема концентрация в околната среда</t>
        </is>
      </c>
      <c r="G81" s="2" t="inlineStr">
        <is>
          <t>3|
3</t>
        </is>
      </c>
      <c r="H81" s="2" t="inlineStr">
        <is>
          <t xml:space="preserve">|
</t>
        </is>
      </c>
      <c r="I81" t="inlineStr">
        <is>
          <t/>
        </is>
      </c>
      <c r="J81" s="2" t="inlineStr">
        <is>
          <t>PEC|
odhad koncentrace v životním prostředí|
předpokládaná koncentrace v životním prostředí</t>
        </is>
      </c>
      <c r="K81" s="2" t="inlineStr">
        <is>
          <t>3|
3|
1</t>
        </is>
      </c>
      <c r="L81" s="2" t="inlineStr">
        <is>
          <t xml:space="preserve">|
|
</t>
        </is>
      </c>
      <c r="M81" t="inlineStr">
        <is>
          <t/>
        </is>
      </c>
      <c r="N81" s="2" t="inlineStr">
        <is>
          <t>den forventede miljøkoncentration|
beregnet miljøkoncentration|
forventet miljøkoncentration</t>
        </is>
      </c>
      <c r="O81" s="2" t="inlineStr">
        <is>
          <t>3|
3|
4</t>
        </is>
      </c>
      <c r="P81" s="2" t="inlineStr">
        <is>
          <t xml:space="preserve">|
|
</t>
        </is>
      </c>
      <c r="Q81" t="inlineStr">
        <is>
          <t/>
        </is>
      </c>
      <c r="R81" s="2" t="inlineStr">
        <is>
          <t>PEC|
vorhergesagte Umweltkonzentration|
vorausgesagte Umweltkonzentration|
vorhergesagte Konzentration in der Umwelt</t>
        </is>
      </c>
      <c r="S81" s="2" t="inlineStr">
        <is>
          <t>3|
3|
3|
3</t>
        </is>
      </c>
      <c r="T81" s="2" t="inlineStr">
        <is>
          <t xml:space="preserve">|
|
|
</t>
        </is>
      </c>
      <c r="U81" t="inlineStr">
        <is>
          <t>die beim Einsatz eines Stoffes zu erwartende Umweltexposition in den einzelnen Umweltkompartimenten Wasser, Sediment, Boden und Luft</t>
        </is>
      </c>
      <c r="V81" s="2" t="inlineStr">
        <is>
          <t>PEC|
προβλεπόμενη περιβαλλοντική συγκέντρωση</t>
        </is>
      </c>
      <c r="W81" s="2" t="inlineStr">
        <is>
          <t>3|
3</t>
        </is>
      </c>
      <c r="X81" s="2" t="inlineStr">
        <is>
          <t xml:space="preserve">|
</t>
        </is>
      </c>
      <c r="Y81" t="inlineStr">
        <is>
          <t/>
        </is>
      </c>
      <c r="Z81" s="2" t="inlineStr">
        <is>
          <t>predicted environmental concentration|
PEC</t>
        </is>
      </c>
      <c r="AA81" s="2" t="inlineStr">
        <is>
          <t>4|
4</t>
        </is>
      </c>
      <c r="AB81" s="2" t="inlineStr">
        <is>
          <t xml:space="preserve">|
</t>
        </is>
      </c>
      <c r="AC81" t="inlineStr">
        <is>
          <t>indication of the expected concentration of a material in the environment, taking into account the amount initially present (or added to) the environment, its distribution, and the probable methods and rates of environmental degradation and removal, either forced or natural</t>
        </is>
      </c>
      <c r="AD81" s="2" t="inlineStr">
        <is>
          <t>PEC|
concentración ambiental prevista</t>
        </is>
      </c>
      <c r="AE81" s="2" t="inlineStr">
        <is>
          <t>3|
3</t>
        </is>
      </c>
      <c r="AF81" s="2" t="inlineStr">
        <is>
          <t xml:space="preserve">|
</t>
        </is>
      </c>
      <c r="AG81" t="inlineStr">
        <is>
          <t/>
        </is>
      </c>
      <c r="AH81" s="2" t="inlineStr">
        <is>
          <t>PEC|
prognoositav sisaldus keskkonnas</t>
        </is>
      </c>
      <c r="AI81" s="2" t="inlineStr">
        <is>
          <t>3|
3</t>
        </is>
      </c>
      <c r="AJ81" s="2" t="inlineStr">
        <is>
          <t xml:space="preserve">|
</t>
        </is>
      </c>
      <c r="AK81" t="inlineStr">
        <is>
          <t/>
        </is>
      </c>
      <c r="AL81" s="2" t="inlineStr">
        <is>
          <t>PEC|
arvioitu ympäristöpitoisuus|
ennakoitu pitoisuus ympäristössä</t>
        </is>
      </c>
      <c r="AM81" s="2" t="inlineStr">
        <is>
          <t>3|
3|
3</t>
        </is>
      </c>
      <c r="AN81" s="2" t="inlineStr">
        <is>
          <t xml:space="preserve">|
|
</t>
        </is>
      </c>
      <c r="AO81" t="inlineStr">
        <is>
          <t/>
        </is>
      </c>
      <c r="AP81" s="2" t="inlineStr">
        <is>
          <t>CEP|
concentration environnementale prévue</t>
        </is>
      </c>
      <c r="AQ81" s="2" t="inlineStr">
        <is>
          <t>3|
3</t>
        </is>
      </c>
      <c r="AR81" s="2" t="inlineStr">
        <is>
          <t xml:space="preserve">|
</t>
        </is>
      </c>
      <c r="AS81" t="inlineStr">
        <is>
          <t/>
        </is>
      </c>
      <c r="AT81" t="inlineStr">
        <is>
          <t/>
        </is>
      </c>
      <c r="AU81" t="inlineStr">
        <is>
          <t/>
        </is>
      </c>
      <c r="AV81" t="inlineStr">
        <is>
          <t/>
        </is>
      </c>
      <c r="AW81" t="inlineStr">
        <is>
          <t/>
        </is>
      </c>
      <c r="AX81" t="inlineStr">
        <is>
          <t/>
        </is>
      </c>
      <c r="AY81" t="inlineStr">
        <is>
          <t/>
        </is>
      </c>
      <c r="AZ81" t="inlineStr">
        <is>
          <t/>
        </is>
      </c>
      <c r="BA81" t="inlineStr">
        <is>
          <t/>
        </is>
      </c>
      <c r="BB81" s="2" t="inlineStr">
        <is>
          <t>PEC|
előre jelezhető környezeti koncentráció</t>
        </is>
      </c>
      <c r="BC81" s="2" t="inlineStr">
        <is>
          <t>3|
3</t>
        </is>
      </c>
      <c r="BD81" s="2" t="inlineStr">
        <is>
          <t xml:space="preserve">|
</t>
        </is>
      </c>
      <c r="BE81" t="inlineStr">
        <is>
          <t/>
        </is>
      </c>
      <c r="BF81" s="2" t="inlineStr">
        <is>
          <t>PEC|
concentrazione ambientale prevista</t>
        </is>
      </c>
      <c r="BG81" s="2" t="inlineStr">
        <is>
          <t>3|
3</t>
        </is>
      </c>
      <c r="BH81" s="2" t="inlineStr">
        <is>
          <t xml:space="preserve">|
</t>
        </is>
      </c>
      <c r="BI81" t="inlineStr">
        <is>
          <t/>
        </is>
      </c>
      <c r="BJ81" s="2" t="inlineStr">
        <is>
          <t>PEC|
prognozuojama koncentracija aplinkoje</t>
        </is>
      </c>
      <c r="BK81" s="2" t="inlineStr">
        <is>
          <t>3|
3</t>
        </is>
      </c>
      <c r="BL81" s="2" t="inlineStr">
        <is>
          <t xml:space="preserve">|
</t>
        </is>
      </c>
      <c r="BM81" t="inlineStr">
        <is>
          <t/>
        </is>
      </c>
      <c r="BN81" s="2" t="inlineStr">
        <is>
          <t>PEC|
paredzamā koncentrācija vidē</t>
        </is>
      </c>
      <c r="BO81" s="2" t="inlineStr">
        <is>
          <t>3|
3</t>
        </is>
      </c>
      <c r="BP81" s="2" t="inlineStr">
        <is>
          <t xml:space="preserve">|
</t>
        </is>
      </c>
      <c r="BQ81" t="inlineStr">
        <is>
          <t/>
        </is>
      </c>
      <c r="BR81" s="2" t="inlineStr">
        <is>
          <t>PEC|
konċentrazzjoni ambjentali prevista</t>
        </is>
      </c>
      <c r="BS81" s="2" t="inlineStr">
        <is>
          <t>3|
3</t>
        </is>
      </c>
      <c r="BT81" s="2" t="inlineStr">
        <is>
          <t xml:space="preserve">|
</t>
        </is>
      </c>
      <c r="BU81" t="inlineStr">
        <is>
          <t/>
        </is>
      </c>
      <c r="BV81" s="2" t="inlineStr">
        <is>
          <t>PEC|
voorspelde concentratie in het milieu</t>
        </is>
      </c>
      <c r="BW81" s="2" t="inlineStr">
        <is>
          <t>3|
3</t>
        </is>
      </c>
      <c r="BX81" s="2" t="inlineStr">
        <is>
          <t xml:space="preserve">|
</t>
        </is>
      </c>
      <c r="BY81" t="inlineStr">
        <is>
          <t/>
        </is>
      </c>
      <c r="BZ81" s="2" t="inlineStr">
        <is>
          <t>PEC|
przewidywane stężenie w środowisku</t>
        </is>
      </c>
      <c r="CA81" s="2" t="inlineStr">
        <is>
          <t>3|
3</t>
        </is>
      </c>
      <c r="CB81" s="2" t="inlineStr">
        <is>
          <t xml:space="preserve">|
</t>
        </is>
      </c>
      <c r="CC81" t="inlineStr">
        <is>
          <t/>
        </is>
      </c>
      <c r="CD81" s="2" t="inlineStr">
        <is>
          <t>PEC|
concentração prevista no ambiente</t>
        </is>
      </c>
      <c r="CE81" s="2" t="inlineStr">
        <is>
          <t>3|
3</t>
        </is>
      </c>
      <c r="CF81" s="2" t="inlineStr">
        <is>
          <t xml:space="preserve">|
</t>
        </is>
      </c>
      <c r="CG81" t="inlineStr">
        <is>
          <t/>
        </is>
      </c>
      <c r="CH81" s="2" t="inlineStr">
        <is>
          <t>CPM|
concentrație predictibilă în mediu</t>
        </is>
      </c>
      <c r="CI81" s="2" t="inlineStr">
        <is>
          <t>3|
3</t>
        </is>
      </c>
      <c r="CJ81" s="2" t="inlineStr">
        <is>
          <t xml:space="preserve">|
</t>
        </is>
      </c>
      <c r="CK81" t="inlineStr">
        <is>
          <t/>
        </is>
      </c>
      <c r="CL81" s="2" t="inlineStr">
        <is>
          <t>PEC|
predpokladaná environmentálna koncentrácia</t>
        </is>
      </c>
      <c r="CM81" s="2" t="inlineStr">
        <is>
          <t>3|
3</t>
        </is>
      </c>
      <c r="CN81" s="2" t="inlineStr">
        <is>
          <t xml:space="preserve">|
</t>
        </is>
      </c>
      <c r="CO81" t="inlineStr">
        <is>
          <t/>
        </is>
      </c>
      <c r="CP81" s="2" t="inlineStr">
        <is>
          <t>PEC|
predvidena okoljska koncentracija</t>
        </is>
      </c>
      <c r="CQ81" s="2" t="inlineStr">
        <is>
          <t>3|
3</t>
        </is>
      </c>
      <c r="CR81" s="2" t="inlineStr">
        <is>
          <t xml:space="preserve">|
</t>
        </is>
      </c>
      <c r="CS81" t="inlineStr">
        <is>
          <t/>
        </is>
      </c>
      <c r="CT81" s="2" t="inlineStr">
        <is>
          <t>PEC|
förutsedd miljökoncentration</t>
        </is>
      </c>
      <c r="CU81" s="2" t="inlineStr">
        <is>
          <t>3|
3</t>
        </is>
      </c>
      <c r="CV81" s="2" t="inlineStr">
        <is>
          <t xml:space="preserve">|
</t>
        </is>
      </c>
      <c r="CW81" t="inlineStr">
        <is>
          <t/>
        </is>
      </c>
    </row>
    <row r="82">
      <c r="A82" s="1" t="str">
        <f>HYPERLINK("https://iate.europa.eu/entry/result/787422/all", "787422")</f>
        <v>787422</v>
      </c>
      <c r="B82" t="inlineStr">
        <is>
          <t>SOCIAL QUESTIONS;ENVIRONMENT</t>
        </is>
      </c>
      <c r="C82" t="inlineStr">
        <is>
          <t>SOCIAL QUESTIONS|health|pharmaceutical industry|pharmaceutical product;SOCIAL QUESTIONS|health|pharmaceutical industry|veterinary medicinal product;ENVIRONMENT|deterioration of the environment|nuisance|pollutant|pesticide residue</t>
        </is>
      </c>
      <c r="D82" t="inlineStr">
        <is>
          <t>yes</t>
        </is>
      </c>
      <c r="E82" t="inlineStr">
        <is>
          <t/>
        </is>
      </c>
      <c r="F82" s="2" t="inlineStr">
        <is>
          <t>максимално допустимa границa на остатъчни вещества|
МДГОВ|
максимално допустима стойност на остатъчни количества|
максимално допустима граница на остатъчни вещества</t>
        </is>
      </c>
      <c r="G82" s="2" t="inlineStr">
        <is>
          <t>3|
3|
3|
3</t>
        </is>
      </c>
      <c r="H82" s="2" t="inlineStr">
        <is>
          <t xml:space="preserve">|
|
|
</t>
        </is>
      </c>
      <c r="I82" t="inlineStr">
        <is>
          <t>максималното разрешено от закона равнище на концентрацията на остатъчно вещество от пестицид във или върху храна или фураж, установено в съответствие с настоящия регламент (32005R0396), въз основа на добра земеделска практика и най-ниската експозиция на потребителите, необходима за защитата на уязвимите потребители</t>
        </is>
      </c>
      <c r="J82" s="2" t="inlineStr">
        <is>
          <t>maximální limit reziduí|
MLR</t>
        </is>
      </c>
      <c r="K82" s="2" t="inlineStr">
        <is>
          <t>3|
3</t>
        </is>
      </c>
      <c r="L82" s="2" t="inlineStr">
        <is>
          <t xml:space="preserve">|
</t>
        </is>
      </c>
      <c r="M82" t="inlineStr">
        <is>
          <t>nejvyšší přípustná úroveň reziduií některých látek (např. pesticidů nebo veterinárních léčivých přípravků) v potravinách</t>
        </is>
      </c>
      <c r="N82" s="2" t="inlineStr">
        <is>
          <t>maksimalgrænseværdi for restkoncentration|
MRL</t>
        </is>
      </c>
      <c r="O82" s="2" t="inlineStr">
        <is>
          <t>4|
4</t>
        </is>
      </c>
      <c r="P82" s="2" t="inlineStr">
        <is>
          <t xml:space="preserve">|
</t>
        </is>
      </c>
      <c r="Q82" t="inlineStr">
        <is>
          <t>Den maksimale restkoncentration af et farmakologisk virksomt stof, som kan tillades i animalske fødevarer.</t>
        </is>
      </c>
      <c r="R82" s="2" t="inlineStr">
        <is>
          <t>Rückstandshöchstmenge|
Rückstandshöchstgehalt|
Höchstwert für Rückstände|
MRL-Wert</t>
        </is>
      </c>
      <c r="S82" s="2" t="inlineStr">
        <is>
          <t>3|
3|
3|
3</t>
        </is>
      </c>
      <c r="T82" s="2" t="inlineStr">
        <is>
          <t xml:space="preserve">|
|
|
</t>
        </is>
      </c>
      <c r="U82" t="inlineStr">
        <is>
          <t>maximal zulässiger Gehalt eines Schad-, Fremd- oder Zusatzstoffes in oder auf Nahrungs- oder Futtermitteln</t>
        </is>
      </c>
      <c r="V82" s="2" t="inlineStr">
        <is>
          <t>ανώτατο όριο καταλοίπων|
ΑΟΚ</t>
        </is>
      </c>
      <c r="W82" s="2" t="inlineStr">
        <is>
          <t>4|
3</t>
        </is>
      </c>
      <c r="X82" s="2" t="inlineStr">
        <is>
          <t xml:space="preserve">|
</t>
        </is>
      </c>
      <c r="Y82" t="inlineStr">
        <is>
          <t>Ανώτατη συγκέντρωση καταλοίπων μιας φαρμακολογικά δραστικής ουσίας η οποία μπορεί να επιτρέπεται σε τρόφιμα ζωικής προέλευσης.</t>
        </is>
      </c>
      <c r="Z82" s="2" t="inlineStr">
        <is>
          <t>maximum residue level|
maximum residue limit|
MRLVD|
MRL|
maximum level for residues</t>
        </is>
      </c>
      <c r="AA82" s="2" t="inlineStr">
        <is>
          <t>3|
3|
1|
3|
3</t>
        </is>
      </c>
      <c r="AB82" s="2" t="inlineStr">
        <is>
          <t xml:space="preserve">|
|
|
|
</t>
        </is>
      </c>
      <c r="AC82" t="inlineStr">
        <is>
          <t>maximum permitted level of residues of certain substances - such as pesticides or veterinary medical products - in foodstuffs, agricultural products or animal feed</t>
        </is>
      </c>
      <c r="AD82" s="2" t="inlineStr">
        <is>
          <t>límite máximo de residuos|
LMR</t>
        </is>
      </c>
      <c r="AE82" s="2" t="inlineStr">
        <is>
          <t>4|
3</t>
        </is>
      </c>
      <c r="AF82" s="2" t="inlineStr">
        <is>
          <t xml:space="preserve">|
</t>
        </is>
      </c>
      <c r="AG82" t="inlineStr">
        <is>
          <t>Concentración máxima de un residuo de una sustancia farmacológicamente activa &lt;a href="/entry/result/35093/all" id="ENTRY_TO_ENTRY_CONVERTER" target="_blank"&gt;IATE:35093&lt;/a&gt; que puede permitirse en los alimentos.</t>
        </is>
      </c>
      <c r="AH82" s="2" t="inlineStr">
        <is>
          <t>jääkide piirnorm</t>
        </is>
      </c>
      <c r="AI82" s="2" t="inlineStr">
        <is>
          <t>3</t>
        </is>
      </c>
      <c r="AJ82" s="2" t="inlineStr">
        <is>
          <t/>
        </is>
      </c>
      <c r="AK82" t="inlineStr">
        <is>
          <t>farmakoloogilise toimeaine maksimaalne kontsentratsioon, mida võib lubada loomset päritolu toidus</t>
        </is>
      </c>
      <c r="AL82" s="2" t="inlineStr">
        <is>
          <t>jäämän enimmäismäärä|
MRL|
enimmäisjäämäpitoisuus|
JEM</t>
        </is>
      </c>
      <c r="AM82" s="2" t="inlineStr">
        <is>
          <t>3|
3|
3|
2</t>
        </is>
      </c>
      <c r="AN82" s="2" t="inlineStr">
        <is>
          <t xml:space="preserve">|
|
|
</t>
        </is>
      </c>
      <c r="AO82" t="inlineStr">
        <is>
          <t>asetettu elintarvikkeiden turvallisuuden varmistamiseksi; valvonta kohdistuu esim. eläinlääkkeiden tai torjunta-aineiden jäämiin</t>
        </is>
      </c>
      <c r="AP82" s="2" t="inlineStr">
        <is>
          <t>limite maximale de résidus|
niveau maximal de résidus|
LMR</t>
        </is>
      </c>
      <c r="AQ82" s="2" t="inlineStr">
        <is>
          <t>4|
3|
3</t>
        </is>
      </c>
      <c r="AR82" s="2" t="inlineStr">
        <is>
          <t xml:space="preserve">|
|
</t>
        </is>
      </c>
      <c r="AS82" t="inlineStr">
        <is>
          <t>concentration maximale d'un résidu qui est légalement autorisée ou considérée comme acceptable dans ou sur une denrée alimentaire, un produit agricole ou un produit destiné à l'alimentation animale</t>
        </is>
      </c>
      <c r="AT82" s="2" t="inlineStr">
        <is>
          <t>uasteorainn iarmhar</t>
        </is>
      </c>
      <c r="AU82" s="2" t="inlineStr">
        <is>
          <t>3</t>
        </is>
      </c>
      <c r="AV82" s="2" t="inlineStr">
        <is>
          <t/>
        </is>
      </c>
      <c r="AW82" t="inlineStr">
        <is>
          <t/>
        </is>
      </c>
      <c r="AX82" s="2" t="inlineStr">
        <is>
          <t>najveća dopuštena količina rezidua|
maksimalna dopuštena koncentracija rezidua|
NDK</t>
        </is>
      </c>
      <c r="AY82" s="2" t="inlineStr">
        <is>
          <t>3|
3|
3</t>
        </is>
      </c>
      <c r="AZ82" s="2" t="inlineStr">
        <is>
          <t xml:space="preserve">|
|
</t>
        </is>
      </c>
      <c r="BA82" t="inlineStr">
        <is>
          <t>najveća koncentracija ostataka nastala kao posljedica primjene veterinarsko-medicinskog proizvoda, koja je zakonski dopuštena ili priznata kao prihvatljiva u ili na hrani te se ne smatra toksikološki opasnom za ljude</t>
        </is>
      </c>
      <c r="BB82" s="2" t="inlineStr">
        <is>
          <t>maradékanyag-határérték|
MRL|
szermaradék-határérték</t>
        </is>
      </c>
      <c r="BC82" s="2" t="inlineStr">
        <is>
          <t>4|
4|
4</t>
        </is>
      </c>
      <c r="BD82" s="2" t="inlineStr">
        <is>
          <t xml:space="preserve">|
|
</t>
        </is>
      </c>
      <c r="BE82" t="inlineStr">
        <is>
          <t>A farmakológiai hatóanyag maradékanyagának azon legnagyobb koncentrációja, amelynek előfordulása megengedhető az állati eredetű élelmiszerben.</t>
        </is>
      </c>
      <c r="BF82" s="2" t="inlineStr">
        <is>
          <t>limite massimo di residui|
limite massimo per i residui|
livello massimo di residui|
LMR|
MRL</t>
        </is>
      </c>
      <c r="BG82" s="2" t="inlineStr">
        <is>
          <t>3|
3|
3|
3|
3</t>
        </is>
      </c>
      <c r="BH82" s="2" t="inlineStr">
        <is>
          <t xml:space="preserve">|
|
|
|
</t>
        </is>
      </c>
      <c r="BI82" t="inlineStr">
        <is>
          <t>la concentrazione massima di residui risultante dall’uso di una sostanza farmacologicamente attiva che può essere autorizzata negli alimenti</t>
        </is>
      </c>
      <c r="BJ82" s="2" t="inlineStr">
        <is>
          <t>didžiausia leidžiamoji liekanų koncentracija|
didžiausias leistinas liekanų kiekis</t>
        </is>
      </c>
      <c r="BK82" s="2" t="inlineStr">
        <is>
          <t>3|
2</t>
        </is>
      </c>
      <c r="BL82" s="2" t="inlineStr">
        <is>
          <t xml:space="preserve">|
</t>
        </is>
      </c>
      <c r="BM82" t="inlineStr">
        <is>
          <t/>
        </is>
      </c>
      <c r="BN82" s="2" t="inlineStr">
        <is>
          <t>maksimālais atlieku līmenis|
MAL|
maksimāli pieļaujamais atlieku daudzums</t>
        </is>
      </c>
      <c r="BO82" s="2" t="inlineStr">
        <is>
          <t>3|
3|
2</t>
        </is>
      </c>
      <c r="BP82" s="2" t="inlineStr">
        <is>
          <t xml:space="preserve">|
|
</t>
        </is>
      </c>
      <c r="BQ82" t="inlineStr">
        <is>
          <t>pesticīdu atlieku augstākais likumīgi atļautais koncentrācijas līmenis pārtikā un barībā vai uz tās</t>
        </is>
      </c>
      <c r="BR82" s="2" t="inlineStr">
        <is>
          <t>livell massimu ta' residwi|
limitu massimu ta' residwi|
MRL</t>
        </is>
      </c>
      <c r="BS82" s="2" t="inlineStr">
        <is>
          <t>3|
3|
3</t>
        </is>
      </c>
      <c r="BT82" s="2" t="inlineStr">
        <is>
          <t xml:space="preserve">|
|
</t>
        </is>
      </c>
      <c r="BU82" t="inlineStr">
        <is>
          <t>l-ogħla livell ta’ residwi tal-pestiċidi tollerat legalment fl-ikel jew fl-għalf jew fuqhom meta l-pestiċidi jiġu applikati korrettament</t>
        </is>
      </c>
      <c r="BV82" s="2" t="inlineStr">
        <is>
          <t>maximumwaarde voor residuen|
MRL|
maximumresidugehalte</t>
        </is>
      </c>
      <c r="BW82" s="2" t="inlineStr">
        <is>
          <t>3|
3|
3</t>
        </is>
      </c>
      <c r="BX82" s="2" t="inlineStr">
        <is>
          <t xml:space="preserve">|
|
</t>
        </is>
      </c>
      <c r="BY82" t="inlineStr">
        <is>
          <t>het maximumgehalte aan residuen van een bepaalde chemische stof dat toelaatbaar is in levensmiddelen van dierlijke oorsprong</t>
        </is>
      </c>
      <c r="BZ82" s="2" t="inlineStr">
        <is>
          <t>najwyższy dopuszczalny poziom pozostałości|
maksymalny limit pozostałości</t>
        </is>
      </c>
      <c r="CA82" s="2" t="inlineStr">
        <is>
          <t>3|
3</t>
        </is>
      </c>
      <c r="CB82" s="2" t="inlineStr">
        <is>
          <t xml:space="preserve">|
</t>
        </is>
      </c>
      <c r="CC82" t="inlineStr">
        <is>
          <t>najwyższe dopuszczalne stężenie zanieczyszczeń chemicznych, biologicznych, produktów leczniczych i skażeń promieniotwórczych w roślinach, u zwierząt, w tkankach lub narządach zwierząt po uboju i w środkach spożywczych pochodzenia roślinnego lub zwierzęcego</t>
        </is>
      </c>
      <c r="CD82" s="2" t="inlineStr">
        <is>
          <t>limite máximo de resíduos|
LMR</t>
        </is>
      </c>
      <c r="CE82" s="2" t="inlineStr">
        <is>
          <t>3|
3</t>
        </is>
      </c>
      <c r="CF82" s="2" t="inlineStr">
        <is>
          <t xml:space="preserve">|
</t>
        </is>
      </c>
      <c r="CG82" t="inlineStr">
        <is>
          <t>No contexto da segurança dos alimentos, concentração máxima admissível de resíduos químicos, provenientes normalmente de pesticidas ou de medicamentos, presentes num produto a ser utilizado, directa ou indirectamente, na alimentação humana e/ou animal.</t>
        </is>
      </c>
      <c r="CH82" s="2" t="inlineStr">
        <is>
          <t>limită maximă de reziduuri|
LMR</t>
        </is>
      </c>
      <c r="CI82" s="2" t="inlineStr">
        <is>
          <t>3|
3</t>
        </is>
      </c>
      <c r="CJ82" s="2" t="inlineStr">
        <is>
          <t xml:space="preserve">|
</t>
        </is>
      </c>
      <c r="CK82" t="inlineStr">
        <is>
          <t>concentrație maximă a unui reziduu al unei substanțe farmacologic active care poate fi permisă în alimentele de origine animală</t>
        </is>
      </c>
      <c r="CL82" s="2" t="inlineStr">
        <is>
          <t>maximálna hladina rezíduí|
MRL|
maximálny limit rezíduí</t>
        </is>
      </c>
      <c r="CM82" s="2" t="inlineStr">
        <is>
          <t>3|
3|
3</t>
        </is>
      </c>
      <c r="CN82" s="2" t="inlineStr">
        <is>
          <t xml:space="preserve">|
|
</t>
        </is>
      </c>
      <c r="CO82" t="inlineStr">
        <is>
          <t>maximálna povolená hladina rezíduí látok, ako sú pesticídy alebo veterninárne lieky, v potravinách, poľnohospodárskych výrobkoch alebo krmivách</t>
        </is>
      </c>
      <c r="CP82" s="2" t="inlineStr">
        <is>
          <t>najvišja mejna vrednost ostankov|
MVO|
MRL|
mejna vrednost ostankov</t>
        </is>
      </c>
      <c r="CQ82" s="2" t="inlineStr">
        <is>
          <t>3|
3|
3|
3</t>
        </is>
      </c>
      <c r="CR82" s="2" t="inlineStr">
        <is>
          <t xml:space="preserve">|
|
|
</t>
        </is>
      </c>
      <c r="CS82" t="inlineStr">
        <is>
          <t>najvišja količina ostanka farmakološko aktivne snovi, ki se lahko dovoli v živilih živalskega izvora.</t>
        </is>
      </c>
      <c r="CT82" s="2" t="inlineStr">
        <is>
          <t>gränsvärde för högsta tillåtna resthalter|
MRL-värde</t>
        </is>
      </c>
      <c r="CU82" s="2" t="inlineStr">
        <is>
          <t>3|
3</t>
        </is>
      </c>
      <c r="CV82" s="2" t="inlineStr">
        <is>
          <t xml:space="preserve">|
</t>
        </is>
      </c>
      <c r="CW82" t="inlineStr">
        <is>
          <t/>
        </is>
      </c>
    </row>
    <row r="83">
      <c r="A83" s="1" t="str">
        <f>HYPERLINK("https://iate.europa.eu/entry/result/1551995/all", "1551995")</f>
        <v>1551995</v>
      </c>
      <c r="B83" t="inlineStr">
        <is>
          <t>INDUSTRY</t>
        </is>
      </c>
      <c r="C83" t="inlineStr">
        <is>
          <t>INDUSTRY|chemistry|special chemicals</t>
        </is>
      </c>
      <c r="D83" t="inlineStr">
        <is>
          <t>yes</t>
        </is>
      </c>
      <c r="E83" t="inlineStr">
        <is>
          <t/>
        </is>
      </c>
      <c r="F83" s="2" t="inlineStr">
        <is>
          <t>активиран въглен|
активиран въглерод|
активен въглерод|
активен въглен</t>
        </is>
      </c>
      <c r="G83" s="2" t="inlineStr">
        <is>
          <t>3|
3|
2|
2</t>
        </is>
      </c>
      <c r="H83" s="2" t="inlineStr">
        <is>
          <t xml:space="preserve">|
|
|
</t>
        </is>
      </c>
      <c r="I83" t="inlineStr">
        <is>
          <t>форма на въглерод със силно развита повърхност, нагряван за отстраняване на онечиствания и с голям абсорбционен капацитет</t>
        </is>
      </c>
      <c r="J83" s="2" t="inlineStr">
        <is>
          <t>aktivní uhlí</t>
        </is>
      </c>
      <c r="K83" s="2" t="inlineStr">
        <is>
          <t>3</t>
        </is>
      </c>
      <c r="L83" s="2" t="inlineStr">
        <is>
          <t/>
        </is>
      </c>
      <c r="M83" t="inlineStr">
        <is>
          <t>uhlík s velkým povrchem, používaný k adsorpci plynných látek</t>
        </is>
      </c>
      <c r="N83" s="2" t="inlineStr">
        <is>
          <t>aktivt kul|
aktiveret kul</t>
        </is>
      </c>
      <c r="O83" s="2" t="inlineStr">
        <is>
          <t>3|
3</t>
        </is>
      </c>
      <c r="P83" s="2" t="inlineStr">
        <is>
          <t xml:space="preserve">|
</t>
        </is>
      </c>
      <c r="Q83" t="inlineStr">
        <is>
          <t>en bestemt form for kulstof, som har en meget stor evne til at absorbere luftarter, dampe og kolloide stoffer; anvendes ved bekæmpelse af forurenende dampe, lugte, andre forurenende stoffer og giftstoffer</t>
        </is>
      </c>
      <c r="R83" s="2" t="inlineStr">
        <is>
          <t>A-Kohle|
Aktivkohle</t>
        </is>
      </c>
      <c r="S83" s="2" t="inlineStr">
        <is>
          <t>3|
3</t>
        </is>
      </c>
      <c r="T83" s="2" t="inlineStr">
        <is>
          <t xml:space="preserve">|
</t>
        </is>
      </c>
      <c r="U83" t="inlineStr">
        <is>
          <t>schwarzes, leichtes, trockenes, geruch- und geschmackloses Pulver oder Granulat aus kleinsten Graphit-Kristallen und amorphem Kohlenstoff mit poröser Struktur und sehr großer innerer Oberfläche bzw. hoher Mikroporosität</t>
        </is>
      </c>
      <c r="V83" s="2" t="inlineStr">
        <is>
          <t>ενεργός άνθρακας</t>
        </is>
      </c>
      <c r="W83" s="2" t="inlineStr">
        <is>
          <t>4</t>
        </is>
      </c>
      <c r="X83" s="2" t="inlineStr">
        <is>
          <t/>
        </is>
      </c>
      <c r="Y83" t="inlineStr">
        <is>
          <t>Μορφή άνθρακα που έχει μεγάλη απορροφητική ικανότητα αερίων,ατμών και στερεών σε κολλοειδή διασπορά και χρησιμοποιείται για τον έλεγχο καυσαερίων,οσμών,άλλων ρύπων και επιβλαβών ουσιών ;Λαμβάνεται με επεξεργασία,σε υψηλή θερμοκρασία,ανθράκων φυτικής,ορυκτής ή άλλης προέλευσης</t>
        </is>
      </c>
      <c r="Z83" s="2" t="inlineStr">
        <is>
          <t>activated carbon|
active carbon|
active charcoal|
activated charcoal</t>
        </is>
      </c>
      <c r="AA83" s="2" t="inlineStr">
        <is>
          <t>3|
3|
3|
3</t>
        </is>
      </c>
      <c r="AB83" s="2" t="inlineStr">
        <is>
          <t xml:space="preserve">preferred|
|
|
</t>
        </is>
      </c>
      <c r="AC83" t="inlineStr">
        <is>
          <t>form of carbon processed to have small, low-volume pores that increase the surface area available for adsorption or chemical reactions.</t>
        </is>
      </c>
      <c r="AD83" s="2" t="inlineStr">
        <is>
          <t>carbón activo|
carbón activado</t>
        </is>
      </c>
      <c r="AE83" s="2" t="inlineStr">
        <is>
          <t>3|
3</t>
        </is>
      </c>
      <c r="AF83" s="2" t="inlineStr">
        <is>
          <t xml:space="preserve">|
</t>
        </is>
      </c>
      <c r="AG83" t="inlineStr">
        <is>
          <t>Carbono amorfo en polvo o granular obtenido por carbonización de materia vegetal en ausencia de aire. Se emplea como adsorbente de gases y líquidos, y para eliminar impurezas de las disoluciones.</t>
        </is>
      </c>
      <c r="AH83" s="2" t="inlineStr">
        <is>
          <t>aktiivsüsi</t>
        </is>
      </c>
      <c r="AI83" s="2" t="inlineStr">
        <is>
          <t>3</t>
        </is>
      </c>
      <c r="AJ83" s="2" t="inlineStr">
        <is>
          <t/>
        </is>
      </c>
      <c r="AK83" t="inlineStr">
        <is>
          <t/>
        </is>
      </c>
      <c r="AL83" s="2" t="inlineStr">
        <is>
          <t>aktiivihiili</t>
        </is>
      </c>
      <c r="AM83" s="2" t="inlineStr">
        <is>
          <t>3</t>
        </is>
      </c>
      <c r="AN83" s="2" t="inlineStr">
        <is>
          <t/>
        </is>
      </c>
      <c r="AO83" t="inlineStr">
        <is>
          <t>kemiallisesti ja fysikaalisesti aktivoitu hiilituote, jonka ominaispinta-ala on yleensä yli 400 m&lt;sup&gt;2&lt;/sup&gt;/g</t>
        </is>
      </c>
      <c r="AP83" s="2" t="inlineStr">
        <is>
          <t>charbon de bois activé|
charbon activé|
charbon actif</t>
        </is>
      </c>
      <c r="AQ83" s="2" t="inlineStr">
        <is>
          <t>3|
3|
3</t>
        </is>
      </c>
      <c r="AR83" s="2" t="inlineStr">
        <is>
          <t xml:space="preserve">|
|
</t>
        </is>
      </c>
      <c r="AS83" t="inlineStr">
        <is>
          <t>forme de charbon possédant une grande capacité d'absorption des gaz, des vapeurs et des solides en dispersion colloïdale, utilisé pour la lutte contre les fumées, les odeurs désagréables, les polluants et les toxiques ingérés</t>
        </is>
      </c>
      <c r="AT83" s="2" t="inlineStr">
        <is>
          <t>carbón gníomhachtaithe|
fioghual gníomhachtaithe</t>
        </is>
      </c>
      <c r="AU83" s="2" t="inlineStr">
        <is>
          <t>3|
3</t>
        </is>
      </c>
      <c r="AV83" s="2" t="inlineStr">
        <is>
          <t xml:space="preserve">|
</t>
        </is>
      </c>
      <c r="AW83" t="inlineStr">
        <is>
          <t/>
        </is>
      </c>
      <c r="AX83" s="2" t="inlineStr">
        <is>
          <t>aktivni ugljen</t>
        </is>
      </c>
      <c r="AY83" s="2" t="inlineStr">
        <is>
          <t>3</t>
        </is>
      </c>
      <c r="AZ83" s="2" t="inlineStr">
        <is>
          <t/>
        </is>
      </c>
      <c r="BA83" t="inlineStr">
        <is>
          <t/>
        </is>
      </c>
      <c r="BB83" s="2" t="inlineStr">
        <is>
          <t>aktív szén|
aktivált faszén</t>
        </is>
      </c>
      <c r="BC83" s="2" t="inlineStr">
        <is>
          <t>4|
3</t>
        </is>
      </c>
      <c r="BD83" s="2" t="inlineStr">
        <is>
          <t xml:space="preserve">preferred|
</t>
        </is>
      </c>
      <c r="BE83" t="inlineStr">
        <is>
          <t/>
        </is>
      </c>
      <c r="BF83" s="2" t="inlineStr">
        <is>
          <t>carbone attivato|
carbone attivo</t>
        </is>
      </c>
      <c r="BG83" s="2" t="inlineStr">
        <is>
          <t>3|
3</t>
        </is>
      </c>
      <c r="BH83" s="2" t="inlineStr">
        <is>
          <t>|
preferred</t>
        </is>
      </c>
      <c r="BI83" t="inlineStr">
        <is>
          <t>carbone granulare, in polvere o in altra forma, con elevato potere adsorbente</t>
        </is>
      </c>
      <c r="BJ83" s="2" t="inlineStr">
        <is>
          <t>aktyvintosios anglys</t>
        </is>
      </c>
      <c r="BK83" s="2" t="inlineStr">
        <is>
          <t>3</t>
        </is>
      </c>
      <c r="BL83" s="2" t="inlineStr">
        <is>
          <t/>
        </is>
      </c>
      <c r="BM83" t="inlineStr">
        <is>
          <t>medžio anglys, turinčios didelį savitąjį paviršių</t>
        </is>
      </c>
      <c r="BN83" s="2" t="inlineStr">
        <is>
          <t>aktivētā ogle|
aktīvā ogle</t>
        </is>
      </c>
      <c r="BO83" s="2" t="inlineStr">
        <is>
          <t>3|
3</t>
        </is>
      </c>
      <c r="BP83" s="2" t="inlineStr">
        <is>
          <t>|
preferred</t>
        </is>
      </c>
      <c r="BQ83" t="inlineStr">
        <is>
          <t/>
        </is>
      </c>
      <c r="BR83" s="2" t="inlineStr">
        <is>
          <t>karbonju attiv|
karbonju attivat</t>
        </is>
      </c>
      <c r="BS83" s="2" t="inlineStr">
        <is>
          <t>3|
3</t>
        </is>
      </c>
      <c r="BT83" s="2" t="inlineStr">
        <is>
          <t xml:space="preserve">|
</t>
        </is>
      </c>
      <c r="BU83" t="inlineStr">
        <is>
          <t/>
        </is>
      </c>
      <c r="BV83" s="2" t="inlineStr">
        <is>
          <t>geactiveerde kool|
actieve kool|
actieve koolstof|
geactiveerde adsorptiekool</t>
        </is>
      </c>
      <c r="BW83" s="2" t="inlineStr">
        <is>
          <t>3|
3|
2|
3</t>
        </is>
      </c>
      <c r="BX83" s="2" t="inlineStr">
        <is>
          <t xml:space="preserve">|
|
|
</t>
        </is>
      </c>
      <c r="BY83" t="inlineStr">
        <is>
          <t>bepaalde vorm van koolstof die grote hoeveelheden gas, damp en vaste stof in colloïdale dispersie kan opnemen; gebruikt bij de bestrijding van rook-en reukhinder, van andere verontreinigingen en van bedwelmende middelen; amorfe koolstof die grote hoeveelheden gas, kleurstoffen enz. kan opnemen zonder verandering te ondergaan</t>
        </is>
      </c>
      <c r="BZ83" s="2" t="inlineStr">
        <is>
          <t>węgiel aktywny|
węgiel aktywowany</t>
        </is>
      </c>
      <c r="CA83" s="2" t="inlineStr">
        <is>
          <t>3|
3</t>
        </is>
      </c>
      <c r="CB83" s="2" t="inlineStr">
        <is>
          <t xml:space="preserve">|
</t>
        </is>
      </c>
      <c r="CC83" t="inlineStr">
        <is>
          <t>węgiel pierwiastkowy w formie bezpostaciowej (sadza), charakteryzujący się bardzo dużą powierzchnią w przeliczeniu na jednostkę masy, będący doskonałym adsorbentem wielu związków chemicznych</t>
        </is>
      </c>
      <c r="CD83" s="2" t="inlineStr">
        <is>
          <t>carvão ativado</t>
        </is>
      </c>
      <c r="CE83" s="2" t="inlineStr">
        <is>
          <t>3</t>
        </is>
      </c>
      <c r="CF83" s="2" t="inlineStr">
        <is>
          <t/>
        </is>
      </c>
      <c r="CG83" t="inlineStr">
        <is>
          <t>Tipo específico de carvão que se caracteriza por uma grande capacidade de absorção de gases, vapores e sólidos em dispersão coloidal.</t>
        </is>
      </c>
      <c r="CH83" s="2" t="inlineStr">
        <is>
          <t>cărbune activ</t>
        </is>
      </c>
      <c r="CI83" s="2" t="inlineStr">
        <is>
          <t>4</t>
        </is>
      </c>
      <c r="CJ83" s="2" t="inlineStr">
        <is>
          <t/>
        </is>
      </c>
      <c r="CK83" t="inlineStr">
        <is>
          <t>cărbune cu structură poroasă și cu mare capacitate de reținere prin adsorbție a gazelor, a vaporilor etc.</t>
        </is>
      </c>
      <c r="CL83" s="2" t="inlineStr">
        <is>
          <t>aktívne uhlie|
aktívne drevné uhlie</t>
        </is>
      </c>
      <c r="CM83" s="2" t="inlineStr">
        <is>
          <t>3|
3</t>
        </is>
      </c>
      <c r="CN83" s="2" t="inlineStr">
        <is>
          <t xml:space="preserve">|
</t>
        </is>
      </c>
      <c r="CO83" t="inlineStr">
        <is>
          <t>rôzne druhy uhlia s veľkou adsorpčnou schopnosťou obsahujúce 90 - 97 % uhlíka</t>
        </is>
      </c>
      <c r="CP83" s="2" t="inlineStr">
        <is>
          <t>aktivno oglje</t>
        </is>
      </c>
      <c r="CQ83" s="2" t="inlineStr">
        <is>
          <t>3</t>
        </is>
      </c>
      <c r="CR83" s="2" t="inlineStr">
        <is>
          <t/>
        </is>
      </c>
      <c r="CS83" t="inlineStr">
        <is>
          <t>oglje z drobnimi porami, ki zaradi velike notranje površine (ok. 1000 m 
&lt;sup&gt;2&lt;/sup&gt;/g) deluje adsorptivno</t>
        </is>
      </c>
      <c r="CT83" s="2" t="inlineStr">
        <is>
          <t>aktivt kol</t>
        </is>
      </c>
      <c r="CU83" s="2" t="inlineStr">
        <is>
          <t>3</t>
        </is>
      </c>
      <c r="CV83" s="2" t="inlineStr">
        <is>
          <t/>
        </is>
      </c>
      <c r="CW83" t="inlineStr">
        <is>
          <t>puderlik eller pelleterad form av amorft kol som har en mycket stor area per volym, tack vare en stor mängd små fina porer</t>
        </is>
      </c>
    </row>
    <row r="84">
      <c r="A84" s="1" t="str">
        <f>HYPERLINK("https://iate.europa.eu/entry/result/1169004/all", "1169004")</f>
        <v>1169004</v>
      </c>
      <c r="B84" t="inlineStr">
        <is>
          <t>INDUSTRY</t>
        </is>
      </c>
      <c r="C84" t="inlineStr">
        <is>
          <t>INDUSTRY|chemistry|chemical industry|raw chemical industry|plastics industry|plastics|polymer</t>
        </is>
      </c>
      <c r="D84" t="inlineStr">
        <is>
          <t>yes</t>
        </is>
      </c>
      <c r="E84" t="inlineStr">
        <is>
          <t/>
        </is>
      </c>
      <c r="F84" t="inlineStr">
        <is>
          <t/>
        </is>
      </c>
      <c r="G84" t="inlineStr">
        <is>
          <t/>
        </is>
      </c>
      <c r="H84" t="inlineStr">
        <is>
          <t/>
        </is>
      </c>
      <c r="I84" t="inlineStr">
        <is>
          <t/>
        </is>
      </c>
      <c r="J84" t="inlineStr">
        <is>
          <t/>
        </is>
      </c>
      <c r="K84" t="inlineStr">
        <is>
          <t/>
        </is>
      </c>
      <c r="L84" t="inlineStr">
        <is>
          <t/>
        </is>
      </c>
      <c r="M84" t="inlineStr">
        <is>
          <t/>
        </is>
      </c>
      <c r="N84" s="2" t="inlineStr">
        <is>
          <t>LD-polyethylen|
polyethylen med lav densitet|
LDPE|
PELD</t>
        </is>
      </c>
      <c r="O84" s="2" t="inlineStr">
        <is>
          <t>3|
3|
3|
3</t>
        </is>
      </c>
      <c r="P84" s="2" t="inlineStr">
        <is>
          <t xml:space="preserve">|
|
|
</t>
        </is>
      </c>
      <c r="Q84" t="inlineStr">
        <is>
          <t/>
        </is>
      </c>
      <c r="R84" s="2" t="inlineStr">
        <is>
          <t>Niedrigpolyäthylen|
Polyethylen niedriger Dichte|
Polyethylen mit niedriger Dichte|
Tiefdruckpolyäthylen</t>
        </is>
      </c>
      <c r="S84" s="2" t="inlineStr">
        <is>
          <t>3|
3|
3|
3</t>
        </is>
      </c>
      <c r="T84" s="2" t="inlineStr">
        <is>
          <t xml:space="preserve">|
|
|
</t>
        </is>
      </c>
      <c r="U84" t="inlineStr">
        <is>
          <t/>
        </is>
      </c>
      <c r="V84" s="2" t="inlineStr">
        <is>
          <t>πολυαιθυλένιο χαμηλής πυκνότητας|
LDPE</t>
        </is>
      </c>
      <c r="W84" s="2" t="inlineStr">
        <is>
          <t>3|
3</t>
        </is>
      </c>
      <c r="X84" s="2" t="inlineStr">
        <is>
          <t xml:space="preserve">|
</t>
        </is>
      </c>
      <c r="Y84" t="inlineStr">
        <is>
          <t/>
        </is>
      </c>
      <c r="Z84" s="2" t="inlineStr">
        <is>
          <t>LDPE|
low-density polyethylene|
LD polyethylene|
low density polyethylene|
PEL-LD|
polyethylene-low density</t>
        </is>
      </c>
      <c r="AA84" s="2" t="inlineStr">
        <is>
          <t>3|
3|
1|
1|
1|
1</t>
        </is>
      </c>
      <c r="AB84" s="2" t="inlineStr">
        <is>
          <t xml:space="preserve">|
|
|
|
|
</t>
        </is>
      </c>
      <c r="AC84" t="inlineStr">
        <is>
          <t>plastic polymer material that becomes pliable or moldable at a certain elevated temperature and solidifies upon cooling made from the monomer ethylene</t>
        </is>
      </c>
      <c r="AD84" s="2" t="inlineStr">
        <is>
          <t>PEBD|
polietileno de baja densidad</t>
        </is>
      </c>
      <c r="AE84" s="2" t="inlineStr">
        <is>
          <t>3|
3</t>
        </is>
      </c>
      <c r="AF84" s="2" t="inlineStr">
        <is>
          <t xml:space="preserve">|
</t>
        </is>
      </c>
      <c r="AG84" t="inlineStr">
        <is>
          <t/>
        </is>
      </c>
      <c r="AH84" s="2" t="inlineStr">
        <is>
          <t>madaltihe polüetüleen|
väikese tihedusega polüetüleen</t>
        </is>
      </c>
      <c r="AI84" s="2" t="inlineStr">
        <is>
          <t>3|
3</t>
        </is>
      </c>
      <c r="AJ84" s="2" t="inlineStr">
        <is>
          <t>|
preferred</t>
        </is>
      </c>
      <c r="AK84" t="inlineStr">
        <is>
          <t/>
        </is>
      </c>
      <c r="AL84" s="2" t="inlineStr">
        <is>
          <t>suurpainepolyeteeni|
pientiheyspolyeteeni|
korkeapainepolyeteeni|
PE-LD</t>
        </is>
      </c>
      <c r="AM84" s="2" t="inlineStr">
        <is>
          <t>3|
3|
3|
3</t>
        </is>
      </c>
      <c r="AN84" s="2" t="inlineStr">
        <is>
          <t xml:space="preserve">|
|
|
</t>
        </is>
      </c>
      <c r="AO84" t="inlineStr">
        <is>
          <t/>
        </is>
      </c>
      <c r="AP84" s="2" t="inlineStr">
        <is>
          <t>PEBD,voir polyéthylène à haute densité|
polyéthylène à basse densité|
polyéthylène BD|
polyéthylène basse densité|
PEBD|
PEL</t>
        </is>
      </c>
      <c r="AQ84" s="2" t="inlineStr">
        <is>
          <t>3|
3|
3|
3|
3|
2</t>
        </is>
      </c>
      <c r="AR84" s="2" t="inlineStr">
        <is>
          <t xml:space="preserve">|
|
|
|
|
</t>
        </is>
      </c>
      <c r="AS84" t="inlineStr">
        <is>
          <t>polyéthylène de densité inférieure à 0,940 g/cm3 à 25 degrés C, semi-rigide</t>
        </is>
      </c>
      <c r="AT84" s="2" t="inlineStr">
        <is>
          <t>poileitiléin ísealdlúis|
LDPE</t>
        </is>
      </c>
      <c r="AU84" s="2" t="inlineStr">
        <is>
          <t>3|
3</t>
        </is>
      </c>
      <c r="AV84" s="2" t="inlineStr">
        <is>
          <t xml:space="preserve">|
</t>
        </is>
      </c>
      <c r="AW84" t="inlineStr">
        <is>
          <t/>
        </is>
      </c>
      <c r="AX84" t="inlineStr">
        <is>
          <t/>
        </is>
      </c>
      <c r="AY84" t="inlineStr">
        <is>
          <t/>
        </is>
      </c>
      <c r="AZ84" t="inlineStr">
        <is>
          <t/>
        </is>
      </c>
      <c r="BA84" t="inlineStr">
        <is>
          <t/>
        </is>
      </c>
      <c r="BB84" t="inlineStr">
        <is>
          <t/>
        </is>
      </c>
      <c r="BC84" t="inlineStr">
        <is>
          <t/>
        </is>
      </c>
      <c r="BD84" t="inlineStr">
        <is>
          <t/>
        </is>
      </c>
      <c r="BE84" t="inlineStr">
        <is>
          <t/>
        </is>
      </c>
      <c r="BF84" s="2" t="inlineStr">
        <is>
          <t>polietilene a bassa densità|
PEBD</t>
        </is>
      </c>
      <c r="BG84" s="2" t="inlineStr">
        <is>
          <t>3|
3</t>
        </is>
      </c>
      <c r="BH84" s="2" t="inlineStr">
        <is>
          <t xml:space="preserve">|
</t>
        </is>
      </c>
      <c r="BI84" t="inlineStr">
        <is>
          <t/>
        </is>
      </c>
      <c r="BJ84" s="2" t="inlineStr">
        <is>
          <t>mažo tankio polietilenas|
LDPE</t>
        </is>
      </c>
      <c r="BK84" s="2" t="inlineStr">
        <is>
          <t>3|
3</t>
        </is>
      </c>
      <c r="BL84" s="2" t="inlineStr">
        <is>
          <t xml:space="preserve">|
</t>
        </is>
      </c>
      <c r="BM84" t="inlineStr">
        <is>
          <t/>
        </is>
      </c>
      <c r="BN84" s="2" t="inlineStr">
        <is>
          <t>zema blīvuma polietilēns|
&lt;i&gt;LDPE&lt;/i&gt;</t>
        </is>
      </c>
      <c r="BO84" s="2" t="inlineStr">
        <is>
          <t>3|
3</t>
        </is>
      </c>
      <c r="BP84" s="2" t="inlineStr">
        <is>
          <t xml:space="preserve">|
</t>
        </is>
      </c>
      <c r="BQ84" t="inlineStr">
        <is>
          <t>no naftas produktiem ražots materiāls, kas var būt gan caurspīdīgs, gan gaismu necaurlaidīgs – neizturīgāks, mazāk staipīgs, bet elastīgāks nekā augsta blīvuma polietilēns</t>
        </is>
      </c>
      <c r="BR84" t="inlineStr">
        <is>
          <t/>
        </is>
      </c>
      <c r="BS84" t="inlineStr">
        <is>
          <t/>
        </is>
      </c>
      <c r="BT84" t="inlineStr">
        <is>
          <t/>
        </is>
      </c>
      <c r="BU84" t="inlineStr">
        <is>
          <t/>
        </is>
      </c>
      <c r="BV84" s="2" t="inlineStr">
        <is>
          <t>lagedichtheidpolyethyleen|
LDPE|
polyethyleen met lage dichtheid|
polyethyleen met lage densiteit|
PELD</t>
        </is>
      </c>
      <c r="BW84" s="2" t="inlineStr">
        <is>
          <t>3|
3|
3|
3|
3</t>
        </is>
      </c>
      <c r="BX84" s="2" t="inlineStr">
        <is>
          <t xml:space="preserve">preferred|
|
|
|
</t>
        </is>
      </c>
      <c r="BY84" t="inlineStr">
        <is>
          <t/>
        </is>
      </c>
      <c r="BZ84" s="2" t="inlineStr">
        <is>
          <t>LDPE|
polietylen o niskiej gęstości</t>
        </is>
      </c>
      <c r="CA84" s="2" t="inlineStr">
        <is>
          <t>3|
3</t>
        </is>
      </c>
      <c r="CB84" s="2" t="inlineStr">
        <is>
          <t xml:space="preserve">|
</t>
        </is>
      </c>
      <c r="CC84" t="inlineStr">
        <is>
          <t>tworzywo termoplastyczne wykonane z monomeru etylenu</t>
        </is>
      </c>
      <c r="CD84" s="2" t="inlineStr">
        <is>
          <t>polietileno de baixa densidade|
PEBD</t>
        </is>
      </c>
      <c r="CE84" s="2" t="inlineStr">
        <is>
          <t>3|
3</t>
        </is>
      </c>
      <c r="CF84" s="2" t="inlineStr">
        <is>
          <t xml:space="preserve">|
</t>
        </is>
      </c>
      <c r="CG84" t="inlineStr">
        <is>
          <t/>
        </is>
      </c>
      <c r="CH84" t="inlineStr">
        <is>
          <t/>
        </is>
      </c>
      <c r="CI84" t="inlineStr">
        <is>
          <t/>
        </is>
      </c>
      <c r="CJ84" t="inlineStr">
        <is>
          <t/>
        </is>
      </c>
      <c r="CK84" t="inlineStr">
        <is>
          <t/>
        </is>
      </c>
      <c r="CL84" t="inlineStr">
        <is>
          <t/>
        </is>
      </c>
      <c r="CM84" t="inlineStr">
        <is>
          <t/>
        </is>
      </c>
      <c r="CN84" t="inlineStr">
        <is>
          <t/>
        </is>
      </c>
      <c r="CO84" t="inlineStr">
        <is>
          <t/>
        </is>
      </c>
      <c r="CP84" s="2" t="inlineStr">
        <is>
          <t>LDPE|
polietilen nizke gostote</t>
        </is>
      </c>
      <c r="CQ84" s="2" t="inlineStr">
        <is>
          <t>3|
3</t>
        </is>
      </c>
      <c r="CR84" s="2" t="inlineStr">
        <is>
          <t xml:space="preserve">|
</t>
        </is>
      </c>
      <c r="CS84" t="inlineStr">
        <is>
          <t/>
        </is>
      </c>
      <c r="CT84" s="2" t="inlineStr">
        <is>
          <t>LD-polyeten|
LDPE</t>
        </is>
      </c>
      <c r="CU84" s="2" t="inlineStr">
        <is>
          <t>3|
3</t>
        </is>
      </c>
      <c r="CV84" s="2" t="inlineStr">
        <is>
          <t xml:space="preserve">|
</t>
        </is>
      </c>
      <c r="CW84" t="inlineStr">
        <is>
          <t>etenplast med låg densitet</t>
        </is>
      </c>
    </row>
    <row r="85">
      <c r="A85" s="1" t="str">
        <f>HYPERLINK("https://iate.europa.eu/entry/result/1169003/all", "1169003")</f>
        <v>1169003</v>
      </c>
      <c r="B85" t="inlineStr">
        <is>
          <t>INDUSTRY</t>
        </is>
      </c>
      <c r="C85" t="inlineStr">
        <is>
          <t>INDUSTRY|chemistry|chemical industry|raw chemical industry|plastics industry|plastics|polymer</t>
        </is>
      </c>
      <c r="D85" t="inlineStr">
        <is>
          <t>yes</t>
        </is>
      </c>
      <c r="E85" t="inlineStr">
        <is>
          <t/>
        </is>
      </c>
      <c r="F85" t="inlineStr">
        <is>
          <t/>
        </is>
      </c>
      <c r="G85" t="inlineStr">
        <is>
          <t/>
        </is>
      </c>
      <c r="H85" t="inlineStr">
        <is>
          <t/>
        </is>
      </c>
      <c r="I85" t="inlineStr">
        <is>
          <t/>
        </is>
      </c>
      <c r="J85" t="inlineStr">
        <is>
          <t/>
        </is>
      </c>
      <c r="K85" t="inlineStr">
        <is>
          <t/>
        </is>
      </c>
      <c r="L85" t="inlineStr">
        <is>
          <t/>
        </is>
      </c>
      <c r="M85" t="inlineStr">
        <is>
          <t/>
        </is>
      </c>
      <c r="N85" s="2" t="inlineStr">
        <is>
          <t>HDPE|
high-density polyethylen|
HD-polyethylen|
polyethylen med høj densitet</t>
        </is>
      </c>
      <c r="O85" s="2" t="inlineStr">
        <is>
          <t>3|
3|
4|
4</t>
        </is>
      </c>
      <c r="P85" s="2" t="inlineStr">
        <is>
          <t xml:space="preserve">|
|
|
</t>
        </is>
      </c>
      <c r="Q85" t="inlineStr">
        <is>
          <t/>
        </is>
      </c>
      <c r="R85" s="2" t="inlineStr">
        <is>
          <t>Hoch-Polyäthylen|
Niederdruck-Polyäthylen|
Hochdruckpolyäthylen|
Polyäthylen hoher Dichte|
HDPE|
Polyethylen hoher Dichte|
PEHD|
ND-Polyäthylen|
Polyethylen hoher Dichte|
PE hoher Dichte</t>
        </is>
      </c>
      <c r="S85" s="2" t="inlineStr">
        <is>
          <t>3|
3|
3|
3|
3|
3|
3|
3|
3|
3</t>
        </is>
      </c>
      <c r="T85" s="2" t="inlineStr">
        <is>
          <t xml:space="preserve">|
|
|
|
|
|
|
|
|
</t>
        </is>
      </c>
      <c r="U85" t="inlineStr">
        <is>
          <t/>
        </is>
      </c>
      <c r="V85" s="2" t="inlineStr">
        <is>
          <t>πολυαιθυλένιο υψηλής πυκνότητας|
HPDE</t>
        </is>
      </c>
      <c r="W85" s="2" t="inlineStr">
        <is>
          <t>3|
3</t>
        </is>
      </c>
      <c r="X85" s="2" t="inlineStr">
        <is>
          <t xml:space="preserve">|
</t>
        </is>
      </c>
      <c r="Y85" t="inlineStr">
        <is>
          <t>θερμοπλαστικό από πολυαιθυλένιο, παρασκευαζόμενο από πετρέλαιο</t>
        </is>
      </c>
      <c r="Z85" s="2" t="inlineStr">
        <is>
          <t>HDPE|
high-density polyethylene|
HD polyethylene</t>
        </is>
      </c>
      <c r="AA85" s="2" t="inlineStr">
        <is>
          <t>3|
3|
3</t>
        </is>
      </c>
      <c r="AB85" s="2" t="inlineStr">
        <is>
          <t xml:space="preserve">|
|
</t>
        </is>
      </c>
      <c r="AC85" t="inlineStr">
        <is>
          <t>&lt;div&gt;polyethylene thermoplastic made from petroleum&lt;br&gt;&lt;/div&gt;</t>
        </is>
      </c>
      <c r="AD85" s="2" t="inlineStr">
        <is>
          <t>polietileno de alta densidad|
HDPE|
PEAD</t>
        </is>
      </c>
      <c r="AE85" s="2" t="inlineStr">
        <is>
          <t>3|
3|
3</t>
        </is>
      </c>
      <c r="AF85" s="2" t="inlineStr">
        <is>
          <t xml:space="preserve">|
|
</t>
        </is>
      </c>
      <c r="AG85" t="inlineStr">
        <is>
          <t>Polímero termoplástico formado por múltiples unidades de etileno.</t>
        </is>
      </c>
      <c r="AH85" s="2" t="inlineStr">
        <is>
          <t>kõrgtihe polüetüleen|
suure tihedusega polüetüleen</t>
        </is>
      </c>
      <c r="AI85" s="2" t="inlineStr">
        <is>
          <t>3|
3</t>
        </is>
      </c>
      <c r="AJ85" s="2" t="inlineStr">
        <is>
          <t>|
preferred</t>
        </is>
      </c>
      <c r="AK85" t="inlineStr">
        <is>
          <t/>
        </is>
      </c>
      <c r="AL85" s="2" t="inlineStr">
        <is>
          <t>suurtiheyspolyeteeni|
PE-HD</t>
        </is>
      </c>
      <c r="AM85" s="2" t="inlineStr">
        <is>
          <t>3|
3</t>
        </is>
      </c>
      <c r="AN85" s="2" t="inlineStr">
        <is>
          <t xml:space="preserve">|
</t>
        </is>
      </c>
      <c r="AO85" t="inlineStr">
        <is>
          <t/>
        </is>
      </c>
      <c r="AP85" s="2" t="inlineStr">
        <is>
          <t>PEHD|
polyéthylène basse pression|
polyéthylène à haute densité|
polyéthylène HD|
polyéthylène haute densité</t>
        </is>
      </c>
      <c r="AQ85" s="2" t="inlineStr">
        <is>
          <t>3|
3|
3|
3|
1</t>
        </is>
      </c>
      <c r="AR85" s="2" t="inlineStr">
        <is>
          <t xml:space="preserve">|
|
|
|
</t>
        </is>
      </c>
      <c r="AS85" t="inlineStr">
        <is>
          <t>polyéthylène de densité supérieure à 0,940 g/cm3 à 25 degrés C, souple</t>
        </is>
      </c>
      <c r="AT85" s="2" t="inlineStr">
        <is>
          <t>poileitiléin ard-dlúis|
PEAD</t>
        </is>
      </c>
      <c r="AU85" s="2" t="inlineStr">
        <is>
          <t>3|
3</t>
        </is>
      </c>
      <c r="AV85" s="2" t="inlineStr">
        <is>
          <t xml:space="preserve">|
</t>
        </is>
      </c>
      <c r="AW85" t="inlineStr">
        <is>
          <t/>
        </is>
      </c>
      <c r="AX85" t="inlineStr">
        <is>
          <t/>
        </is>
      </c>
      <c r="AY85" t="inlineStr">
        <is>
          <t/>
        </is>
      </c>
      <c r="AZ85" t="inlineStr">
        <is>
          <t/>
        </is>
      </c>
      <c r="BA85" t="inlineStr">
        <is>
          <t/>
        </is>
      </c>
      <c r="BB85" s="2" t="inlineStr">
        <is>
          <t>nagy sűrűségű polietilén</t>
        </is>
      </c>
      <c r="BC85" s="2" t="inlineStr">
        <is>
          <t>3</t>
        </is>
      </c>
      <c r="BD85" s="2" t="inlineStr">
        <is>
          <t/>
        </is>
      </c>
      <c r="BE85" t="inlineStr">
        <is>
          <t/>
        </is>
      </c>
      <c r="BF85" s="2" t="inlineStr">
        <is>
          <t>polietilene ad alta densità|
polietilene di alta densitá|
polietilene a bassa pressione|
HDPE|
polietilene di alta densità|
PEad</t>
        </is>
      </c>
      <c r="BG85" s="2" t="inlineStr">
        <is>
          <t>3|
3|
3|
2|
3|
3</t>
        </is>
      </c>
      <c r="BH85" s="2" t="inlineStr">
        <is>
          <t xml:space="preserve">|
|
|
|
|
</t>
        </is>
      </c>
      <c r="BI85" t="inlineStr">
        <is>
          <t/>
        </is>
      </c>
      <c r="BJ85" s="2" t="inlineStr">
        <is>
          <t>didelio tankio polietilenas|
HDPE</t>
        </is>
      </c>
      <c r="BK85" s="2" t="inlineStr">
        <is>
          <t>3|
3</t>
        </is>
      </c>
      <c r="BL85" s="2" t="inlineStr">
        <is>
          <t xml:space="preserve">|
</t>
        </is>
      </c>
      <c r="BM85" t="inlineStr">
        <is>
          <t/>
        </is>
      </c>
      <c r="BN85" s="2" t="inlineStr">
        <is>
          <t>augsta blīvuma polietilēns|
&lt;i&gt;HDPE&lt;/i&gt;</t>
        </is>
      </c>
      <c r="BO85" s="2" t="inlineStr">
        <is>
          <t>3|
3</t>
        </is>
      </c>
      <c r="BP85" s="2" t="inlineStr">
        <is>
          <t xml:space="preserve">|
</t>
        </is>
      </c>
      <c r="BQ85" t="inlineStr">
        <is>
          <t>no naftas produktiem ražots materiāls, kas ir ciets, gaismu necaurlaidīgs, izturīgs pret augstu temperatūru, kā arī tam piemīt ievērojama ķīmiskā un bioloģiskā izturība</t>
        </is>
      </c>
      <c r="BR85" s="2" t="inlineStr">
        <is>
          <t>polietilen ta' densità għolja</t>
        </is>
      </c>
      <c r="BS85" s="2" t="inlineStr">
        <is>
          <t>2</t>
        </is>
      </c>
      <c r="BT85" s="2" t="inlineStr">
        <is>
          <t/>
        </is>
      </c>
      <c r="BU85" t="inlineStr">
        <is>
          <t/>
        </is>
      </c>
      <c r="BV85" s="2" t="inlineStr">
        <is>
          <t>hogedichtheidpolyetheen|
HDPE|
PE-HD|
hogedichtheidpolyethyleen|
hogedensiteitpolyethyleen</t>
        </is>
      </c>
      <c r="BW85" s="2" t="inlineStr">
        <is>
          <t>3|
3|
3|
2|
2</t>
        </is>
      </c>
      <c r="BX85" s="2" t="inlineStr">
        <is>
          <t xml:space="preserve">|
|
|
|
</t>
        </is>
      </c>
      <c r="BY85" t="inlineStr">
        <is>
          <t>thermoplastisch polyetheen met een hoge moleculaire dichtheid dat onder lage druk uit petroleum wordt gemaakt, zodat lineaire ketens ontstaan en de stof kristallijn is opgebouwd</t>
        </is>
      </c>
      <c r="BZ85" s="2" t="inlineStr">
        <is>
          <t>HDPE|
polietylen o wysokiej gęstości|
polietylen HD</t>
        </is>
      </c>
      <c r="CA85" s="2" t="inlineStr">
        <is>
          <t>3|
3|
3</t>
        </is>
      </c>
      <c r="CB85" s="2" t="inlineStr">
        <is>
          <t xml:space="preserve">|
|
</t>
        </is>
      </c>
      <c r="CC85" t="inlineStr">
        <is>
          <t>polietylen otrzymywany w wyniku polimeryzacji niskociśnieniowej</t>
        </is>
      </c>
      <c r="CD85" s="2" t="inlineStr">
        <is>
          <t>polietileno de alta densidade|
PEAD</t>
        </is>
      </c>
      <c r="CE85" s="2" t="inlineStr">
        <is>
          <t>3|
3</t>
        </is>
      </c>
      <c r="CF85" s="2" t="inlineStr">
        <is>
          <t xml:space="preserve">|
</t>
        </is>
      </c>
      <c r="CG85" t="inlineStr">
        <is>
          <t>Termoplástico com alta resistência ao impacto e boa resistência aos agentes químicos obtido por polimerização do etileno.</t>
        </is>
      </c>
      <c r="CH85" t="inlineStr">
        <is>
          <t/>
        </is>
      </c>
      <c r="CI85" t="inlineStr">
        <is>
          <t/>
        </is>
      </c>
      <c r="CJ85" t="inlineStr">
        <is>
          <t/>
        </is>
      </c>
      <c r="CK85" t="inlineStr">
        <is>
          <t/>
        </is>
      </c>
      <c r="CL85" t="inlineStr">
        <is>
          <t/>
        </is>
      </c>
      <c r="CM85" t="inlineStr">
        <is>
          <t/>
        </is>
      </c>
      <c r="CN85" t="inlineStr">
        <is>
          <t/>
        </is>
      </c>
      <c r="CO85" t="inlineStr">
        <is>
          <t/>
        </is>
      </c>
      <c r="CP85" s="2" t="inlineStr">
        <is>
          <t>HDPE|
polietilen visoke gostote</t>
        </is>
      </c>
      <c r="CQ85" s="2" t="inlineStr">
        <is>
          <t>3|
3</t>
        </is>
      </c>
      <c r="CR85" s="2" t="inlineStr">
        <is>
          <t xml:space="preserve">|
</t>
        </is>
      </c>
      <c r="CS85" t="inlineStr">
        <is>
          <t/>
        </is>
      </c>
      <c r="CT85" s="2" t="inlineStr">
        <is>
          <t>högdensitetspolyeten|
HDPE</t>
        </is>
      </c>
      <c r="CU85" s="2" t="inlineStr">
        <is>
          <t>3|
3</t>
        </is>
      </c>
      <c r="CV85" s="2" t="inlineStr">
        <is>
          <t xml:space="preserve">|
</t>
        </is>
      </c>
      <c r="CW85" t="inlineStr">
        <is>
          <t/>
        </is>
      </c>
    </row>
    <row r="86">
      <c r="A86" s="1" t="str">
        <f>HYPERLINK("https://iate.europa.eu/entry/result/828066/all", "828066")</f>
        <v>828066</v>
      </c>
      <c r="B86" t="inlineStr">
        <is>
          <t>EUROPEAN UNION;LAW;TRADE;PRODUCTION, TECHNOLOGY AND RESEARCH</t>
        </is>
      </c>
      <c r="C86" t="inlineStr">
        <is>
          <t>EUROPEAN UNION|European Union law|EU law;LAW;TRADE|consumption;PRODUCTION, TECHNOLOGY AND RESEARCH|technology and technical regulations|technical regulations</t>
        </is>
      </c>
      <c r="D86" t="inlineStr">
        <is>
          <t>yes</t>
        </is>
      </c>
      <c r="E86" t="inlineStr">
        <is>
          <t/>
        </is>
      </c>
      <c r="F86" t="inlineStr">
        <is>
          <t/>
        </is>
      </c>
      <c r="G86" t="inlineStr">
        <is>
          <t/>
        </is>
      </c>
      <c r="H86" t="inlineStr">
        <is>
          <t/>
        </is>
      </c>
      <c r="I86" t="inlineStr">
        <is>
          <t/>
        </is>
      </c>
      <c r="J86" t="inlineStr">
        <is>
          <t/>
        </is>
      </c>
      <c r="K86" t="inlineStr">
        <is>
          <t/>
        </is>
      </c>
      <c r="L86" t="inlineStr">
        <is>
          <t/>
        </is>
      </c>
      <c r="M86" t="inlineStr">
        <is>
          <t/>
        </is>
      </c>
      <c r="N86" s="2" t="inlineStr">
        <is>
          <t>produktansvar</t>
        </is>
      </c>
      <c r="O86" s="2" t="inlineStr">
        <is>
          <t>4</t>
        </is>
      </c>
      <c r="P86" s="2" t="inlineStr">
        <is>
          <t/>
        </is>
      </c>
      <c r="Q86" t="inlineStr">
        <is>
          <t>"Produktansvar. En fællesbetegnelse, som anvendes til at beskrive den forpligtelse, der påhviler en producent eller andre, til at yde erstatning for tab i forbindelse med personskade, tingskade eller anden skade, forårsaget af et produkt eller en serviceydelse."</t>
        </is>
      </c>
      <c r="R86" s="2" t="inlineStr">
        <is>
          <t>Produkthaftung</t>
        </is>
      </c>
      <c r="S86" s="2" t="inlineStr">
        <is>
          <t>3</t>
        </is>
      </c>
      <c r="T86" s="2" t="inlineStr">
        <is>
          <t/>
        </is>
      </c>
      <c r="U86" t="inlineStr">
        <is>
          <t>verschuldensunabhängige Haftung des Herstellers für Schäden aus der Benutzung eines durch ihn in Verkehr gebrachten fehlerhaften Produkts, und zwar für Personen- und Sachschäden</t>
        </is>
      </c>
      <c r="V86" s="2" t="inlineStr">
        <is>
          <t>ευθύνη λόγω ελαττωματικών προϊόντων|
"ευθύνη του προϊόντος"</t>
        </is>
      </c>
      <c r="W86" s="2" t="inlineStr">
        <is>
          <t>3|
3</t>
        </is>
      </c>
      <c r="X86" s="2" t="inlineStr">
        <is>
          <t xml:space="preserve">|
</t>
        </is>
      </c>
      <c r="Y86" t="inlineStr">
        <is>
          <t/>
        </is>
      </c>
      <c r="Z86" s="2" t="inlineStr">
        <is>
          <t>product liability|
responsibility</t>
        </is>
      </c>
      <c r="AA86" s="2" t="inlineStr">
        <is>
          <t>3|
1</t>
        </is>
      </c>
      <c r="AB86" s="2" t="inlineStr">
        <is>
          <t xml:space="preserve">|
</t>
        </is>
      </c>
      <c r="AC86" t="inlineStr">
        <is>
          <t>obligation on a producer to pay financial compensation for damage caused by a defect in his product</t>
        </is>
      </c>
      <c r="AD86" s="2" t="inlineStr">
        <is>
          <t>responsabilidad por los daños causados por productos defectuosos|
responsabilidad por productos</t>
        </is>
      </c>
      <c r="AE86" s="2" t="inlineStr">
        <is>
          <t>4|
2</t>
        </is>
      </c>
      <c r="AF86" s="2" t="inlineStr">
        <is>
          <t xml:space="preserve">|
</t>
        </is>
      </c>
      <c r="AG86" t="inlineStr">
        <is>
          <t>"El productor será responsable de los daños causados por los defectos de sus productos.&lt;br&gt;El perjudicado deberá probar el daño, el defecto y la relación causal entre el defecto y el daño."</t>
        </is>
      </c>
      <c r="AH86" s="2" t="inlineStr">
        <is>
          <t>tootja vastutus|
tootjavastutus</t>
        </is>
      </c>
      <c r="AI86" s="2" t="inlineStr">
        <is>
          <t>3|
3</t>
        </is>
      </c>
      <c r="AJ86" s="2" t="inlineStr">
        <is>
          <t xml:space="preserve">|
</t>
        </is>
      </c>
      <c r="AK86" t="inlineStr">
        <is>
          <t>tootja kohustus defektsest tootest tingitud kahju hüvitada objektiivsel ehk mittesüülisel alusel</t>
        </is>
      </c>
      <c r="AL86" s="2" t="inlineStr">
        <is>
          <t>tuotevastuu</t>
        </is>
      </c>
      <c r="AM86" s="2" t="inlineStr">
        <is>
          <t>3</t>
        </is>
      </c>
      <c r="AN86" s="2" t="inlineStr">
        <is>
          <t/>
        </is>
      </c>
      <c r="AO86" t="inlineStr">
        <is>
          <t>"tuotevahinkoja koskeva korvausvelvollisuus"</t>
        </is>
      </c>
      <c r="AP86" s="2" t="inlineStr">
        <is>
          <t>responsabilité du fait des produits</t>
        </is>
      </c>
      <c r="AQ86" s="2" t="inlineStr">
        <is>
          <t>3</t>
        </is>
      </c>
      <c r="AR86" s="2" t="inlineStr">
        <is>
          <t/>
        </is>
      </c>
      <c r="AS86" t="inlineStr">
        <is>
          <t>responsabilité du producteur pour les dommages causés par le caractère défectueux de ses produits, indépendamment de toute notion de faute</t>
        </is>
      </c>
      <c r="AT86" s="2" t="inlineStr">
        <is>
          <t>dliteanas táirge|
dliteanas i leith táirgí</t>
        </is>
      </c>
      <c r="AU86" s="2" t="inlineStr">
        <is>
          <t>3|
3</t>
        </is>
      </c>
      <c r="AV86" s="2" t="inlineStr">
        <is>
          <t xml:space="preserve">|
</t>
        </is>
      </c>
      <c r="AW86" t="inlineStr">
        <is>
          <t/>
        </is>
      </c>
      <c r="AX86" t="inlineStr">
        <is>
          <t/>
        </is>
      </c>
      <c r="AY86" t="inlineStr">
        <is>
          <t/>
        </is>
      </c>
      <c r="AZ86" t="inlineStr">
        <is>
          <t/>
        </is>
      </c>
      <c r="BA86" t="inlineStr">
        <is>
          <t/>
        </is>
      </c>
      <c r="BB86" s="2" t="inlineStr">
        <is>
          <t>termékfelelősség</t>
        </is>
      </c>
      <c r="BC86" s="2" t="inlineStr">
        <is>
          <t>4</t>
        </is>
      </c>
      <c r="BD86" s="2" t="inlineStr">
        <is>
          <t/>
        </is>
      </c>
      <c r="BE86" t="inlineStr">
        <is>
          <t>A már bekövetkezett károk helyrehozatala. Az EU-ban ha valamely termék, a termék hibájából akár személyben, akár más tárgyakban kárt okoz, akkor termékfelelősségi igénnyel lehet élni.</t>
        </is>
      </c>
      <c r="BF86" s="2" t="inlineStr">
        <is>
          <t>responsabilità per danno da prodotti difettosi|
responsabilità da prodotto</t>
        </is>
      </c>
      <c r="BG86" s="2" t="inlineStr">
        <is>
          <t>3|
3</t>
        </is>
      </c>
      <c r="BH86" s="2" t="inlineStr">
        <is>
          <t xml:space="preserve">|
</t>
        </is>
      </c>
      <c r="BI86" t="inlineStr">
        <is>
          <t>Termine generico relativo all'obbligo di un produttore o di altri a risarcire danni alle persone o alle cose, o altri danni causati da un prodotto o da un servizio.</t>
        </is>
      </c>
      <c r="BJ86" s="2" t="inlineStr">
        <is>
          <t>atsakomybė už produktus</t>
        </is>
      </c>
      <c r="BK86" s="2" t="inlineStr">
        <is>
          <t>3</t>
        </is>
      </c>
      <c r="BL86" s="2" t="inlineStr">
        <is>
          <t/>
        </is>
      </c>
      <c r="BM86" t="inlineStr">
        <is>
          <t>gamintojo atsakomybė už jų gaminių su trūkumais padarytą žalą</t>
        </is>
      </c>
      <c r="BN86" s="2" t="inlineStr">
        <is>
          <t>produktatbildība</t>
        </is>
      </c>
      <c r="BO86" s="2" t="inlineStr">
        <is>
          <t>3</t>
        </is>
      </c>
      <c r="BP86" s="2" t="inlineStr">
        <is>
          <t/>
        </is>
      </c>
      <c r="BQ86" t="inlineStr">
        <is>
          <t>saistības un pienākumi, kas ražotājam rodas sakarā ar kāda ražojuma radītu kaitējumu</t>
        </is>
      </c>
      <c r="BR86" s="2" t="inlineStr">
        <is>
          <t>responsabbiltà għal dannu minn prodotti|
responsabbiltà għall-prodotti</t>
        </is>
      </c>
      <c r="BS86" s="2" t="inlineStr">
        <is>
          <t>3|
2</t>
        </is>
      </c>
      <c r="BT86" s="2" t="inlineStr">
        <is>
          <t xml:space="preserve">|
</t>
        </is>
      </c>
      <c r="BU86" t="inlineStr">
        <is>
          <t>obbligu ta' produttur li jħallas kumpens finanzjarju għal ħsara kkawżata minn difett fil-prodott tiegħu</t>
        </is>
      </c>
      <c r="BV86" s="2" t="inlineStr">
        <is>
          <t>productaansprakelijkheid</t>
        </is>
      </c>
      <c r="BW86" s="2" t="inlineStr">
        <is>
          <t>3</t>
        </is>
      </c>
      <c r="BX86" s="2" t="inlineStr">
        <is>
          <t/>
        </is>
      </c>
      <c r="BY86" t="inlineStr">
        <is>
          <t>"risicoaansprakelijkheid van de producent voor het door hem geproduceerde gebrekkige product, terzake van daardoor toegebracht nadeel aan mensen of aan andere zaken (gevolgschade)."</t>
        </is>
      </c>
      <c r="BZ86" s="2" t="inlineStr">
        <is>
          <t>odpowiedzialnośc za produkt</t>
        </is>
      </c>
      <c r="CA86" s="2" t="inlineStr">
        <is>
          <t>3</t>
        </is>
      </c>
      <c r="CB86" s="2" t="inlineStr">
        <is>
          <t/>
        </is>
      </c>
      <c r="CC86" t="inlineStr">
        <is>
          <t>odpowiedzialność producenta za szkodę wyrządzoną przez wadę w jego produkcie.</t>
        </is>
      </c>
      <c r="CD86" s="2" t="inlineStr">
        <is>
          <t>responsabilidade de produto</t>
        </is>
      </c>
      <c r="CE86" s="2" t="inlineStr">
        <is>
          <t>1</t>
        </is>
      </c>
      <c r="CF86" s="2" t="inlineStr">
        <is>
          <t/>
        </is>
      </c>
      <c r="CG86" t="inlineStr">
        <is>
          <t>Responsabilidade por danos ou prejuízos causados por um produto defeituoso. Esta responsabilidade pode ser assacada aos diversos intervenientes na cadeia de produção e de distribuição (fabricantes, distribuidores, vendedores, etc.) e o produto é considerado defeituoso quando não oferece a segurança que legitimamente se pode esperar (defeito de fabrico ou de concepção, insuficiência ou ausência de informação sobre a sua utilização adequada, etc). A noção de produto, que pode ser mais ou menos abrangente em função dos diversos ordenamentos jurídicos, é limitada na Directiva 85/374/CEE, de 25.06.1985, aos bens móveis, passando a incluir, depois das alterações introduzidas pela Directiva 1999/34/CE, de 10.05.1999, os produtos agrícolas, que não estavam abrangidos pelo diploma inicial.</t>
        </is>
      </c>
      <c r="CH86" s="2" t="inlineStr">
        <is>
          <t>răspundere pentru produse</t>
        </is>
      </c>
      <c r="CI86" s="2" t="inlineStr">
        <is>
          <t>3</t>
        </is>
      </c>
      <c r="CJ86" s="2" t="inlineStr">
        <is>
          <t/>
        </is>
      </c>
      <c r="CK86" t="inlineStr">
        <is>
          <t/>
        </is>
      </c>
      <c r="CL86" s="2" t="inlineStr">
        <is>
          <t>zodpovednosť za výrobok</t>
        </is>
      </c>
      <c r="CM86" s="2" t="inlineStr">
        <is>
          <t>2</t>
        </is>
      </c>
      <c r="CN86" s="2" t="inlineStr">
        <is>
          <t/>
        </is>
      </c>
      <c r="CO86" t="inlineStr">
        <is>
          <t/>
        </is>
      </c>
      <c r="CP86" s="2" t="inlineStr">
        <is>
          <t>odgovornost za izdelek</t>
        </is>
      </c>
      <c r="CQ86" s="2" t="inlineStr">
        <is>
          <t>3</t>
        </is>
      </c>
      <c r="CR86" s="2" t="inlineStr">
        <is>
          <t/>
        </is>
      </c>
      <c r="CS86" t="inlineStr">
        <is>
          <t>odgovornost proizvajalca za škodo, ki je nastala zaradi napake na njegovih izdelkih.</t>
        </is>
      </c>
      <c r="CT86" s="2" t="inlineStr">
        <is>
          <t>produktansvar</t>
        </is>
      </c>
      <c r="CU86" s="2" t="inlineStr">
        <is>
          <t>3</t>
        </is>
      </c>
      <c r="CV86" s="2" t="inlineStr">
        <is>
          <t/>
        </is>
      </c>
      <c r="CW86" t="inlineStr">
        <is>
          <t>"produktansvar, skadeståndsansvar för den som levererat en produkt vilken orsakat skada på person eller på annan egendom än själva produkten. (...)"</t>
        </is>
      </c>
    </row>
    <row r="87">
      <c r="A87" s="1" t="str">
        <f>HYPERLINK("https://iate.europa.eu/entry/result/1529049/all", "1529049")</f>
        <v>1529049</v>
      </c>
      <c r="B87" t="inlineStr">
        <is>
          <t>SOCIAL QUESTIONS</t>
        </is>
      </c>
      <c r="C87" t="inlineStr">
        <is>
          <t>SOCIAL QUESTIONS|health|pharmaceutical industry</t>
        </is>
      </c>
      <c r="D87" t="inlineStr">
        <is>
          <t>yes</t>
        </is>
      </c>
      <c r="E87" t="inlineStr">
        <is>
          <t/>
        </is>
      </c>
      <c r="F87" s="2" t="inlineStr">
        <is>
          <t>показание</t>
        </is>
      </c>
      <c r="G87" s="2" t="inlineStr">
        <is>
          <t>3</t>
        </is>
      </c>
      <c r="H87" s="2" t="inlineStr">
        <is>
          <t/>
        </is>
      </c>
      <c r="I87" t="inlineStr">
        <is>
          <t>Одобреният от компетентен орган фармакологичен ефект [ &lt;a href="/entry/result/383931/all" id="ENTRY_TO_ENTRY_CONVERTER" target="_blank"&gt;IATE:383931&lt;/a&gt; ] на даден лекарствен продукт [ &lt;a href="/entry/result/1443220/all" id="ENTRY_TO_ENTRY_CONVERTER" target="_blank"&gt;IATE:1443220&lt;/a&gt; ] и условията за предписването му.</t>
        </is>
      </c>
      <c r="J87" s="2" t="inlineStr">
        <is>
          <t>indikace|
léčebná indikace</t>
        </is>
      </c>
      <c r="K87" s="2" t="inlineStr">
        <is>
          <t>3|
3</t>
        </is>
      </c>
      <c r="L87" s="2" t="inlineStr">
        <is>
          <t xml:space="preserve">|
</t>
        </is>
      </c>
      <c r="M87" t="inlineStr">
        <is>
          <t>stav nebo příznaky, pro jejichž léčbu je léčivý přípravek určen</t>
        </is>
      </c>
      <c r="N87" s="2" t="inlineStr">
        <is>
          <t>terapeutisk indikation</t>
        </is>
      </c>
      <c r="O87" s="2" t="inlineStr">
        <is>
          <t>3</t>
        </is>
      </c>
      <c r="P87" s="2" t="inlineStr">
        <is>
          <t/>
        </is>
      </c>
      <c r="Q87" t="inlineStr">
        <is>
          <t/>
        </is>
      </c>
      <c r="R87" s="2" t="inlineStr">
        <is>
          <t>Indikation|
therapeutische Indikation|
Heilanzeige|
Anzeige</t>
        </is>
      </c>
      <c r="S87" s="2" t="inlineStr">
        <is>
          <t>3|
3|
3|
3</t>
        </is>
      </c>
      <c r="T87" s="2" t="inlineStr">
        <is>
          <t xml:space="preserve">|
|
|
</t>
        </is>
      </c>
      <c r="U87" t="inlineStr">
        <is>
          <t>im engeren Sinn die Anzeige zu einer bestimmten Behandlung bei einer bestimmten Krankheit nach Abschätzen des möglichen Therapieerfolges bzw.-risikos und Berücksichtigung etwaiger Kontraindikationen;auch Anzeige zu einer bestimmten Diagnostik bei bestimmten Symptomen</t>
        </is>
      </c>
      <c r="V87" s="2" t="inlineStr">
        <is>
          <t>ένδειξη|
θεραπευτική ένδειξη</t>
        </is>
      </c>
      <c r="W87" s="2" t="inlineStr">
        <is>
          <t>4|
4</t>
        </is>
      </c>
      <c r="X87" s="2" t="inlineStr">
        <is>
          <t xml:space="preserve">|
</t>
        </is>
      </c>
      <c r="Y87" t="inlineStr">
        <is>
          <t/>
        </is>
      </c>
      <c r="Z87" s="2" t="inlineStr">
        <is>
          <t>indication|
indications|
therapeutic indication|
indications</t>
        </is>
      </c>
      <c r="AA87" s="2" t="inlineStr">
        <is>
          <t>3|
1|
3|
1</t>
        </is>
      </c>
      <c r="AB87" s="2" t="inlineStr">
        <is>
          <t xml:space="preserve">|
|
|
</t>
        </is>
      </c>
      <c r="AC87" t="inlineStr">
        <is>
          <t>any of the conditions for which a particular drug treatment may be prescribed</t>
        </is>
      </c>
      <c r="AD87" s="2" t="inlineStr">
        <is>
          <t>indicación|
indicación terapéutica</t>
        </is>
      </c>
      <c r="AE87" s="2" t="inlineStr">
        <is>
          <t>3|
3</t>
        </is>
      </c>
      <c r="AF87" s="2" t="inlineStr">
        <is>
          <t xml:space="preserve">|
</t>
        </is>
      </c>
      <c r="AG87" t="inlineStr">
        <is>
          <t>Caso o circunstancia clínicos en los que se requiere la aplicación de uno o más remedios, sean de tipo farmacológico, quirúrgico o de otra índole, para tratar la enfermedad o el trastorno del paciente.</t>
        </is>
      </c>
      <c r="AH87" s="2" t="inlineStr">
        <is>
          <t>näidustus</t>
        </is>
      </c>
      <c r="AI87" s="2" t="inlineStr">
        <is>
          <t>3</t>
        </is>
      </c>
      <c r="AJ87" s="2" t="inlineStr">
        <is>
          <t/>
        </is>
      </c>
      <c r="AK87" t="inlineStr">
        <is>
          <t/>
        </is>
      </c>
      <c r="AL87" s="2" t="inlineStr">
        <is>
          <t>indikaatio|
terapeuttiset käyttöaiheet|
käyttöaihe</t>
        </is>
      </c>
      <c r="AM87" s="2" t="inlineStr">
        <is>
          <t>3|
2|
3</t>
        </is>
      </c>
      <c r="AN87" s="2" t="inlineStr">
        <is>
          <t xml:space="preserve">|
|
</t>
        </is>
      </c>
      <c r="AO87" t="inlineStr">
        <is>
          <t/>
        </is>
      </c>
      <c r="AP87" s="2" t="inlineStr">
        <is>
          <t>indication|
indication thérapeutique</t>
        </is>
      </c>
      <c r="AQ87" s="2" t="inlineStr">
        <is>
          <t>3|
3</t>
        </is>
      </c>
      <c r="AR87" s="2" t="inlineStr">
        <is>
          <t xml:space="preserve">|
</t>
        </is>
      </c>
      <c r="AS87" t="inlineStr">
        <is>
          <t>en clinique, règle pratique à tirer de circonstances particulières concernant la maladie et le malade, et qui détermine la convenance d'un moyen thérapeutique ou d'une opération, le moment et le mode de leur emploi</t>
        </is>
      </c>
      <c r="AT87" s="2" t="inlineStr">
        <is>
          <t>tásc teiripeach</t>
        </is>
      </c>
      <c r="AU87" s="2" t="inlineStr">
        <is>
          <t>3</t>
        </is>
      </c>
      <c r="AV87" s="2" t="inlineStr">
        <is>
          <t/>
        </is>
      </c>
      <c r="AW87" t="inlineStr">
        <is>
          <t/>
        </is>
      </c>
      <c r="AX87" s="2" t="inlineStr">
        <is>
          <t>terapijska indikacija</t>
        </is>
      </c>
      <c r="AY87" s="2" t="inlineStr">
        <is>
          <t>3</t>
        </is>
      </c>
      <c r="AZ87" s="2" t="inlineStr">
        <is>
          <t/>
        </is>
      </c>
      <c r="BA87" t="inlineStr">
        <is>
          <t/>
        </is>
      </c>
      <c r="BB87" s="2" t="inlineStr">
        <is>
          <t>javallat|
indikáció|
terápiás javallat|
terápiás indikáció</t>
        </is>
      </c>
      <c r="BC87" s="2" t="inlineStr">
        <is>
          <t>3|
4|
3|
3</t>
        </is>
      </c>
      <c r="BD87" s="2" t="inlineStr">
        <is>
          <t xml:space="preserve">|
|
|
</t>
        </is>
      </c>
      <c r="BE87" t="inlineStr">
        <is>
          <t>a kezelésre v. a gyógyszerre vonatk. ajánlás, tanács.</t>
        </is>
      </c>
      <c r="BF87" s="2" t="inlineStr">
        <is>
          <t>indicazione terapeutica</t>
        </is>
      </c>
      <c r="BG87" s="2" t="inlineStr">
        <is>
          <t>3</t>
        </is>
      </c>
      <c r="BH87" s="2" t="inlineStr">
        <is>
          <t/>
        </is>
      </c>
      <c r="BI87" t="inlineStr">
        <is>
          <t/>
        </is>
      </c>
      <c r="BJ87" s="2" t="inlineStr">
        <is>
          <t>indikacija|
terapinė indikacija</t>
        </is>
      </c>
      <c r="BK87" s="2" t="inlineStr">
        <is>
          <t>3|
3</t>
        </is>
      </c>
      <c r="BL87" s="2" t="inlineStr">
        <is>
          <t xml:space="preserve">|
</t>
        </is>
      </c>
      <c r="BM87" t="inlineStr">
        <is>
          <t/>
        </is>
      </c>
      <c r="BN87" s="2" t="inlineStr">
        <is>
          <t>indikācija|
terapeitiska indikācija</t>
        </is>
      </c>
      <c r="BO87" s="2" t="inlineStr">
        <is>
          <t>3|
2</t>
        </is>
      </c>
      <c r="BP87" s="2" t="inlineStr">
        <is>
          <t xml:space="preserve">|
</t>
        </is>
      </c>
      <c r="BQ87" t="inlineStr">
        <is>
          <t>norādījums par labu kādam terapeitiskam paņēmienam</t>
        </is>
      </c>
      <c r="BR87" s="2" t="inlineStr">
        <is>
          <t>indikazzjoni|
indikazzjoni terapewtika</t>
        </is>
      </c>
      <c r="BS87" s="2" t="inlineStr">
        <is>
          <t>3|
3</t>
        </is>
      </c>
      <c r="BT87" s="2" t="inlineStr">
        <is>
          <t xml:space="preserve">|
</t>
        </is>
      </c>
      <c r="BU87" t="inlineStr">
        <is>
          <t/>
        </is>
      </c>
      <c r="BV87" s="2" t="inlineStr">
        <is>
          <t>indicatie|
therapeutische indicatie</t>
        </is>
      </c>
      <c r="BW87" s="2" t="inlineStr">
        <is>
          <t>3|
3</t>
        </is>
      </c>
      <c r="BX87" s="2" t="inlineStr">
        <is>
          <t xml:space="preserve">|
</t>
        </is>
      </c>
      <c r="BY87" t="inlineStr">
        <is>
          <t>"ziekteverschijnsel dat aanleiding is een bepaald medicijn of een bepaalde therapie voor te schrijven of toe te passen"</t>
        </is>
      </c>
      <c r="BZ87" s="2" t="inlineStr">
        <is>
          <t>wskazanie|
wskazanie lecznicze|
wskazanie terapeutyczne</t>
        </is>
      </c>
      <c r="CA87" s="2" t="inlineStr">
        <is>
          <t>3|
3|
3</t>
        </is>
      </c>
      <c r="CB87" s="2" t="inlineStr">
        <is>
          <t xml:space="preserve">|
|
</t>
        </is>
      </c>
      <c r="CC87" t="inlineStr">
        <is>
          <t/>
        </is>
      </c>
      <c r="CD87" s="2" t="inlineStr">
        <is>
          <t>indicação terapêutica</t>
        </is>
      </c>
      <c r="CE87" s="2" t="inlineStr">
        <is>
          <t>3</t>
        </is>
      </c>
      <c r="CF87" s="2" t="inlineStr">
        <is>
          <t/>
        </is>
      </c>
      <c r="CG87" t="inlineStr">
        <is>
          <t/>
        </is>
      </c>
      <c r="CH87" s="2" t="inlineStr">
        <is>
          <t>indicație terapeutică|
indicație</t>
        </is>
      </c>
      <c r="CI87" s="2" t="inlineStr">
        <is>
          <t>3|
3</t>
        </is>
      </c>
      <c r="CJ87" s="2" t="inlineStr">
        <is>
          <t xml:space="preserve">|
</t>
        </is>
      </c>
      <c r="CK87" t="inlineStr">
        <is>
          <t/>
        </is>
      </c>
      <c r="CL87" s="2" t="inlineStr">
        <is>
          <t>terapeutická indikácia</t>
        </is>
      </c>
      <c r="CM87" s="2" t="inlineStr">
        <is>
          <t>3</t>
        </is>
      </c>
      <c r="CN87" s="2" t="inlineStr">
        <is>
          <t/>
        </is>
      </c>
      <c r="CO87" t="inlineStr">
        <is>
          <t/>
        </is>
      </c>
      <c r="CP87" s="2" t="inlineStr">
        <is>
          <t>indikacija|
terapevtska indikacija</t>
        </is>
      </c>
      <c r="CQ87" s="2" t="inlineStr">
        <is>
          <t>3|
3</t>
        </is>
      </c>
      <c r="CR87" s="2" t="inlineStr">
        <is>
          <t xml:space="preserve">|
</t>
        </is>
      </c>
      <c r="CS87" t="inlineStr">
        <is>
          <t>Bolezenski znaki in okoliščine, ki nakazujejo odločitev za določene diagnostične in terapevtske postopke.</t>
        </is>
      </c>
      <c r="CT87" s="2" t="inlineStr">
        <is>
          <t>indikation</t>
        </is>
      </c>
      <c r="CU87" s="2" t="inlineStr">
        <is>
          <t>3</t>
        </is>
      </c>
      <c r="CV87" s="2" t="inlineStr">
        <is>
          <t/>
        </is>
      </c>
      <c r="CW87" t="inlineStr">
        <is>
          <t>ett sjukdomstillstånd som ett specifikt läkemedel normalt ska användas för att behandla</t>
        </is>
      </c>
    </row>
    <row r="88">
      <c r="A88" s="1" t="str">
        <f>HYPERLINK("https://iate.europa.eu/entry/result/3535729/all", "3535729")</f>
        <v>3535729</v>
      </c>
      <c r="B88" t="inlineStr">
        <is>
          <t>SOCIAL QUESTIONS</t>
        </is>
      </c>
      <c r="C88" t="inlineStr">
        <is>
          <t>SOCIAL QUESTIONS|health|pharmaceutical industry</t>
        </is>
      </c>
      <c r="D88" t="inlineStr">
        <is>
          <t>yes</t>
        </is>
      </c>
      <c r="E88" t="inlineStr">
        <is>
          <t/>
        </is>
      </c>
      <c r="F88" s="2" t="inlineStr">
        <is>
          <t>кратка характеристика на продукта</t>
        </is>
      </c>
      <c r="G88" s="2" t="inlineStr">
        <is>
          <t>4</t>
        </is>
      </c>
      <c r="H88" s="2" t="inlineStr">
        <is>
          <t/>
        </is>
      </c>
      <c r="I88" t="inlineStr">
        <is>
          <t/>
        </is>
      </c>
      <c r="J88" s="2" t="inlineStr">
        <is>
          <t>souhrn údajů o přípravku</t>
        </is>
      </c>
      <c r="K88" s="2" t="inlineStr">
        <is>
          <t>3</t>
        </is>
      </c>
      <c r="L88" s="2" t="inlineStr">
        <is>
          <t/>
        </is>
      </c>
      <c r="M88" t="inlineStr">
        <is>
          <t>písemné shrnutí informací o léčivém přípravku, které je součástí rozhodnutí o registraci léčivého přípravku a obsahuje informace podstatné pro jeho správné používání</t>
        </is>
      </c>
      <c r="N88" s="2" t="inlineStr">
        <is>
          <t>produktresumé</t>
        </is>
      </c>
      <c r="O88" s="2" t="inlineStr">
        <is>
          <t>3</t>
        </is>
      </c>
      <c r="P88" s="2" t="inlineStr">
        <is>
          <t/>
        </is>
      </c>
      <c r="Q88" t="inlineStr">
        <is>
          <t/>
        </is>
      </c>
      <c r="R88" s="2" t="inlineStr">
        <is>
          <t>Zusammenfassung der Merkmale des Arzneimittels|
Fachinformation</t>
        </is>
      </c>
      <c r="S88" s="2" t="inlineStr">
        <is>
          <t>3|
3</t>
        </is>
      </c>
      <c r="T88" s="2" t="inlineStr">
        <is>
          <t xml:space="preserve">|
</t>
        </is>
      </c>
      <c r="U88" t="inlineStr">
        <is>
          <t/>
        </is>
      </c>
      <c r="V88" s="2" t="inlineStr">
        <is>
          <t>περίληψη των χαρακτηριστικών του προϊόντος|
ΠΧΠ</t>
        </is>
      </c>
      <c r="W88" s="2" t="inlineStr">
        <is>
          <t>3|
3</t>
        </is>
      </c>
      <c r="X88" s="2" t="inlineStr">
        <is>
          <t xml:space="preserve">|
</t>
        </is>
      </c>
      <c r="Y88" t="inlineStr">
        <is>
          <t/>
        </is>
      </c>
      <c r="Z88" s="2" t="inlineStr">
        <is>
          <t>summary of product characteristics|
SmPC|
summary characteristics</t>
        </is>
      </c>
      <c r="AA88" s="2" t="inlineStr">
        <is>
          <t>3|
3|
1</t>
        </is>
      </c>
      <c r="AB88" s="2" t="inlineStr">
        <is>
          <t xml:space="preserve">|
|
</t>
        </is>
      </c>
      <c r="AC88" t="inlineStr">
        <is>
          <t>document describing the properties and the officially approved conditions of use of a medicine. Summaries of product characteristics form the basis of information for healthcare professionals on how to use the medicine safely and effectively</t>
        </is>
      </c>
      <c r="AD88" s="2" t="inlineStr">
        <is>
          <t>ficha técnica o resumen de las características del producto|
RCP</t>
        </is>
      </c>
      <c r="AE88" s="2" t="inlineStr">
        <is>
          <t>3|
3</t>
        </is>
      </c>
      <c r="AF88" s="2" t="inlineStr">
        <is>
          <t xml:space="preserve">|
</t>
        </is>
      </c>
      <c r="AG88" t="inlineStr">
        <is>
          <t>documento dirigido a los profesionales sanitarios, acordado entre la autoridad competente y el titular de la autorización de comercialización del medicamento, que contiene la información necesaria sobre como utilizar el medicamento de forma segura y eficaz, y las condiciones de seguridad para las que el medicamento veterinario ha sido autorizado.</t>
        </is>
      </c>
      <c r="AH88" s="2" t="inlineStr">
        <is>
          <t>ravimi omaduste kokkuvõte</t>
        </is>
      </c>
      <c r="AI88" s="2" t="inlineStr">
        <is>
          <t>3</t>
        </is>
      </c>
      <c r="AJ88" s="2" t="inlineStr">
        <is>
          <t/>
        </is>
      </c>
      <c r="AK88" t="inlineStr">
        <is>
          <t>dokument, milles kirjeldatakse ravimi omadusi ja selle kasutamise heakskiidetud näidustusi</t>
        </is>
      </c>
      <c r="AL88" s="2" t="inlineStr">
        <is>
          <t>valmisteyhteenveto</t>
        </is>
      </c>
      <c r="AM88" s="2" t="inlineStr">
        <is>
          <t>2</t>
        </is>
      </c>
      <c r="AN88" s="2" t="inlineStr">
        <is>
          <t/>
        </is>
      </c>
      <c r="AO88" t="inlineStr">
        <is>
          <t/>
        </is>
      </c>
      <c r="AP88" s="2" t="inlineStr">
        <is>
          <t>résumé des caractéristiques du produit</t>
        </is>
      </c>
      <c r="AQ88" s="2" t="inlineStr">
        <is>
          <t>2</t>
        </is>
      </c>
      <c r="AR88" s="2" t="inlineStr">
        <is>
          <t/>
        </is>
      </c>
      <c r="AS88" t="inlineStr">
        <is>
          <t/>
        </is>
      </c>
      <c r="AT88" s="2" t="inlineStr">
        <is>
          <t>achoimre ar shaintréithe táirge</t>
        </is>
      </c>
      <c r="AU88" s="2" t="inlineStr">
        <is>
          <t>3</t>
        </is>
      </c>
      <c r="AV88" s="2" t="inlineStr">
        <is>
          <t/>
        </is>
      </c>
      <c r="AW88" t="inlineStr">
        <is>
          <t/>
        </is>
      </c>
      <c r="AX88" s="2" t="inlineStr">
        <is>
          <t>sažetak opisa svojstava|
SmPC</t>
        </is>
      </c>
      <c r="AY88" s="2" t="inlineStr">
        <is>
          <t>3|
3</t>
        </is>
      </c>
      <c r="AZ88" s="2" t="inlineStr">
        <is>
          <t xml:space="preserve">|
</t>
        </is>
      </c>
      <c r="BA88" t="inlineStr">
        <is>
          <t>dokument koji opisuje svojstva i uvjete pod kojima je odobren lijek, VMP, otopina za infuziju, cjepivo ili suspenzija za injekciju te sadržava bitne informacije za zdravstvene radnike o njihovoj sigurnoj i učinkovitoj primjeni</t>
        </is>
      </c>
      <c r="BB88" s="2" t="inlineStr">
        <is>
          <t>alkalmazási előírás|
termékjellemzők összefoglalása|
állatgyógyászati készítmény jellemzőinek összefoglalója</t>
        </is>
      </c>
      <c r="BC88" s="2" t="inlineStr">
        <is>
          <t>4|
2|
4</t>
        </is>
      </c>
      <c r="BD88" s="2" t="inlineStr">
        <is>
          <t xml:space="preserve">|
|
</t>
        </is>
      </c>
      <c r="BE88" t="inlineStr">
        <is>
          <t>alkalmazási előírás: az orvos, illetve a gyógyszerész részére szóló, a forgalomba hozatali engedélyben szereplő szakmai előírás, amely a gyógyszer legfontosabb adatait, az alkalmazás feltételeit és jellemzőit tartalmazza;</t>
        </is>
      </c>
      <c r="BF88" s="2" t="inlineStr">
        <is>
          <t>riassunto delle caratteristiche del prodotto</t>
        </is>
      </c>
      <c r="BG88" s="2" t="inlineStr">
        <is>
          <t>3</t>
        </is>
      </c>
      <c r="BH88" s="2" t="inlineStr">
        <is>
          <t/>
        </is>
      </c>
      <c r="BI88" t="inlineStr">
        <is>
          <t/>
        </is>
      </c>
      <c r="BJ88" s="2" t="inlineStr">
        <is>
          <t>vaisto charakteristikų santrauka|
preparato charakteristikų santrauka</t>
        </is>
      </c>
      <c r="BK88" s="2" t="inlineStr">
        <is>
          <t>3|
3</t>
        </is>
      </c>
      <c r="BL88" s="2" t="inlineStr">
        <is>
          <t xml:space="preserve">preferred|
</t>
        </is>
      </c>
      <c r="BM88" t="inlineStr">
        <is>
          <t/>
        </is>
      </c>
      <c r="BN88" s="2" t="inlineStr">
        <is>
          <t>zāļu apraksts</t>
        </is>
      </c>
      <c r="BO88" s="2" t="inlineStr">
        <is>
          <t>2</t>
        </is>
      </c>
      <c r="BP88" s="2" t="inlineStr">
        <is>
          <t/>
        </is>
      </c>
      <c r="BQ88" t="inlineStr">
        <is>
          <t/>
        </is>
      </c>
      <c r="BR88" s="2" t="inlineStr">
        <is>
          <t>Sommarju tal-Karatteristiċi tal-Prodott</t>
        </is>
      </c>
      <c r="BS88" s="2" t="inlineStr">
        <is>
          <t>3</t>
        </is>
      </c>
      <c r="BT88" s="2" t="inlineStr">
        <is>
          <t/>
        </is>
      </c>
      <c r="BU88" t="inlineStr">
        <is>
          <t/>
        </is>
      </c>
      <c r="BV88" s="2" t="inlineStr">
        <is>
          <t>samenvatting van de productkenmerken</t>
        </is>
      </c>
      <c r="BW88" s="2" t="inlineStr">
        <is>
          <t>2</t>
        </is>
      </c>
      <c r="BX88" s="2" t="inlineStr">
        <is>
          <t/>
        </is>
      </c>
      <c r="BY88" t="inlineStr">
        <is>
          <t/>
        </is>
      </c>
      <c r="BZ88" s="2" t="inlineStr">
        <is>
          <t>charakterystyka produktu leczniczego</t>
        </is>
      </c>
      <c r="CA88" s="2" t="inlineStr">
        <is>
          <t>3</t>
        </is>
      </c>
      <c r="CB88" s="2" t="inlineStr">
        <is>
          <t/>
        </is>
      </c>
      <c r="CC88" t="inlineStr">
        <is>
          <t/>
        </is>
      </c>
      <c r="CD88" s="2" t="inlineStr">
        <is>
          <t>Resumo das Características do Medicamento|
RCM</t>
        </is>
      </c>
      <c r="CE88" s="2" t="inlineStr">
        <is>
          <t>3|
3</t>
        </is>
      </c>
      <c r="CF88" s="2" t="inlineStr">
        <is>
          <t xml:space="preserve">|
</t>
        </is>
      </c>
      <c r="CG88" t="inlineStr">
        <is>
          <t/>
        </is>
      </c>
      <c r="CH88" s="2" t="inlineStr">
        <is>
          <t>rezumatul caracteristicilor produsului</t>
        </is>
      </c>
      <c r="CI88" s="2" t="inlineStr">
        <is>
          <t>3</t>
        </is>
      </c>
      <c r="CJ88" s="2" t="inlineStr">
        <is>
          <t/>
        </is>
      </c>
      <c r="CK88" t="inlineStr">
        <is>
          <t/>
        </is>
      </c>
      <c r="CL88" s="2" t="inlineStr">
        <is>
          <t>súhrn charakteristických vlastností lieku|
SPC</t>
        </is>
      </c>
      <c r="CM88" s="2" t="inlineStr">
        <is>
          <t>3|
2</t>
        </is>
      </c>
      <c r="CN88" s="2" t="inlineStr">
        <is>
          <t xml:space="preserve">|
</t>
        </is>
      </c>
      <c r="CO88" t="inlineStr">
        <is>
          <t/>
        </is>
      </c>
      <c r="CP88" s="2" t="inlineStr">
        <is>
          <t>povzetek glavnih značilnosti zdravila</t>
        </is>
      </c>
      <c r="CQ88" s="2" t="inlineStr">
        <is>
          <t>3</t>
        </is>
      </c>
      <c r="CR88" s="2" t="inlineStr">
        <is>
          <t/>
        </is>
      </c>
      <c r="CS88" t="inlineStr">
        <is>
          <t/>
        </is>
      </c>
      <c r="CT88" s="2" t="inlineStr">
        <is>
          <t>produktresumé</t>
        </is>
      </c>
      <c r="CU88" s="2" t="inlineStr">
        <is>
          <t>3</t>
        </is>
      </c>
      <c r="CV88" s="2" t="inlineStr">
        <is>
          <t/>
        </is>
      </c>
      <c r="CW88" t="inlineStr">
        <is>
          <t>sammanfattning av ett läkemedels egenskaper och användning</t>
        </is>
      </c>
    </row>
    <row r="89">
      <c r="A89" s="1" t="str">
        <f>HYPERLINK("https://iate.europa.eu/entry/result/1733656/all", "1733656")</f>
        <v>1733656</v>
      </c>
      <c r="B89" t="inlineStr">
        <is>
          <t>SOCIAL QUESTIONS</t>
        </is>
      </c>
      <c r="C89" t="inlineStr">
        <is>
          <t>SOCIAL QUESTIONS|health|pharmaceutical industry</t>
        </is>
      </c>
      <c r="D89" t="inlineStr">
        <is>
          <t>yes</t>
        </is>
      </c>
      <c r="E89" t="inlineStr">
        <is>
          <t/>
        </is>
      </c>
      <c r="F89" s="2" t="inlineStr">
        <is>
          <t>срок на годност</t>
        </is>
      </c>
      <c r="G89" s="2" t="inlineStr">
        <is>
          <t>3</t>
        </is>
      </c>
      <c r="H89" s="2" t="inlineStr">
        <is>
          <t/>
        </is>
      </c>
      <c r="I89" t="inlineStr">
        <is>
          <t>определен период от време, през който след съхранение в съответна оригинална опаковка и при посочени в спецификацията условия на околната среда, даден продукт показва съдържание на активното лекарствено вещество не по-малко от 90% от това посочено от производителя върху етикета, а лекарствената форма не променя външния си вид, фармацевтично-технологичните, микробиологични, токсикологични и биофармацевтични свойства</t>
        </is>
      </c>
      <c r="J89" s="2" t="inlineStr">
        <is>
          <t>doba použitelnosti</t>
        </is>
      </c>
      <c r="K89" s="2" t="inlineStr">
        <is>
          <t>3</t>
        </is>
      </c>
      <c r="L89" s="2" t="inlineStr">
        <is>
          <t/>
        </is>
      </c>
      <c r="M89" t="inlineStr">
        <is>
          <t>doba, po kterou při dodržení předepsaného způsobu uchovávání léčivý 
přípravek zachovává své deklarované vlastnosti nebo vlastnosti potřebné 
pro zamýšlené použití</t>
        </is>
      </c>
      <c r="N89" s="2" t="inlineStr">
        <is>
          <t>holdbarhed|
holdbarhedstid|
opbevaringstid</t>
        </is>
      </c>
      <c r="O89" s="2" t="inlineStr">
        <is>
          <t>3|
3|
3</t>
        </is>
      </c>
      <c r="P89" s="2" t="inlineStr">
        <is>
          <t xml:space="preserve">|
|
</t>
        </is>
      </c>
      <c r="Q89" t="inlineStr">
        <is>
          <t/>
        </is>
      </c>
      <c r="R89" s="2" t="inlineStr">
        <is>
          <t>Dauer der Haltbarkeit|
Lagerbeständigkeit</t>
        </is>
      </c>
      <c r="S89" s="2" t="inlineStr">
        <is>
          <t>3|
2</t>
        </is>
      </c>
      <c r="T89" s="2" t="inlineStr">
        <is>
          <t xml:space="preserve">preferred|
</t>
        </is>
      </c>
      <c r="U89" t="inlineStr">
        <is>
          <t/>
        </is>
      </c>
      <c r="V89" s="2" t="inlineStr">
        <is>
          <t>διάρκεια ζωής</t>
        </is>
      </c>
      <c r="W89" s="2" t="inlineStr">
        <is>
          <t>4</t>
        </is>
      </c>
      <c r="X89" s="2" t="inlineStr">
        <is>
          <t/>
        </is>
      </c>
      <c r="Y89" t="inlineStr">
        <is>
          <t>χρονικό διάστημα κατά το οποίο ένα &lt;a href="https://iate.europa.eu/entry/result/1443220/en-el" target="_blank"&gt;φάρμακο&lt;/a&gt;, εφόσον αποθηκευτεί όπως αναφέρεται στην ετικέτα του, αναμένεται να πληροί τις προδιαγραφές που καθορίζονται στις μελέτες σταθερότητας σε διάφορες παρτίδες του προϊόντος</t>
        </is>
      </c>
      <c r="Z89" s="2" t="inlineStr">
        <is>
          <t>shelf life|
shelf-life|
shelf lives</t>
        </is>
      </c>
      <c r="AA89" s="2" t="inlineStr">
        <is>
          <t>3|
1|
1</t>
        </is>
      </c>
      <c r="AB89" s="2" t="inlineStr">
        <is>
          <t xml:space="preserve">|
|
</t>
        </is>
      </c>
      <c r="AC89" t="inlineStr">
        <is>
          <t>&lt;div&gt;period of time during which a &lt;a href="https://iate.europa.eu/entry/result/1443220/en" target="_blank"&gt;&lt;i&gt;pharmaceutical product&lt;/i&gt;&lt;/a&gt;, if stored as indicated on the label, is expected to comply with the specification as determined by stability studies on a number of batches of the product&lt;/div&gt;</t>
        </is>
      </c>
      <c r="AD89" s="2" t="inlineStr">
        <is>
          <t>período de validez</t>
        </is>
      </c>
      <c r="AE89" s="2" t="inlineStr">
        <is>
          <t>3</t>
        </is>
      </c>
      <c r="AF89" s="2" t="inlineStr">
        <is>
          <t/>
        </is>
      </c>
      <c r="AG89" t="inlineStr">
        <is>
          <t>Período de tiempo durante el cual un medicamento mantiene la composición y actividad declaradas dentro de los límites de tolerancia reglamentariamente establecidos.</t>
        </is>
      </c>
      <c r="AH89" s="2" t="inlineStr">
        <is>
          <t>kõlblikkusaeg</t>
        </is>
      </c>
      <c r="AI89" s="2" t="inlineStr">
        <is>
          <t>3</t>
        </is>
      </c>
      <c r="AJ89" s="2" t="inlineStr">
        <is>
          <t/>
        </is>
      </c>
      <c r="AK89" t="inlineStr">
        <is>
          <t>ajaperiood, mille jooksul võib eeldada, et ravimi kvaliteet on tagatud, kui seda säilitatakse ettenähtud tingimustel</t>
        </is>
      </c>
      <c r="AL89" s="2" t="inlineStr">
        <is>
          <t>kestoaika|
kelpoisuusaika</t>
        </is>
      </c>
      <c r="AM89" s="2" t="inlineStr">
        <is>
          <t>3|
3</t>
        </is>
      </c>
      <c r="AN89" s="2" t="inlineStr">
        <is>
          <t xml:space="preserve">|
</t>
        </is>
      </c>
      <c r="AO89" t="inlineStr">
        <is>
          <t/>
        </is>
      </c>
      <c r="AP89" s="2" t="inlineStr">
        <is>
          <t>durée de conservation</t>
        </is>
      </c>
      <c r="AQ89" s="2" t="inlineStr">
        <is>
          <t>3</t>
        </is>
      </c>
      <c r="AR89" s="2" t="inlineStr">
        <is>
          <t/>
        </is>
      </c>
      <c r="AS89" t="inlineStr">
        <is>
          <t>période pendant laquelle un produit pharmaceutique, s'il est stocké dans les conditions prescrites, conserve les propriétés établies par des études de stabilité ayant porté sur plusieurs lots</t>
        </is>
      </c>
      <c r="AT89" s="2" t="inlineStr">
        <is>
          <t>seilfré</t>
        </is>
      </c>
      <c r="AU89" s="2" t="inlineStr">
        <is>
          <t>3</t>
        </is>
      </c>
      <c r="AV89" s="2" t="inlineStr">
        <is>
          <t/>
        </is>
      </c>
      <c r="AW89" t="inlineStr">
        <is>
          <t/>
        </is>
      </c>
      <c r="AX89" s="2" t="inlineStr">
        <is>
          <t>rok valjanosti</t>
        </is>
      </c>
      <c r="AY89" s="2" t="inlineStr">
        <is>
          <t>3</t>
        </is>
      </c>
      <c r="AZ89" s="2" t="inlineStr">
        <is>
          <t/>
        </is>
      </c>
      <c r="BA89" t="inlineStr">
        <is>
          <t/>
        </is>
      </c>
      <c r="BB89" s="2" t="inlineStr">
        <is>
          <t>felhasználhatósági időtartam|
eltarthatósági idő</t>
        </is>
      </c>
      <c r="BC89" s="2" t="inlineStr">
        <is>
          <t>4|
3</t>
        </is>
      </c>
      <c r="BD89" s="2" t="inlineStr">
        <is>
          <t xml:space="preserve">preferred|
</t>
        </is>
      </c>
      <c r="BE89" t="inlineStr">
        <is>
          <t/>
        </is>
      </c>
      <c r="BF89" s="2" t="inlineStr">
        <is>
          <t>periodo di stabilità|
periodo di validità|
durata di stabilità</t>
        </is>
      </c>
      <c r="BG89" s="2" t="inlineStr">
        <is>
          <t>3|
3|
3</t>
        </is>
      </c>
      <c r="BH89" s="2" t="inlineStr">
        <is>
          <t>|
|
admitted</t>
        </is>
      </c>
      <c r="BI89" t="inlineStr">
        <is>
          <t>periodo nel quale
un &lt;a href="https://iate.europa.eu/entry/result/1443220/en-it" target="_blank"&gt;medicinale&lt;/a&gt;, se conservato come indicato nella confezione, è conforme ai
requisiti stabiliti in base a studi di stabilità effettuati su lotti della
specialità finita</t>
        </is>
      </c>
      <c r="BJ89" s="2" t="inlineStr">
        <is>
          <t>tinkamumo vartoti laikas</t>
        </is>
      </c>
      <c r="BK89" s="2" t="inlineStr">
        <is>
          <t>3</t>
        </is>
      </c>
      <c r="BL89" s="2" t="inlineStr">
        <is>
          <t/>
        </is>
      </c>
      <c r="BM89" t="inlineStr">
        <is>
          <t/>
        </is>
      </c>
      <c r="BN89" s="2" t="inlineStr">
        <is>
          <t>glabāšanas laiks</t>
        </is>
      </c>
      <c r="BO89" s="2" t="inlineStr">
        <is>
          <t>3</t>
        </is>
      </c>
      <c r="BP89" s="2" t="inlineStr">
        <is>
          <t/>
        </is>
      </c>
      <c r="BQ89" t="inlineStr">
        <is>
          <t>laikposms, cik ilgi &lt;a href="https://iate.europa.eu/entry/result/1443220/lv" target="_blank"&gt;zālēm&lt;/a&gt; – ja tās tiek uzglabātas saskaņā ar norādēm uz etiķetes, – jāatbilst specifikācijai, kas noteikta ar vairākām produkta partijām veiktu stabilitātes pētījumu rezultātā</t>
        </is>
      </c>
      <c r="BR89" s="2" t="inlineStr">
        <is>
          <t>ħajja (tal-prodott) fuq l-ixkaffa|
tul ta' ħajja fil-ħażna</t>
        </is>
      </c>
      <c r="BS89" s="2" t="inlineStr">
        <is>
          <t>3|
2</t>
        </is>
      </c>
      <c r="BT89" s="2" t="inlineStr">
        <is>
          <t xml:space="preserve">|
</t>
        </is>
      </c>
      <c r="BU89" t="inlineStr">
        <is>
          <t>il-perjodu taż-żmien li matulu prodott farmaċewtiku, jekk jinħżaen kif indikat fuq it-tikketta, ikun mistenni li jikkonforma mal-ispeċifikazzjoni kif determinata mill-istudji tal-istabbiltà fuq għadd ta' lottijiet tal-prodott</t>
        </is>
      </c>
      <c r="BV89" s="2" t="inlineStr">
        <is>
          <t>gebruikstermijn|
houdbaarheid|
houdbaarheidstermijn|
houdbaarheidsperiode</t>
        </is>
      </c>
      <c r="BW89" s="2" t="inlineStr">
        <is>
          <t>3|
3|
3|
3</t>
        </is>
      </c>
      <c r="BX89" s="2" t="inlineStr">
        <is>
          <t xml:space="preserve">|
|
|
</t>
        </is>
      </c>
      <c r="BY89" t="inlineStr">
        <is>
          <t>periode
 gedurende dewelke een geneesmiddel onder bepaalde omstandigheden geschikt
 blijft voor gebruik zonder dat dit risico's inhoudt voor de
 gezondheid, het milieu, etc.</t>
        </is>
      </c>
      <c r="BZ89" s="2" t="inlineStr">
        <is>
          <t>okres trwałości</t>
        </is>
      </c>
      <c r="CA89" s="2" t="inlineStr">
        <is>
          <t>3</t>
        </is>
      </c>
      <c r="CB89" s="2" t="inlineStr">
        <is>
          <t/>
        </is>
      </c>
      <c r="CC89" t="inlineStr">
        <is>
          <t>okres, w którym postać i stężenie substancji czynnej nie uległy zmianie, nie powstały toksyczne produkty rozkładu, nie zmieniła się też biodostępność, a produkt leczniczy jako całość zachował swoje właściwości fizykochemiczne</t>
        </is>
      </c>
      <c r="CD89" s="2" t="inlineStr">
        <is>
          <t>prazo de validade|
prazo de vida útil|
período de vida útil|
vida útil</t>
        </is>
      </c>
      <c r="CE89" s="2" t="inlineStr">
        <is>
          <t>3|
3|
3|
3</t>
        </is>
      </c>
      <c r="CF89" s="2" t="inlineStr">
        <is>
          <t xml:space="preserve">|
|
|
</t>
        </is>
      </c>
      <c r="CG89" t="inlineStr">
        <is>
          <t>Período durante o qual se espera que um produto farmacêutico, se armazenado como indicado no rótulo, cumpra a especificação determinada por estudos de estabilidade em vários lotes do produto.</t>
        </is>
      </c>
      <c r="CH89" s="2" t="inlineStr">
        <is>
          <t>perioadă de valabilitate</t>
        </is>
      </c>
      <c r="CI89" s="2" t="inlineStr">
        <is>
          <t>3</t>
        </is>
      </c>
      <c r="CJ89" s="2" t="inlineStr">
        <is>
          <t/>
        </is>
      </c>
      <c r="CK89" t="inlineStr">
        <is>
          <t>perioada de timp în care se consideră că medicamentul, dacă este păstrat în condiții adecvate, este conform cu specificația, așa cum s-a determinat prin studii de stabilitate pe un număr de serii de produs</t>
        </is>
      </c>
      <c r="CL89" s="2" t="inlineStr">
        <is>
          <t>čas použiteľnosti</t>
        </is>
      </c>
      <c r="CM89" s="2" t="inlineStr">
        <is>
          <t>3</t>
        </is>
      </c>
      <c r="CN89" s="2" t="inlineStr">
        <is>
          <t/>
        </is>
      </c>
      <c r="CO89" t="inlineStr">
        <is>
          <t>obdobie, počas ktorého sa očakáva, že &lt;a href="https://iate.europa.eu/entry/result/1443220/sk" target="_blank"&gt;liek&lt;/a&gt;, ak je uskladnený tak, ako sa uvádza na etikete, bude v súlade so špecifikáciou stanovenou na základe štúdií stability na niekoľkých &lt;a href="https://iate.europa.eu/entry/slideshow/1634806290649/1737778/sk" target="_blank"&gt;šaržiach &lt;/a&gt;lieku</t>
        </is>
      </c>
      <c r="CP89" s="2" t="inlineStr">
        <is>
          <t>rok uporabnosti</t>
        </is>
      </c>
      <c r="CQ89" s="2" t="inlineStr">
        <is>
          <t>3</t>
        </is>
      </c>
      <c r="CR89" s="2" t="inlineStr">
        <is>
          <t/>
        </is>
      </c>
      <c r="CS89" t="inlineStr">
        <is>
          <t>s preskušanjem stabilnosti ugotovljeno obdobje, v katerem se pričakuje, da bo zdravilo ohranilo lastnosti, predpisane v specifikaciji do njegovega izteka, če je shranjeno pri pogojih, navedenih na ovojnini</t>
        </is>
      </c>
      <c r="CT89" s="2" t="inlineStr">
        <is>
          <t>hållbarhet|
hållbarhetstid</t>
        </is>
      </c>
      <c r="CU89" s="2" t="inlineStr">
        <is>
          <t>3|
3</t>
        </is>
      </c>
      <c r="CV89" s="2" t="inlineStr">
        <is>
          <t xml:space="preserve">|
</t>
        </is>
      </c>
      <c r="CW89" t="inlineStr">
        <is>
          <t/>
        </is>
      </c>
    </row>
    <row r="90">
      <c r="A90" s="1" t="str">
        <f>HYPERLINK("https://iate.europa.eu/entry/result/137520/all", "137520")</f>
        <v>137520</v>
      </c>
      <c r="B90" t="inlineStr">
        <is>
          <t>SOCIAL QUESTIONS</t>
        </is>
      </c>
      <c r="C90" t="inlineStr">
        <is>
          <t>SOCIAL QUESTIONS|health|pharmaceutical industry</t>
        </is>
      </c>
      <c r="D90" t="inlineStr">
        <is>
          <t>yes</t>
        </is>
      </c>
      <c r="E90" t="inlineStr">
        <is>
          <t/>
        </is>
      </c>
      <c r="F90" s="2" t="inlineStr">
        <is>
          <t>сериозна нежелана лекарствена реакция</t>
        </is>
      </c>
      <c r="G90" s="2" t="inlineStr">
        <is>
          <t>4</t>
        </is>
      </c>
      <c r="H90" s="2" t="inlineStr">
        <is>
          <t/>
        </is>
      </c>
      <c r="I90" t="inlineStr">
        <is>
          <t>Всеки неблагоприятен ефект в здравното състояние, който е станал причина за смъртен изход, непосредствена опасност за живота, хоспитализация или удължаване на срока на хоспитализация, значителни или трайни увреждания, инвалидизация и вродени аномалии.</t>
        </is>
      </c>
      <c r="J90" s="2" t="inlineStr">
        <is>
          <t>závažný nežádoucí účinek</t>
        </is>
      </c>
      <c r="K90" s="2" t="inlineStr">
        <is>
          <t>3</t>
        </is>
      </c>
      <c r="L90" s="2" t="inlineStr">
        <is>
          <t/>
        </is>
      </c>
      <c r="M90" t="inlineStr">
        <is>
          <t>nežádoucí účinek léčivého přípravku, který má za následek smrt, ohrozí život, vyžaduje hospitalizaci nebo prodloužení probíhající hospitalizace, má za následek trvalé či významné poškození zdraví nebo omezení schopností nebo se projeví jako vrozená anomálie či vrozená vada u potomků</t>
        </is>
      </c>
      <c r="N90" s="2" t="inlineStr">
        <is>
          <t>alvorlig bivirkning</t>
        </is>
      </c>
      <c r="O90" s="2" t="inlineStr">
        <is>
          <t>3</t>
        </is>
      </c>
      <c r="P90" s="2" t="inlineStr">
        <is>
          <t/>
        </is>
      </c>
      <c r="Q90" t="inlineStr">
        <is>
          <t/>
        </is>
      </c>
      <c r="R90" s="2" t="inlineStr">
        <is>
          <t>schwerwiegende Nebenwirkung</t>
        </is>
      </c>
      <c r="S90" s="2" t="inlineStr">
        <is>
          <t>3</t>
        </is>
      </c>
      <c r="T90" s="2" t="inlineStr">
        <is>
          <t/>
        </is>
      </c>
      <c r="U90" t="inlineStr">
        <is>
          <t/>
        </is>
      </c>
      <c r="V90" s="2" t="inlineStr">
        <is>
          <t>σοβαρή ανεπιθύμητη ενέργεια</t>
        </is>
      </c>
      <c r="W90" s="2" t="inlineStr">
        <is>
          <t>3</t>
        </is>
      </c>
      <c r="X90" s="2" t="inlineStr">
        <is>
          <t/>
        </is>
      </c>
      <c r="Y90" t="inlineStr">
        <is>
          <t>&lt;i&gt;ανεπιθύμητη ενέργεια&lt;/i&gt; [ &lt;a href="/entry/result/1146946/all" id="ENTRY_TO_ENTRY_CONVERTER" target="_blank"&gt;IATE:1146946&lt;/a&gt; ] που:&lt;br&gt;- επιφέρει θάνατο,- είναι άμεσα απειλητική για τη ζωή- απαιτεί νοσηλεία ή παρατείνει τη νοσηλεία- προκαλεί σοβαρή βλάβη ή εμμένουσα αναπηρία- ευθύνεται για συγγενή ανωμαλία- σε περίπτωση ανθρώπων, απαιτεί νοσηλεία ή παράταση νοσηλείας- σε περίπτωση ζώων, ευθύνεται για την εμφάνιση μόνιμων ή εμμενόντων σημείων</t>
        </is>
      </c>
      <c r="Z90" s="2" t="inlineStr">
        <is>
          <t>serious adverse reaction</t>
        </is>
      </c>
      <c r="AA90" s="2" t="inlineStr">
        <is>
          <t>3</t>
        </is>
      </c>
      <c r="AB90" s="2" t="inlineStr">
        <is>
          <t/>
        </is>
      </c>
      <c r="AC90" t="inlineStr">
        <is>
          <t>&lt;a href="https://iate.europa.eu/entry/result/1146946/en" target="_blank"&gt;adverse reaction&lt;/a&gt; that is life-threatening</t>
        </is>
      </c>
      <c r="AD90" s="2" t="inlineStr">
        <is>
          <t>reacción adversa grave</t>
        </is>
      </c>
      <c r="AE90" s="2" t="inlineStr">
        <is>
          <t>3</t>
        </is>
      </c>
      <c r="AF90" s="2" t="inlineStr">
        <is>
          <t/>
        </is>
      </c>
      <c r="AG90" t="inlineStr">
        <is>
          <t>Cualquier reacción adversa que ocasione la muerte, ponga en peligro la vida del paciente, exija una hospitalización o la prolongación de la misma, ocasione una invalidez o una incapacidad significativa o persistente o produzca una anomalía o malformación congénita.</t>
        </is>
      </c>
      <c r="AH90" s="2" t="inlineStr">
        <is>
          <t>raske kõrvaltoime|
tõsine kõrvaltoime</t>
        </is>
      </c>
      <c r="AI90" s="2" t="inlineStr">
        <is>
          <t>3|
3</t>
        </is>
      </c>
      <c r="AJ90" s="2" t="inlineStr">
        <is>
          <t xml:space="preserve">|
</t>
        </is>
      </c>
      <c r="AK90" t="inlineStr">
        <is>
          <t>surmaga lõppev, eluohtlik, patsiendi haiglaravi või selle pikendamist vajav, püsivat või tõsist invaliidsust või töövõimetust põhjustav või kaasasündinud väärarenguid/sünnidefekte põhjustav kõrvaltoime</t>
        </is>
      </c>
      <c r="AL90" s="2" t="inlineStr">
        <is>
          <t>vakava haittavaikutus|
lääkkeen vakava haittavaikutus</t>
        </is>
      </c>
      <c r="AM90" s="2" t="inlineStr">
        <is>
          <t>3|
3</t>
        </is>
      </c>
      <c r="AN90" s="2" t="inlineStr">
        <is>
          <t xml:space="preserve">|
</t>
        </is>
      </c>
      <c r="AO90" t="inlineStr">
        <is>
          <t>lääkevalmisteen aiheuttama kuolemaan johtava, henkeä uhkaava, sairaalahoidon aloittamista tai jatkamista vaativa, pysyvään tai merkittävään toimintaesteisyyteen tai -kyvyttömyyteen johtava vaikutus tai synnynnäinen anomalia tai epämuodostuma</t>
        </is>
      </c>
      <c r="AP90" s="2" t="inlineStr">
        <is>
          <t>effet indésirable grave</t>
        </is>
      </c>
      <c r="AQ90" s="2" t="inlineStr">
        <is>
          <t>3</t>
        </is>
      </c>
      <c r="AR90" s="2" t="inlineStr">
        <is>
          <t/>
        </is>
      </c>
      <c r="AS90" t="inlineStr">
        <is>
          <t/>
        </is>
      </c>
      <c r="AT90" s="2" t="inlineStr">
        <is>
          <t>frithghníomh trom díobhálach</t>
        </is>
      </c>
      <c r="AU90" s="2" t="inlineStr">
        <is>
          <t>3</t>
        </is>
      </c>
      <c r="AV90" s="2" t="inlineStr">
        <is>
          <t/>
        </is>
      </c>
      <c r="AW90" t="inlineStr">
        <is>
          <t/>
        </is>
      </c>
      <c r="AX90" t="inlineStr">
        <is>
          <t/>
        </is>
      </c>
      <c r="AY90" t="inlineStr">
        <is>
          <t/>
        </is>
      </c>
      <c r="AZ90" t="inlineStr">
        <is>
          <t/>
        </is>
      </c>
      <c r="BA90" t="inlineStr">
        <is>
          <t/>
        </is>
      </c>
      <c r="BB90" s="2" t="inlineStr">
        <is>
          <t>súlyos mellékhatás</t>
        </is>
      </c>
      <c r="BC90" s="2" t="inlineStr">
        <is>
          <t>4</t>
        </is>
      </c>
      <c r="BD90" s="2" t="inlineStr">
        <is>
          <t/>
        </is>
      </c>
      <c r="BE90" t="inlineStr">
        <is>
          <t>halállal végződő, életveszélyes, súlyos fogyatékossággal vagy egészségkárosodással járó, vagy veleszületett rendellenességet/születési hibát, maradandó vagy elhúzódó tüneteket okozó, vagy ember esetében kórházi ápolást vagy annak meghosszabbítását szükségessé tevő mellékhatás</t>
        </is>
      </c>
      <c r="BF90" s="2" t="inlineStr">
        <is>
          <t>grave effetto collaterale negativo|
effetto indesiderato grave</t>
        </is>
      </c>
      <c r="BG90" s="2" t="inlineStr">
        <is>
          <t>3|
3</t>
        </is>
      </c>
      <c r="BH90" s="2" t="inlineStr">
        <is>
          <t xml:space="preserve">|
</t>
        </is>
      </c>
      <c r="BI90" t="inlineStr">
        <is>
          <t>effetto collaterale negativo che provoca il decesso di un individuo, o ne mette in pericolo la vita, ne richiede o prolunga il ricovero ospedaliero, provoca disabilità o incapacità persistente o significativa o comporta un'anomalia congenita o un difetto alla nascita</t>
        </is>
      </c>
      <c r="BJ90" s="2" t="inlineStr">
        <is>
          <t>rimta nepageidaujama reakcija|
sunkius padarinius sukėlusi nepageidaujama reakcija</t>
        </is>
      </c>
      <c r="BK90" s="2" t="inlineStr">
        <is>
          <t>3|
3</t>
        </is>
      </c>
      <c r="BL90" s="2" t="inlineStr">
        <is>
          <t xml:space="preserve">preferred|
</t>
        </is>
      </c>
      <c r="BM90" t="inlineStr">
        <is>
          <t>&lt;a href="https://iate.europa.eu/entry/result/1146946/lt" target="_blank"&gt;nepageidaujama reakcija&lt;/a&gt;, dėl kurios asmenį ištiko mirtis, kilo pavojus jo gyvybei, teko jį hospitalizuoti ar pailginti jo stacionarinio gydymo trukmę, jam išsivystė ilgalaikis ar reikšmingas neįgalumas, nedarbingumas arba apsigimimas</t>
        </is>
      </c>
      <c r="BN90" s="2" t="inlineStr">
        <is>
          <t>nopietna blakusparādība</t>
        </is>
      </c>
      <c r="BO90" s="2" t="inlineStr">
        <is>
          <t>3</t>
        </is>
      </c>
      <c r="BP90" s="2" t="inlineStr">
        <is>
          <t/>
        </is>
      </c>
      <c r="BQ90" t="inlineStr">
        <is>
          <t>blakusparādība, kas izraisa nāvi vai kas apdraud dzīvību, vai kas prasa pacienta hospitalizāciju vai stacionārās ārstēšanas pagarināšanu, vai kas izraisa pastāvīgu vai nozīmīgu invaliditāti vai darba nespēju, vai ir iedzimta anomālija/iedzimts defekts</t>
        </is>
      </c>
      <c r="BR90" s="2" t="inlineStr">
        <is>
          <t>reazzjoni avversa serja</t>
        </is>
      </c>
      <c r="BS90" s="2" t="inlineStr">
        <is>
          <t>3</t>
        </is>
      </c>
      <c r="BT90" s="2" t="inlineStr">
        <is>
          <t/>
        </is>
      </c>
      <c r="BU90" t="inlineStr">
        <is>
          <t/>
        </is>
      </c>
      <c r="BV90" s="2" t="inlineStr">
        <is>
          <t>ernstige bijwerking|
ernstig ongewenst effect|
ernstige ongewenste bijwerking</t>
        </is>
      </c>
      <c r="BW90" s="2" t="inlineStr">
        <is>
          <t>3|
3|
3</t>
        </is>
      </c>
      <c r="BX90" s="2" t="inlineStr">
        <is>
          <t xml:space="preserve">|
|
</t>
        </is>
      </c>
      <c r="BY90" t="inlineStr">
        <is>
          <t>In verband met bloed en bloedbestanddelen: "een onbedoelde reactie bij de donor of de patiënt in verband met het inzamelen of de transfusie van bloed of bloedbestanddelen, die dodelijk is, levensgevaar oplevert, invaliditeit of arbeidsongeschiktheid veroorzaakt, dan wel leidt tot opname in een ziekenhuis of die de duur van de ziekte verlengt</t>
        </is>
      </c>
      <c r="BZ90" s="2" t="inlineStr">
        <is>
          <t>istotna reakcja niepożądana|
poważne działanie niepożądane|
ciężkie działanie niepożądane|
ciężka reakcja niepożądana</t>
        </is>
      </c>
      <c r="CA90" s="2" t="inlineStr">
        <is>
          <t>3|
3|
3|
3</t>
        </is>
      </c>
      <c r="CB90" s="2" t="inlineStr">
        <is>
          <t xml:space="preserve">|
|
preferred|
</t>
        </is>
      </c>
      <c r="CC90" t="inlineStr">
        <is>
          <t>Niezamierzona reakcja, w tym choroba zakaźna, występująca u dawcy lub biorcy, związana z dowolnym etapem procesu, od aktu dawstwa do przeszczepienia, która prowadzi do zgonu, zagrożenia życia, uszkodzenia ciała lub niepełnosprawności, albo która powoduje chorobę lub konieczność hospitalizacji albo ich wydłużenie.</t>
        </is>
      </c>
      <c r="CD90" s="2" t="inlineStr">
        <is>
          <t>reação adversa grave</t>
        </is>
      </c>
      <c r="CE90" s="2" t="inlineStr">
        <is>
          <t>3</t>
        </is>
      </c>
      <c r="CF90" s="2" t="inlineStr">
        <is>
          <t/>
        </is>
      </c>
      <c r="CG90" t="inlineStr">
        <is>
          <t>Qualquer reação adversa que conduza à morte, ponha a vida em perigo, requeira a hospitalização ou o prolongamento da hospitalização, conduza a incapacidade persistente ou significativa ou envolva uma anomalia congénita.</t>
        </is>
      </c>
      <c r="CH90" s="2" t="inlineStr">
        <is>
          <t>reacție adversă gravă</t>
        </is>
      </c>
      <c r="CI90" s="2" t="inlineStr">
        <is>
          <t>3</t>
        </is>
      </c>
      <c r="CJ90" s="2" t="inlineStr">
        <is>
          <t/>
        </is>
      </c>
      <c r="CK90" t="inlineStr">
        <is>
          <t/>
        </is>
      </c>
      <c r="CL90" s="2" t="inlineStr">
        <is>
          <t>závažný nežiaduci účinok</t>
        </is>
      </c>
      <c r="CM90" s="2" t="inlineStr">
        <is>
          <t>3</t>
        </is>
      </c>
      <c r="CN90" s="2" t="inlineStr">
        <is>
          <t/>
        </is>
      </c>
      <c r="CO90" t="inlineStr">
        <is>
          <t>nežiaduci účinok, ktorý má za následok smrť, ohrozenie života, vyžaduje neodkladnú hospitalizáciu alebo predĺženie existujúcej hospitalizácie, má za následok trvalú alebo prevažnú invaliditu alebo práceneschopnosť, alebo vrodenú chybu</t>
        </is>
      </c>
      <c r="CP90" s="2" t="inlineStr">
        <is>
          <t>resni neželeni učinek</t>
        </is>
      </c>
      <c r="CQ90" s="2" t="inlineStr">
        <is>
          <t>3</t>
        </is>
      </c>
      <c r="CR90" s="2" t="inlineStr">
        <is>
          <t/>
        </is>
      </c>
      <c r="CS90" t="inlineStr">
        <is>
          <t>neželeni učinek zdravila, ki ima za posledico smrt, neposredno življenjsko ogroženost, dolgotrajno ali izrazito nezmožnost, nesposobnost, prirojeno anomalijo ali okvaro ob rojstvu, zahteva bolnišnično obravnavo ali njeno podaljšanje</t>
        </is>
      </c>
      <c r="CT90" s="2" t="inlineStr">
        <is>
          <t>allvarlig biverkning</t>
        </is>
      </c>
      <c r="CU90" s="2" t="inlineStr">
        <is>
          <t>3</t>
        </is>
      </c>
      <c r="CV90" s="2" t="inlineStr">
        <is>
          <t/>
        </is>
      </c>
      <c r="CW90" t="inlineStr">
        <is>
          <t>&lt;a href="https://iate.europa.eu/entry/result/1146946" target="_blank"&gt;biverkning &lt;/a&gt;som leder till döden, är livshotande, nödvändiggör sjukhusvård eller förlängd sjukhusvård, leder till bestående eller allvarlig aktivitetsbegränsning eller funktionsnedsättning, eller utgörs av en medfödd anomali eller defekt</t>
        </is>
      </c>
    </row>
    <row r="91">
      <c r="A91" s="1" t="str">
        <f>HYPERLINK("https://iate.europa.eu/entry/result/3535677/all", "3535677")</f>
        <v>3535677</v>
      </c>
      <c r="B91" t="inlineStr">
        <is>
          <t>SOCIAL QUESTIONS</t>
        </is>
      </c>
      <c r="C91" t="inlineStr">
        <is>
          <t>SOCIAL QUESTIONS|health|pharmaceutical industry</t>
        </is>
      </c>
      <c r="D91" t="inlineStr">
        <is>
          <t>yes</t>
        </is>
      </c>
      <c r="E91" t="inlineStr">
        <is>
          <t/>
        </is>
      </c>
      <c r="F91" s="2" t="inlineStr">
        <is>
          <t>периодичен доклад за безопасност|
ПДБ|
ПАДБ|
периодичен актуализиран доклад за безопасност</t>
        </is>
      </c>
      <c r="G91" s="2" t="inlineStr">
        <is>
          <t>3|
2|
3|
3</t>
        </is>
      </c>
      <c r="H91" s="2" t="inlineStr">
        <is>
          <t>|
|
preferred|
preferred</t>
        </is>
      </c>
      <c r="I91" t="inlineStr">
        <is>
          <t>Актуализиран доклад за безопасността на лекарствен продукт, който титулярят на разрешение за търговия е длъжен да представя на компетентните органи с определена периодичност след получаване на разрешението.</t>
        </is>
      </c>
      <c r="J91" s="2" t="inlineStr">
        <is>
          <t>pravidelně aktualizovaná zpráva o bezpečnosti|
periodicky aktualizovaná zpráva o bezpečnosti</t>
        </is>
      </c>
      <c r="K91" s="2" t="inlineStr">
        <is>
          <t>3|
3</t>
        </is>
      </c>
      <c r="L91" s="2" t="inlineStr">
        <is>
          <t>|
admitted</t>
        </is>
      </c>
      <c r="M91" t="inlineStr">
        <is>
          <t/>
        </is>
      </c>
      <c r="N91" s="2" t="inlineStr">
        <is>
          <t>periodiske, opdaterede sikkerhedsberetninger</t>
        </is>
      </c>
      <c r="O91" s="2" t="inlineStr">
        <is>
          <t>3</t>
        </is>
      </c>
      <c r="P91" s="2" t="inlineStr">
        <is>
          <t/>
        </is>
      </c>
      <c r="Q91" t="inlineStr">
        <is>
          <t/>
        </is>
      </c>
      <c r="R91" s="2" t="inlineStr">
        <is>
          <t>regelmäßig aktualisierter Sicherheitsbericht|
PSUR|
regelmäßiger aktualisierter Unbedenklichkeitsbericht</t>
        </is>
      </c>
      <c r="S91" s="2" t="inlineStr">
        <is>
          <t>3|
3|
3</t>
        </is>
      </c>
      <c r="T91" s="2" t="inlineStr">
        <is>
          <t xml:space="preserve">|
|
</t>
        </is>
      </c>
      <c r="U91" t="inlineStr">
        <is>
          <t/>
        </is>
      </c>
      <c r="V91" s="2" t="inlineStr">
        <is>
          <t>έκθεση περιοδικής παρακολούθησης της ασφάλειας|
ΕΠΠΑ</t>
        </is>
      </c>
      <c r="W91" s="2" t="inlineStr">
        <is>
          <t>3|
3</t>
        </is>
      </c>
      <c r="X91" s="2" t="inlineStr">
        <is>
          <t xml:space="preserve">|
</t>
        </is>
      </c>
      <c r="Y91" t="inlineStr">
        <is>
          <t/>
        </is>
      </c>
      <c r="Z91" s="2" t="inlineStr">
        <is>
          <t>periodic safety update report|
PSUR</t>
        </is>
      </c>
      <c r="AA91" s="2" t="inlineStr">
        <is>
          <t>3|
3</t>
        </is>
      </c>
      <c r="AB91" s="2" t="inlineStr">
        <is>
          <t xml:space="preserve">|
</t>
        </is>
      </c>
      <c r="AC91" t="inlineStr">
        <is>
          <t>update report on the worldwide safety experience of a medicinal product that must be submitted by the marketing authorisation holder to the competent authorities at defined time points after authorisation</t>
        </is>
      </c>
      <c r="AD91" s="2" t="inlineStr">
        <is>
          <t>informe periódico de seguridad actualizado|
informe periódico de seguridad</t>
        </is>
      </c>
      <c r="AE91" s="2" t="inlineStr">
        <is>
          <t>3|
3</t>
        </is>
      </c>
      <c r="AF91" s="2" t="inlineStr">
        <is>
          <t xml:space="preserve">|
</t>
        </is>
      </c>
      <c r="AG91" t="inlineStr">
        <is>
          <t>Resumen de la información global actualizada sobre la seguridad de una especialidad farmacéutica, realizado por el titular del registro o fabricante, y exigido por la necesidad de disponer de datos con el objetivo de evaluar su relación beneficio-riesgo [ &lt;a href="/entry/result/3542049/all" id="ENTRY_TO_ENTRY_CONVERTER" target="_blank"&gt;IATE:3542049&lt;/a&gt; ].</t>
        </is>
      </c>
      <c r="AH91" s="2" t="inlineStr">
        <is>
          <t>perioodiline ohutusaruanne</t>
        </is>
      </c>
      <c r="AI91" s="2" t="inlineStr">
        <is>
          <t>3</t>
        </is>
      </c>
      <c r="AJ91" s="2" t="inlineStr">
        <is>
          <t/>
        </is>
      </c>
      <c r="AK91" t="inlineStr">
        <is>
          <t/>
        </is>
      </c>
      <c r="AL91" s="2" t="inlineStr">
        <is>
          <t>määräaikainen turvallisuuskatsaus</t>
        </is>
      </c>
      <c r="AM91" s="2" t="inlineStr">
        <is>
          <t>2</t>
        </is>
      </c>
      <c r="AN91" s="2" t="inlineStr">
        <is>
          <t/>
        </is>
      </c>
      <c r="AO91" t="inlineStr">
        <is>
          <t/>
        </is>
      </c>
      <c r="AP91" s="2" t="inlineStr">
        <is>
          <t>rapport périodique actualisé de sécurité|
PSUR|
rapport périodique actualisé relatif à la sécurité|
rapport périodique actualisé de pharmacovigilance</t>
        </is>
      </c>
      <c r="AQ91" s="2" t="inlineStr">
        <is>
          <t>3|
3|
3|
3</t>
        </is>
      </c>
      <c r="AR91" s="2" t="inlineStr">
        <is>
          <t xml:space="preserve">|
|
|
</t>
        </is>
      </c>
      <c r="AS91" t="inlineStr">
        <is>
          <t>document qui propose une évaluation des effets indésirables recensés par un laboratoire et qui doit être régulièrement soumis aux autorités sanitaires compétentes</t>
        </is>
      </c>
      <c r="AT91" s="2" t="inlineStr">
        <is>
          <t>tuarascáil thréimhsiúil chun dáta maidir le sábháilteacht</t>
        </is>
      </c>
      <c r="AU91" s="2" t="inlineStr">
        <is>
          <t>3</t>
        </is>
      </c>
      <c r="AV91" s="2" t="inlineStr">
        <is>
          <t/>
        </is>
      </c>
      <c r="AW91" t="inlineStr">
        <is>
          <t/>
        </is>
      </c>
      <c r="AX91" s="2" t="inlineStr">
        <is>
          <t>periodičko izvješće o neškodljivosti lijeka|
PSUR</t>
        </is>
      </c>
      <c r="AY91" s="2" t="inlineStr">
        <is>
          <t>3|
3</t>
        </is>
      </c>
      <c r="AZ91" s="2" t="inlineStr">
        <is>
          <t xml:space="preserve">|
</t>
        </is>
      </c>
      <c r="BA91" t="inlineStr">
        <is>
          <t>izvješće, koje u određenim vremenskim razmacima izdaje nositelj odobrenja za stavljanje u promet, o sigurnosti lijeka na temelju iskustva njegove primjene u svijetu</t>
        </is>
      </c>
      <c r="BB91" s="2" t="inlineStr">
        <is>
          <t>időszakos gyógyszerbiztonsági jelentés</t>
        </is>
      </c>
      <c r="BC91" s="2" t="inlineStr">
        <is>
          <t>3</t>
        </is>
      </c>
      <c r="BD91" s="2" t="inlineStr">
        <is>
          <t/>
        </is>
      </c>
      <c r="BE91" t="inlineStr">
        <is>
          <t/>
        </is>
      </c>
      <c r="BF91" s="2" t="inlineStr">
        <is>
          <t>rapporto periodico di aggiornamento sulla sicurezza|
PSUR</t>
        </is>
      </c>
      <c r="BG91" s="2" t="inlineStr">
        <is>
          <t>3|
3</t>
        </is>
      </c>
      <c r="BH91" s="2" t="inlineStr">
        <is>
          <t xml:space="preserve">|
</t>
        </is>
      </c>
      <c r="BI91" t="inlineStr">
        <is>
          <t>documento contenente le informazioni sulle sospette reazioni avverse che il titolare dell’autorizzazione alla commercializzazione di un medicinale deve presentare, a cadenza regolare, alle autorità competenti</t>
        </is>
      </c>
      <c r="BJ91" s="2" t="inlineStr">
        <is>
          <t>periodiškai atnaujinamas saugumo protokolas|
PSUR</t>
        </is>
      </c>
      <c r="BK91" s="2" t="inlineStr">
        <is>
          <t>3|
2</t>
        </is>
      </c>
      <c r="BL91" s="2" t="inlineStr">
        <is>
          <t xml:space="preserve">|
</t>
        </is>
      </c>
      <c r="BM91" t="inlineStr">
        <is>
          <t>periodinis protokolas, skirtas vaistinio preparato saugumo duomenims atnaujinti ir pateikti Valstybinės vaistų kontrolės tarnybos nustatyta tvarka</t>
        </is>
      </c>
      <c r="BN91" s="2" t="inlineStr">
        <is>
          <t>Periodiski atjaunināms ziņojums par zāļu drošumu|
PSUR</t>
        </is>
      </c>
      <c r="BO91" s="2" t="inlineStr">
        <is>
          <t>2|
2</t>
        </is>
      </c>
      <c r="BP91" s="2" t="inlineStr">
        <is>
          <t xml:space="preserve">|
</t>
        </is>
      </c>
      <c r="BQ91" t="inlineStr">
        <is>
          <t/>
        </is>
      </c>
      <c r="BR91" s="2" t="inlineStr">
        <is>
          <t>PSUR|
rapport perjodiku ta’ aġġornament dwar is-sikurezza</t>
        </is>
      </c>
      <c r="BS91" s="2" t="inlineStr">
        <is>
          <t>3|
3</t>
        </is>
      </c>
      <c r="BT91" s="2" t="inlineStr">
        <is>
          <t xml:space="preserve">|
</t>
        </is>
      </c>
      <c r="BU91" t="inlineStr">
        <is>
          <t/>
        </is>
      </c>
      <c r="BV91" s="2" t="inlineStr">
        <is>
          <t>periodieke veiligheidsupdate|
PSUR|
periodiek veiligheidsverslag|
periodiek geactualiseerd veiligheidsverslag</t>
        </is>
      </c>
      <c r="BW91" s="2" t="inlineStr">
        <is>
          <t>2|
2|
2|
2</t>
        </is>
      </c>
      <c r="BX91" s="2" t="inlineStr">
        <is>
          <t xml:space="preserve">|
|
preferred|
</t>
        </is>
      </c>
      <c r="BY91" t="inlineStr">
        <is>
          <t>periodiek verslag, inhoudende de samenvatting en wetenschappelijke afweging van voordelen en risico’s en alle beschikbare gegevens van een geneesmiddel</t>
        </is>
      </c>
      <c r="BZ91" s="2" t="inlineStr">
        <is>
          <t>okresowy raport o bezpieczeństwie|
PSUR|
okresowo aktualizowane sprawozdanie dotyczące bezpieczeństwa|
raport okresowy o bezpieczeństwie stosowania</t>
        </is>
      </c>
      <c r="CA91" s="2" t="inlineStr">
        <is>
          <t>3|
2|
3|
3</t>
        </is>
      </c>
      <c r="CB91" s="2" t="inlineStr">
        <is>
          <t xml:space="preserve">|
|
admitted|
</t>
        </is>
      </c>
      <c r="CC91" t="inlineStr">
        <is>
          <t>Jest to kluczowy dokument opracowywany po wprowadzeniu preparatu do obrotu, ponieważ przedstawia krytyczną ocenę leku w odniesieniu do działań niepożądanych i wskazuje, czy zachowany jest profil bezpieczeństwa leku. Informuje także, czy na podstawie zebranych danych konieczne jest uaktualnienie druków informacyjnych – charakterystyki produktu leczniczego oraz ulotki dla pacjenta i wprowadzenie nowych zapisów dotyczących bezpieczeństwa stosowania produktu leczniczego.</t>
        </is>
      </c>
      <c r="CD91" s="2" t="inlineStr">
        <is>
          <t>Relatório Periódico de Segurança|
RPS</t>
        </is>
      </c>
      <c r="CE91" s="2" t="inlineStr">
        <is>
          <t>3|
3</t>
        </is>
      </c>
      <c r="CF91" s="2" t="inlineStr">
        <is>
          <t xml:space="preserve">|
</t>
        </is>
      </c>
      <c r="CG91" t="inlineStr">
        <is>
          <t>A comunicação periódica e actualizada da informação de segurança disponível a nível mundial referente a cada medicamento, acompanhada da avaliação científica dos riscos e benefícios do mesmo.</t>
        </is>
      </c>
      <c r="CH91" s="2" t="inlineStr">
        <is>
          <t>raport periodic actualizat privind siguranța|
PSUR</t>
        </is>
      </c>
      <c r="CI91" s="2" t="inlineStr">
        <is>
          <t>3|
3</t>
        </is>
      </c>
      <c r="CJ91" s="2" t="inlineStr">
        <is>
          <t xml:space="preserve">|
</t>
        </is>
      </c>
      <c r="CK91" t="inlineStr">
        <is>
          <t/>
        </is>
      </c>
      <c r="CL91" s="2" t="inlineStr">
        <is>
          <t>periodicky aktualizovaná správa o bezpečnosti|
PSUR</t>
        </is>
      </c>
      <c r="CM91" s="2" t="inlineStr">
        <is>
          <t>3|
3</t>
        </is>
      </c>
      <c r="CN91" s="2" t="inlineStr">
        <is>
          <t xml:space="preserve">|
</t>
        </is>
      </c>
      <c r="CO91" t="inlineStr">
        <is>
          <t>súhrnná správa o vyhodnotení zaznamenaných nežiaducich účinkoch lieku, ktoré držiteľ rozhodnutia dostal od zdravotníckych pracovníkov alebo štátnych orgánov, ktoré sa zistili počas klinického skúšania, poregistračnom výskume bezpečnosti, z marketingových aktivít a v odbornej literatúre, doplnená kvalifikovaným rozborom a vedeckým zhodnotením rizika a prínosu lieku</t>
        </is>
      </c>
      <c r="CP91" s="2" t="inlineStr">
        <is>
          <t>redno posodobljeno poročilo o varnosti|
PSUR</t>
        </is>
      </c>
      <c r="CQ91" s="2" t="inlineStr">
        <is>
          <t>3|
2</t>
        </is>
      </c>
      <c r="CR91" s="2" t="inlineStr">
        <is>
          <t xml:space="preserve">preferred|
</t>
        </is>
      </c>
      <c r="CS91" t="inlineStr">
        <is>
          <t>občasno poročilo, ki ga v vnaprej določenih obdobjih ali na zahtevo organa, pristojnega za zdravila, predloži imetnik dovoljenja za promet z zdravilom, in vsebuje predpisane podatke o varnosti zdravila ter oceno o razmerju med tveganjem in koristjo</t>
        </is>
      </c>
      <c r="CT91" s="2" t="inlineStr">
        <is>
          <t>periodisk säkerhetsrapport</t>
        </is>
      </c>
      <c r="CU91" s="2" t="inlineStr">
        <is>
          <t>3</t>
        </is>
      </c>
      <c r="CV91" s="2" t="inlineStr">
        <is>
          <t/>
        </is>
      </c>
      <c r="CW91" t="inlineStr">
        <is>
          <t/>
        </is>
      </c>
    </row>
    <row r="92">
      <c r="A92" s="1" t="str">
        <f>HYPERLINK("https://iate.europa.eu/entry/result/43603/all", "43603")</f>
        <v>43603</v>
      </c>
      <c r="B92" t="inlineStr">
        <is>
          <t>SOCIAL QUESTIONS</t>
        </is>
      </c>
      <c r="C92" t="inlineStr">
        <is>
          <t>SOCIAL QUESTIONS|health|pharmaceutical industry</t>
        </is>
      </c>
      <c r="D92" t="inlineStr">
        <is>
          <t>no</t>
        </is>
      </c>
      <c r="E92" t="inlineStr">
        <is>
          <t/>
        </is>
      </c>
      <c r="F92" t="inlineStr">
        <is>
          <t/>
        </is>
      </c>
      <c r="G92" t="inlineStr">
        <is>
          <t/>
        </is>
      </c>
      <c r="H92" t="inlineStr">
        <is>
          <t/>
        </is>
      </c>
      <c r="I92" t="inlineStr">
        <is>
          <t/>
        </is>
      </c>
      <c r="J92" t="inlineStr">
        <is>
          <t/>
        </is>
      </c>
      <c r="K92" t="inlineStr">
        <is>
          <t/>
        </is>
      </c>
      <c r="L92" t="inlineStr">
        <is>
          <t/>
        </is>
      </c>
      <c r="M92" t="inlineStr">
        <is>
          <t/>
        </is>
      </c>
      <c r="N92" t="inlineStr">
        <is>
          <t/>
        </is>
      </c>
      <c r="O92" t="inlineStr">
        <is>
          <t/>
        </is>
      </c>
      <c r="P92" t="inlineStr">
        <is>
          <t/>
        </is>
      </c>
      <c r="Q92" t="inlineStr">
        <is>
          <t/>
        </is>
      </c>
      <c r="R92" s="2" t="inlineStr">
        <is>
          <t>Prüfbogen</t>
        </is>
      </c>
      <c r="S92" s="2" t="inlineStr">
        <is>
          <t>3</t>
        </is>
      </c>
      <c r="T92" s="2" t="inlineStr">
        <is>
          <t/>
        </is>
      </c>
      <c r="U92" t="inlineStr">
        <is>
          <t/>
        </is>
      </c>
      <c r="V92" t="inlineStr">
        <is>
          <t/>
        </is>
      </c>
      <c r="W92" t="inlineStr">
        <is>
          <t/>
        </is>
      </c>
      <c r="X92" t="inlineStr">
        <is>
          <t/>
        </is>
      </c>
      <c r="Y92" t="inlineStr">
        <is>
          <t/>
        </is>
      </c>
      <c r="Z92" s="2" t="inlineStr">
        <is>
          <t>CRF|
case report form|
clinical record form</t>
        </is>
      </c>
      <c r="AA92" s="2" t="inlineStr">
        <is>
          <t>3|
3|
3</t>
        </is>
      </c>
      <c r="AB92" s="2" t="inlineStr">
        <is>
          <t xml:space="preserve">|
|
</t>
        </is>
      </c>
      <c r="AC92" t="inlineStr">
        <is>
          <t>1. A record of the data and other information on each subject in a trial as defined by the protocol. 2. During a clinical trial patient information is carefully recorded on forms referred to as Case Report Forms. CRFs are standardised across all sites involved in the trial to make possible compilation of the resulting data.</t>
        </is>
      </c>
      <c r="AD92" t="inlineStr">
        <is>
          <t/>
        </is>
      </c>
      <c r="AE92" t="inlineStr">
        <is>
          <t/>
        </is>
      </c>
      <c r="AF92" t="inlineStr">
        <is>
          <t/>
        </is>
      </c>
      <c r="AG92" t="inlineStr">
        <is>
          <t/>
        </is>
      </c>
      <c r="AH92" s="2" t="inlineStr">
        <is>
          <t>(osaleja) uuringulugu</t>
        </is>
      </c>
      <c r="AI92" s="2" t="inlineStr">
        <is>
          <t>2</t>
        </is>
      </c>
      <c r="AJ92" s="2" t="inlineStr">
        <is>
          <t/>
        </is>
      </c>
      <c r="AK92" t="inlineStr">
        <is>
          <t/>
        </is>
      </c>
      <c r="AL92" s="2" t="inlineStr">
        <is>
          <t>tietojenkeruulomake</t>
        </is>
      </c>
      <c r="AM92" s="2" t="inlineStr">
        <is>
          <t>3</t>
        </is>
      </c>
      <c r="AN92" s="2" t="inlineStr">
        <is>
          <t/>
        </is>
      </c>
      <c r="AO92" t="inlineStr">
        <is>
          <t>"Painetussa, optisessa tai elektronisessa muodossa oleva dokumentti, johon kirjataan kaikki tutkimussuunnitelman edellyttämät toimeksiantajalle raportoitavat tiedot jokaisesta tutkimushenkilöstä."</t>
        </is>
      </c>
      <c r="AP92" s="2" t="inlineStr">
        <is>
          <t>cahier de recherche formalisé|
CRF</t>
        </is>
      </c>
      <c r="AQ92" s="2" t="inlineStr">
        <is>
          <t>3|
3</t>
        </is>
      </c>
      <c r="AR92" s="2" t="inlineStr">
        <is>
          <t xml:space="preserve">|
</t>
        </is>
      </c>
      <c r="AS92" t="inlineStr">
        <is>
          <t>document imprimé ou numérique qui, pour chaque patient participant à une recherche biomédicale, rassemble les informations définies par le protocole correspondant</t>
        </is>
      </c>
      <c r="AT92" t="inlineStr">
        <is>
          <t/>
        </is>
      </c>
      <c r="AU92" t="inlineStr">
        <is>
          <t/>
        </is>
      </c>
      <c r="AV92" t="inlineStr">
        <is>
          <t/>
        </is>
      </c>
      <c r="AW92" t="inlineStr">
        <is>
          <t/>
        </is>
      </c>
      <c r="AX92" t="inlineStr">
        <is>
          <t/>
        </is>
      </c>
      <c r="AY92" t="inlineStr">
        <is>
          <t/>
        </is>
      </c>
      <c r="AZ92" t="inlineStr">
        <is>
          <t/>
        </is>
      </c>
      <c r="BA92" t="inlineStr">
        <is>
          <t/>
        </is>
      </c>
      <c r="BB92" s="2" t="inlineStr">
        <is>
          <t>egyéni adatlap</t>
        </is>
      </c>
      <c r="BC92" s="2" t="inlineStr">
        <is>
          <t>2</t>
        </is>
      </c>
      <c r="BD92" s="2" t="inlineStr">
        <is>
          <t/>
        </is>
      </c>
      <c r="BE92" t="inlineStr">
        <is>
          <t/>
        </is>
      </c>
      <c r="BF92" s="2" t="inlineStr">
        <is>
          <t>scheda di raccolta dati|
CRF</t>
        </is>
      </c>
      <c r="BG92" s="2" t="inlineStr">
        <is>
          <t>3|
3</t>
        </is>
      </c>
      <c r="BH92" s="2" t="inlineStr">
        <is>
          <t xml:space="preserve">|
</t>
        </is>
      </c>
      <c r="BI92" t="inlineStr">
        <is>
          <t>documento su supporto cartaceo, ottico, oppure elettronico, progettato per registrare tutte le informazioni richieste dal
protocollo di &lt;a href="https://iate.europa.eu/entry/slideshow/1613387023382/1686971/en-it" target="_blank"&gt;sperimentazione clinica&lt;/a&gt; che devono essere riferite allo &lt;a href="https://iate.europa.eu/entry/slideshow/1611686645934/1687928/en-it" target="_blank"&gt;sponsor&lt;/a&gt; relativamente a
ciascun partecipante allo studio</t>
        </is>
      </c>
      <c r="BJ92" t="inlineStr">
        <is>
          <t/>
        </is>
      </c>
      <c r="BK92" t="inlineStr">
        <is>
          <t/>
        </is>
      </c>
      <c r="BL92" t="inlineStr">
        <is>
          <t/>
        </is>
      </c>
      <c r="BM92" t="inlineStr">
        <is>
          <t/>
        </is>
      </c>
      <c r="BN92" t="inlineStr">
        <is>
          <t/>
        </is>
      </c>
      <c r="BO92" t="inlineStr">
        <is>
          <t/>
        </is>
      </c>
      <c r="BP92" t="inlineStr">
        <is>
          <t/>
        </is>
      </c>
      <c r="BQ92" t="inlineStr">
        <is>
          <t/>
        </is>
      </c>
      <c r="BR92" t="inlineStr">
        <is>
          <t/>
        </is>
      </c>
      <c r="BS92" t="inlineStr">
        <is>
          <t/>
        </is>
      </c>
      <c r="BT92" t="inlineStr">
        <is>
          <t/>
        </is>
      </c>
      <c r="BU92" t="inlineStr">
        <is>
          <t/>
        </is>
      </c>
      <c r="BV92" t="inlineStr">
        <is>
          <t/>
        </is>
      </c>
      <c r="BW92" t="inlineStr">
        <is>
          <t/>
        </is>
      </c>
      <c r="BX92" t="inlineStr">
        <is>
          <t/>
        </is>
      </c>
      <c r="BY92" t="inlineStr">
        <is>
          <t/>
        </is>
      </c>
      <c r="BZ92" s="2" t="inlineStr">
        <is>
          <t>formularz opisu przypadku</t>
        </is>
      </c>
      <c r="CA92" s="2" t="inlineStr">
        <is>
          <t>3</t>
        </is>
      </c>
      <c r="CB92" s="2" t="inlineStr">
        <is>
          <t/>
        </is>
      </c>
      <c r="CC92" t="inlineStr">
        <is>
          <t/>
        </is>
      </c>
      <c r="CD92" t="inlineStr">
        <is>
          <t/>
        </is>
      </c>
      <c r="CE92" t="inlineStr">
        <is>
          <t/>
        </is>
      </c>
      <c r="CF92" t="inlineStr">
        <is>
          <t/>
        </is>
      </c>
      <c r="CG92" t="inlineStr">
        <is>
          <t/>
        </is>
      </c>
      <c r="CH92" t="inlineStr">
        <is>
          <t/>
        </is>
      </c>
      <c r="CI92" t="inlineStr">
        <is>
          <t/>
        </is>
      </c>
      <c r="CJ92" t="inlineStr">
        <is>
          <t/>
        </is>
      </c>
      <c r="CK92" t="inlineStr">
        <is>
          <t/>
        </is>
      </c>
      <c r="CL92" t="inlineStr">
        <is>
          <t/>
        </is>
      </c>
      <c r="CM92" t="inlineStr">
        <is>
          <t/>
        </is>
      </c>
      <c r="CN92" t="inlineStr">
        <is>
          <t/>
        </is>
      </c>
      <c r="CO92" t="inlineStr">
        <is>
          <t/>
        </is>
      </c>
      <c r="CP92" t="inlineStr">
        <is>
          <t/>
        </is>
      </c>
      <c r="CQ92" t="inlineStr">
        <is>
          <t/>
        </is>
      </c>
      <c r="CR92" t="inlineStr">
        <is>
          <t/>
        </is>
      </c>
      <c r="CS92" t="inlineStr">
        <is>
          <t/>
        </is>
      </c>
      <c r="CT92" t="inlineStr">
        <is>
          <t/>
        </is>
      </c>
      <c r="CU92" t="inlineStr">
        <is>
          <t/>
        </is>
      </c>
      <c r="CV92" t="inlineStr">
        <is>
          <t/>
        </is>
      </c>
      <c r="CW92" t="inlineStr">
        <is>
          <t/>
        </is>
      </c>
    </row>
    <row r="93">
      <c r="A93" s="1" t="str">
        <f>HYPERLINK("https://iate.europa.eu/entry/result/133264/all", "133264")</f>
        <v>133264</v>
      </c>
      <c r="B93" t="inlineStr">
        <is>
          <t>SOCIAL QUESTIONS</t>
        </is>
      </c>
      <c r="C93" t="inlineStr">
        <is>
          <t>SOCIAL QUESTIONS|health</t>
        </is>
      </c>
      <c r="D93" t="inlineStr">
        <is>
          <t>no</t>
        </is>
      </c>
      <c r="E93" t="inlineStr">
        <is>
          <t/>
        </is>
      </c>
      <c r="F93" t="inlineStr">
        <is>
          <t/>
        </is>
      </c>
      <c r="G93" t="inlineStr">
        <is>
          <t/>
        </is>
      </c>
      <c r="H93" t="inlineStr">
        <is>
          <t/>
        </is>
      </c>
      <c r="I93" t="inlineStr">
        <is>
          <t/>
        </is>
      </c>
      <c r="J93" t="inlineStr">
        <is>
          <t/>
        </is>
      </c>
      <c r="K93" t="inlineStr">
        <is>
          <t/>
        </is>
      </c>
      <c r="L93" t="inlineStr">
        <is>
          <t/>
        </is>
      </c>
      <c r="M93" t="inlineStr">
        <is>
          <t/>
        </is>
      </c>
      <c r="N93" s="2" t="inlineStr">
        <is>
          <t>stødpudeopløsning</t>
        </is>
      </c>
      <c r="O93" s="2" t="inlineStr">
        <is>
          <t>1</t>
        </is>
      </c>
      <c r="P93" s="2" t="inlineStr">
        <is>
          <t/>
        </is>
      </c>
      <c r="Q93" t="inlineStr">
        <is>
          <t/>
        </is>
      </c>
      <c r="R93" s="2" t="inlineStr">
        <is>
          <t>Stammlösung|
Pufferlösung</t>
        </is>
      </c>
      <c r="S93" s="2" t="inlineStr">
        <is>
          <t>1|
1</t>
        </is>
      </c>
      <c r="T93" s="2" t="inlineStr">
        <is>
          <t xml:space="preserve">|
</t>
        </is>
      </c>
      <c r="U93" t="inlineStr">
        <is>
          <t/>
        </is>
      </c>
      <c r="V93" s="2" t="inlineStr">
        <is>
          <t>φορτισμένο διάλυμα</t>
        </is>
      </c>
      <c r="W93" s="2" t="inlineStr">
        <is>
          <t>1</t>
        </is>
      </c>
      <c r="X93" s="2" t="inlineStr">
        <is>
          <t/>
        </is>
      </c>
      <c r="Y93" t="inlineStr">
        <is>
          <t/>
        </is>
      </c>
      <c r="Z93" s="2" t="inlineStr">
        <is>
          <t>loading solution|
buffered solution</t>
        </is>
      </c>
      <c r="AA93" s="2" t="inlineStr">
        <is>
          <t>1|
1</t>
        </is>
      </c>
      <c r="AB93" s="2" t="inlineStr">
        <is>
          <t xml:space="preserve">|
</t>
        </is>
      </c>
      <c r="AC93" t="inlineStr">
        <is>
          <t/>
        </is>
      </c>
      <c r="AD93" s="2" t="inlineStr">
        <is>
          <t>solución de carga|
solución tamponada</t>
        </is>
      </c>
      <c r="AE93" s="2" t="inlineStr">
        <is>
          <t>1|
1</t>
        </is>
      </c>
      <c r="AF93" s="2" t="inlineStr">
        <is>
          <t xml:space="preserve">|
</t>
        </is>
      </c>
      <c r="AG93" t="inlineStr">
        <is>
          <t/>
        </is>
      </c>
      <c r="AH93" t="inlineStr">
        <is>
          <t/>
        </is>
      </c>
      <c r="AI93" t="inlineStr">
        <is>
          <t/>
        </is>
      </c>
      <c r="AJ93" t="inlineStr">
        <is>
          <t/>
        </is>
      </c>
      <c r="AK93" t="inlineStr">
        <is>
          <t/>
        </is>
      </c>
      <c r="AL93" t="inlineStr">
        <is>
          <t/>
        </is>
      </c>
      <c r="AM93" t="inlineStr">
        <is>
          <t/>
        </is>
      </c>
      <c r="AN93" t="inlineStr">
        <is>
          <t/>
        </is>
      </c>
      <c r="AO93" t="inlineStr">
        <is>
          <t/>
        </is>
      </c>
      <c r="AP93" s="2" t="inlineStr">
        <is>
          <t>solution tampon</t>
        </is>
      </c>
      <c r="AQ93" s="2" t="inlineStr">
        <is>
          <t>1</t>
        </is>
      </c>
      <c r="AR93" s="2" t="inlineStr">
        <is>
          <t/>
        </is>
      </c>
      <c r="AS93" t="inlineStr">
        <is>
          <t/>
        </is>
      </c>
      <c r="AT93" t="inlineStr">
        <is>
          <t/>
        </is>
      </c>
      <c r="AU93" t="inlineStr">
        <is>
          <t/>
        </is>
      </c>
      <c r="AV93" t="inlineStr">
        <is>
          <t/>
        </is>
      </c>
      <c r="AW93" t="inlineStr">
        <is>
          <t/>
        </is>
      </c>
      <c r="AX93" t="inlineStr">
        <is>
          <t/>
        </is>
      </c>
      <c r="AY93" t="inlineStr">
        <is>
          <t/>
        </is>
      </c>
      <c r="AZ93" t="inlineStr">
        <is>
          <t/>
        </is>
      </c>
      <c r="BA93" t="inlineStr">
        <is>
          <t/>
        </is>
      </c>
      <c r="BB93" t="inlineStr">
        <is>
          <t/>
        </is>
      </c>
      <c r="BC93" t="inlineStr">
        <is>
          <t/>
        </is>
      </c>
      <c r="BD93" t="inlineStr">
        <is>
          <t/>
        </is>
      </c>
      <c r="BE93" t="inlineStr">
        <is>
          <t/>
        </is>
      </c>
      <c r="BF93" s="2" t="inlineStr">
        <is>
          <t>soluzione tampone</t>
        </is>
      </c>
      <c r="BG93" s="2" t="inlineStr">
        <is>
          <t>1</t>
        </is>
      </c>
      <c r="BH93" s="2" t="inlineStr">
        <is>
          <t/>
        </is>
      </c>
      <c r="BI93" t="inlineStr">
        <is>
          <t/>
        </is>
      </c>
      <c r="BJ93" t="inlineStr">
        <is>
          <t/>
        </is>
      </c>
      <c r="BK93" t="inlineStr">
        <is>
          <t/>
        </is>
      </c>
      <c r="BL93" t="inlineStr">
        <is>
          <t/>
        </is>
      </c>
      <c r="BM93" t="inlineStr">
        <is>
          <t/>
        </is>
      </c>
      <c r="BN93" t="inlineStr">
        <is>
          <t/>
        </is>
      </c>
      <c r="BO93" t="inlineStr">
        <is>
          <t/>
        </is>
      </c>
      <c r="BP93" t="inlineStr">
        <is>
          <t/>
        </is>
      </c>
      <c r="BQ93" t="inlineStr">
        <is>
          <t/>
        </is>
      </c>
      <c r="BR93" t="inlineStr">
        <is>
          <t/>
        </is>
      </c>
      <c r="BS93" t="inlineStr">
        <is>
          <t/>
        </is>
      </c>
      <c r="BT93" t="inlineStr">
        <is>
          <t/>
        </is>
      </c>
      <c r="BU93" t="inlineStr">
        <is>
          <t/>
        </is>
      </c>
      <c r="BV93" s="2" t="inlineStr">
        <is>
          <t>bufferoplossing</t>
        </is>
      </c>
      <c r="BW93" s="2" t="inlineStr">
        <is>
          <t>1</t>
        </is>
      </c>
      <c r="BX93" s="2" t="inlineStr">
        <is>
          <t/>
        </is>
      </c>
      <c r="BY93" t="inlineStr">
        <is>
          <t/>
        </is>
      </c>
      <c r="BZ93" t="inlineStr">
        <is>
          <t/>
        </is>
      </c>
      <c r="CA93" t="inlineStr">
        <is>
          <t/>
        </is>
      </c>
      <c r="CB93" t="inlineStr">
        <is>
          <t/>
        </is>
      </c>
      <c r="CC93" t="inlineStr">
        <is>
          <t/>
        </is>
      </c>
      <c r="CD93" s="2" t="inlineStr">
        <is>
          <t>solução de carga</t>
        </is>
      </c>
      <c r="CE93" s="2" t="inlineStr">
        <is>
          <t>1</t>
        </is>
      </c>
      <c r="CF93" s="2" t="inlineStr">
        <is>
          <t/>
        </is>
      </c>
      <c r="CG93" t="inlineStr">
        <is>
          <t/>
        </is>
      </c>
      <c r="CH93" t="inlineStr">
        <is>
          <t/>
        </is>
      </c>
      <c r="CI93" t="inlineStr">
        <is>
          <t/>
        </is>
      </c>
      <c r="CJ93" t="inlineStr">
        <is>
          <t/>
        </is>
      </c>
      <c r="CK93" t="inlineStr">
        <is>
          <t/>
        </is>
      </c>
      <c r="CL93" t="inlineStr">
        <is>
          <t/>
        </is>
      </c>
      <c r="CM93" t="inlineStr">
        <is>
          <t/>
        </is>
      </c>
      <c r="CN93" t="inlineStr">
        <is>
          <t/>
        </is>
      </c>
      <c r="CO93" t="inlineStr">
        <is>
          <t/>
        </is>
      </c>
      <c r="CP93" t="inlineStr">
        <is>
          <t/>
        </is>
      </c>
      <c r="CQ93" t="inlineStr">
        <is>
          <t/>
        </is>
      </c>
      <c r="CR93" t="inlineStr">
        <is>
          <t/>
        </is>
      </c>
      <c r="CS93" t="inlineStr">
        <is>
          <t/>
        </is>
      </c>
      <c r="CT93" t="inlineStr">
        <is>
          <t/>
        </is>
      </c>
      <c r="CU93" t="inlineStr">
        <is>
          <t/>
        </is>
      </c>
      <c r="CV93" t="inlineStr">
        <is>
          <t/>
        </is>
      </c>
      <c r="CW93" t="inlineStr">
        <is>
          <t/>
        </is>
      </c>
    </row>
    <row r="94">
      <c r="A94" s="1" t="str">
        <f>HYPERLINK("https://iate.europa.eu/entry/result/143973/all", "143973")</f>
        <v>143973</v>
      </c>
      <c r="B94" t="inlineStr">
        <is>
          <t>SOCIAL QUESTIONS</t>
        </is>
      </c>
      <c r="C94" t="inlineStr">
        <is>
          <t>SOCIAL QUESTIONS|health</t>
        </is>
      </c>
      <c r="D94" t="inlineStr">
        <is>
          <t>no</t>
        </is>
      </c>
      <c r="E94" t="inlineStr">
        <is>
          <t/>
        </is>
      </c>
      <c r="F94" t="inlineStr">
        <is>
          <t/>
        </is>
      </c>
      <c r="G94" t="inlineStr">
        <is>
          <t/>
        </is>
      </c>
      <c r="H94" t="inlineStr">
        <is>
          <t/>
        </is>
      </c>
      <c r="I94" t="inlineStr">
        <is>
          <t/>
        </is>
      </c>
      <c r="J94" t="inlineStr">
        <is>
          <t/>
        </is>
      </c>
      <c r="K94" t="inlineStr">
        <is>
          <t/>
        </is>
      </c>
      <c r="L94" t="inlineStr">
        <is>
          <t/>
        </is>
      </c>
      <c r="M94" t="inlineStr">
        <is>
          <t/>
        </is>
      </c>
      <c r="N94" s="2" t="inlineStr">
        <is>
          <t>seglcelle-anæmi|
drepanocytose</t>
        </is>
      </c>
      <c r="O94" s="2" t="inlineStr">
        <is>
          <t>1|
1</t>
        </is>
      </c>
      <c r="P94" s="2" t="inlineStr">
        <is>
          <t xml:space="preserve">|
</t>
        </is>
      </c>
      <c r="Q94" t="inlineStr">
        <is>
          <t/>
        </is>
      </c>
      <c r="R94" s="2" t="inlineStr">
        <is>
          <t>Herrick-Syndrom|
Sichelzellenanämie</t>
        </is>
      </c>
      <c r="S94" s="2" t="inlineStr">
        <is>
          <t>1|
1</t>
        </is>
      </c>
      <c r="T94" s="2" t="inlineStr">
        <is>
          <t xml:space="preserve">|
</t>
        </is>
      </c>
      <c r="U94" t="inlineStr">
        <is>
          <t>erblich bedingte Störung, Defekt des sauerstofftransportierenden Hämoglobins in den roten Blutkörperchen.</t>
        </is>
      </c>
      <c r="V94" s="2" t="inlineStr">
        <is>
          <t>δρεπανοκυτταρική αναιμία</t>
        </is>
      </c>
      <c r="W94" s="2" t="inlineStr">
        <is>
          <t>4</t>
        </is>
      </c>
      <c r="X94" s="2" t="inlineStr">
        <is>
          <t/>
        </is>
      </c>
      <c r="Y94" t="inlineStr">
        <is>
          <t>Η Δρεπανοκυτταρική Αναιμία αποτελεί κληρονομική πάθηση και αφορά το ζεύγος των γονιδίων που είναι υπεύθυνα για την παραγωγή της αιμοσφαιρίνης. Στη νόσο, παράγεται παθολογική αιμοσφαιρίνη που έχει ως αποτέλεσμα τη διαταραχή της μορφολογίας των ερυθρών αιμοσφαιρίων, τα οποία γίνονται δύσκαμπτα ή συγκολλούνται μεταξύ τους και αποφράζουν τα μικρά αγγεία. Έτσι δεν μεταφέρεται οξυγόνο στους ιστούς, οι συγκεκριμένες περιοχές κινδυνεύουν να νεκρωθούν, ενώ οι ασθενείς έχουν έντονους πόνους.</t>
        </is>
      </c>
      <c r="Z94" s="2" t="inlineStr">
        <is>
          <t>sickle cell anaemia|
sickle cell anemia|
sickle cell disease</t>
        </is>
      </c>
      <c r="AA94" s="2" t="inlineStr">
        <is>
          <t>1|
1|
1</t>
        </is>
      </c>
      <c r="AB94" s="2" t="inlineStr">
        <is>
          <t xml:space="preserve">|
|
</t>
        </is>
      </c>
      <c r="AC94" t="inlineStr">
        <is>
          <t>Congenital disorder of the blood production process involving defect of the oxygen-carrying hemoglobin in the red blood cells.</t>
        </is>
      </c>
      <c r="AD94" s="2" t="inlineStr">
        <is>
          <t>anemia falciforme|
drepanocitosis</t>
        </is>
      </c>
      <c r="AE94" s="2" t="inlineStr">
        <is>
          <t>1|
1</t>
        </is>
      </c>
      <c r="AF94" s="2" t="inlineStr">
        <is>
          <t xml:space="preserve">|
</t>
        </is>
      </c>
      <c r="AG94" t="inlineStr">
        <is>
          <t/>
        </is>
      </c>
      <c r="AH94" t="inlineStr">
        <is>
          <t/>
        </is>
      </c>
      <c r="AI94" t="inlineStr">
        <is>
          <t/>
        </is>
      </c>
      <c r="AJ94" t="inlineStr">
        <is>
          <t/>
        </is>
      </c>
      <c r="AK94" t="inlineStr">
        <is>
          <t/>
        </is>
      </c>
      <c r="AL94" t="inlineStr">
        <is>
          <t/>
        </is>
      </c>
      <c r="AM94" t="inlineStr">
        <is>
          <t/>
        </is>
      </c>
      <c r="AN94" t="inlineStr">
        <is>
          <t/>
        </is>
      </c>
      <c r="AO94" t="inlineStr">
        <is>
          <t/>
        </is>
      </c>
      <c r="AP94" s="2" t="inlineStr">
        <is>
          <t>anémie à hématies falciformes|
anémie à cellules falciformes|
anémie drépanocytaire|
drépanocytose|
hémoglobinose S|
maladie de Herrick|
sicklémie|
anémie falciforme</t>
        </is>
      </c>
      <c r="AQ94" s="2" t="inlineStr">
        <is>
          <t>1|
1|
1|
1|
1|
1|
1|
1</t>
        </is>
      </c>
      <c r="AR94" s="2" t="inlineStr">
        <is>
          <t xml:space="preserve">|
|
|
|
|
|
|
</t>
        </is>
      </c>
      <c r="AS94" t="inlineStr">
        <is>
          <t/>
        </is>
      </c>
      <c r="AT94" t="inlineStr">
        <is>
          <t/>
        </is>
      </c>
      <c r="AU94" t="inlineStr">
        <is>
          <t/>
        </is>
      </c>
      <c r="AV94" t="inlineStr">
        <is>
          <t/>
        </is>
      </c>
      <c r="AW94" t="inlineStr">
        <is>
          <t/>
        </is>
      </c>
      <c r="AX94" t="inlineStr">
        <is>
          <t/>
        </is>
      </c>
      <c r="AY94" t="inlineStr">
        <is>
          <t/>
        </is>
      </c>
      <c r="AZ94" t="inlineStr">
        <is>
          <t/>
        </is>
      </c>
      <c r="BA94" t="inlineStr">
        <is>
          <t/>
        </is>
      </c>
      <c r="BB94" t="inlineStr">
        <is>
          <t/>
        </is>
      </c>
      <c r="BC94" t="inlineStr">
        <is>
          <t/>
        </is>
      </c>
      <c r="BD94" t="inlineStr">
        <is>
          <t/>
        </is>
      </c>
      <c r="BE94" t="inlineStr">
        <is>
          <t/>
        </is>
      </c>
      <c r="BF94" s="2" t="inlineStr">
        <is>
          <t>anemia drepanocitica|
anemia falciforme|
drepanocitosi</t>
        </is>
      </c>
      <c r="BG94" s="2" t="inlineStr">
        <is>
          <t>1|
1|
1</t>
        </is>
      </c>
      <c r="BH94" s="2" t="inlineStr">
        <is>
          <t xml:space="preserve">|
|
</t>
        </is>
      </c>
      <c r="BI94" t="inlineStr">
        <is>
          <t/>
        </is>
      </c>
      <c r="BJ94" t="inlineStr">
        <is>
          <t/>
        </is>
      </c>
      <c r="BK94" t="inlineStr">
        <is>
          <t/>
        </is>
      </c>
      <c r="BL94" t="inlineStr">
        <is>
          <t/>
        </is>
      </c>
      <c r="BM94" t="inlineStr">
        <is>
          <t/>
        </is>
      </c>
      <c r="BN94" t="inlineStr">
        <is>
          <t/>
        </is>
      </c>
      <c r="BO94" t="inlineStr">
        <is>
          <t/>
        </is>
      </c>
      <c r="BP94" t="inlineStr">
        <is>
          <t/>
        </is>
      </c>
      <c r="BQ94" t="inlineStr">
        <is>
          <t/>
        </is>
      </c>
      <c r="BR94" t="inlineStr">
        <is>
          <t/>
        </is>
      </c>
      <c r="BS94" t="inlineStr">
        <is>
          <t/>
        </is>
      </c>
      <c r="BT94" t="inlineStr">
        <is>
          <t/>
        </is>
      </c>
      <c r="BU94" t="inlineStr">
        <is>
          <t/>
        </is>
      </c>
      <c r="BV94" s="2" t="inlineStr">
        <is>
          <t>sikkelcelanemie</t>
        </is>
      </c>
      <c r="BW94" s="2" t="inlineStr">
        <is>
          <t>1</t>
        </is>
      </c>
      <c r="BX94" s="2" t="inlineStr">
        <is>
          <t/>
        </is>
      </c>
      <c r="BY94" t="inlineStr">
        <is>
          <t/>
        </is>
      </c>
      <c r="BZ94" t="inlineStr">
        <is>
          <t/>
        </is>
      </c>
      <c r="CA94" t="inlineStr">
        <is>
          <t/>
        </is>
      </c>
      <c r="CB94" t="inlineStr">
        <is>
          <t/>
        </is>
      </c>
      <c r="CC94" t="inlineStr">
        <is>
          <t/>
        </is>
      </c>
      <c r="CD94" s="2" t="inlineStr">
        <is>
          <t>drepanocitose|
anemia falciforme</t>
        </is>
      </c>
      <c r="CE94" s="2" t="inlineStr">
        <is>
          <t>1|
1</t>
        </is>
      </c>
      <c r="CF94" s="2" t="inlineStr">
        <is>
          <t xml:space="preserve">|
</t>
        </is>
      </c>
      <c r="CG94" t="inlineStr">
        <is>
          <t/>
        </is>
      </c>
      <c r="CH94" t="inlineStr">
        <is>
          <t/>
        </is>
      </c>
      <c r="CI94" t="inlineStr">
        <is>
          <t/>
        </is>
      </c>
      <c r="CJ94" t="inlineStr">
        <is>
          <t/>
        </is>
      </c>
      <c r="CK94" t="inlineStr">
        <is>
          <t/>
        </is>
      </c>
      <c r="CL94" t="inlineStr">
        <is>
          <t/>
        </is>
      </c>
      <c r="CM94" t="inlineStr">
        <is>
          <t/>
        </is>
      </c>
      <c r="CN94" t="inlineStr">
        <is>
          <t/>
        </is>
      </c>
      <c r="CO94" t="inlineStr">
        <is>
          <t/>
        </is>
      </c>
      <c r="CP94" t="inlineStr">
        <is>
          <t/>
        </is>
      </c>
      <c r="CQ94" t="inlineStr">
        <is>
          <t/>
        </is>
      </c>
      <c r="CR94" t="inlineStr">
        <is>
          <t/>
        </is>
      </c>
      <c r="CS94" t="inlineStr">
        <is>
          <t/>
        </is>
      </c>
      <c r="CT94" t="inlineStr">
        <is>
          <t/>
        </is>
      </c>
      <c r="CU94" t="inlineStr">
        <is>
          <t/>
        </is>
      </c>
      <c r="CV94" t="inlineStr">
        <is>
          <t/>
        </is>
      </c>
      <c r="CW94" t="inlineStr">
        <is>
          <t/>
        </is>
      </c>
    </row>
    <row r="95">
      <c r="A95" s="1" t="str">
        <f>HYPERLINK("https://iate.europa.eu/entry/result/252073/all", "252073")</f>
        <v>252073</v>
      </c>
      <c r="B95" t="inlineStr">
        <is>
          <t>SOCIAL QUESTIONS</t>
        </is>
      </c>
      <c r="C95" t="inlineStr">
        <is>
          <t>SOCIAL QUESTIONS|health</t>
        </is>
      </c>
      <c r="D95" t="inlineStr">
        <is>
          <t>no</t>
        </is>
      </c>
      <c r="E95" t="inlineStr">
        <is>
          <t/>
        </is>
      </c>
      <c r="F95" t="inlineStr">
        <is>
          <t/>
        </is>
      </c>
      <c r="G95" t="inlineStr">
        <is>
          <t/>
        </is>
      </c>
      <c r="H95" t="inlineStr">
        <is>
          <t/>
        </is>
      </c>
      <c r="I95" t="inlineStr">
        <is>
          <t/>
        </is>
      </c>
      <c r="J95" t="inlineStr">
        <is>
          <t/>
        </is>
      </c>
      <c r="K95" t="inlineStr">
        <is>
          <t/>
        </is>
      </c>
      <c r="L95" t="inlineStr">
        <is>
          <t/>
        </is>
      </c>
      <c r="M95" t="inlineStr">
        <is>
          <t/>
        </is>
      </c>
      <c r="N95" t="inlineStr">
        <is>
          <t/>
        </is>
      </c>
      <c r="O95" t="inlineStr">
        <is>
          <t/>
        </is>
      </c>
      <c r="P95" t="inlineStr">
        <is>
          <t/>
        </is>
      </c>
      <c r="Q95" t="inlineStr">
        <is>
          <t/>
        </is>
      </c>
      <c r="R95" s="2" t="inlineStr">
        <is>
          <t>Lepra</t>
        </is>
      </c>
      <c r="S95" s="2" t="inlineStr">
        <is>
          <t>1</t>
        </is>
      </c>
      <c r="T95" s="2" t="inlineStr">
        <is>
          <t/>
        </is>
      </c>
      <c r="U95" t="inlineStr">
        <is>
          <t/>
        </is>
      </c>
      <c r="V95" t="inlineStr">
        <is>
          <t/>
        </is>
      </c>
      <c r="W95" t="inlineStr">
        <is>
          <t/>
        </is>
      </c>
      <c r="X95" t="inlineStr">
        <is>
          <t/>
        </is>
      </c>
      <c r="Y95" t="inlineStr">
        <is>
          <t/>
        </is>
      </c>
      <c r="Z95" s="2" t="inlineStr">
        <is>
          <t>Hansen's disease|
leprosy</t>
        </is>
      </c>
      <c r="AA95" s="2" t="inlineStr">
        <is>
          <t>1|
1</t>
        </is>
      </c>
      <c r="AB95" s="2" t="inlineStr">
        <is>
          <t xml:space="preserve">|
</t>
        </is>
      </c>
      <c r="AC95" t="inlineStr">
        <is>
          <t/>
        </is>
      </c>
      <c r="AD95" s="2" t="inlineStr">
        <is>
          <t>lepra</t>
        </is>
      </c>
      <c r="AE95" s="2" t="inlineStr">
        <is>
          <t>1</t>
        </is>
      </c>
      <c r="AF95" s="2" t="inlineStr">
        <is>
          <t/>
        </is>
      </c>
      <c r="AG95" t="inlineStr">
        <is>
          <t/>
        </is>
      </c>
      <c r="AH95" t="inlineStr">
        <is>
          <t/>
        </is>
      </c>
      <c r="AI95" t="inlineStr">
        <is>
          <t/>
        </is>
      </c>
      <c r="AJ95" t="inlineStr">
        <is>
          <t/>
        </is>
      </c>
      <c r="AK95" t="inlineStr">
        <is>
          <t/>
        </is>
      </c>
      <c r="AL95" s="2" t="inlineStr">
        <is>
          <t>lepra|
spitaali|
Hansenin tauti</t>
        </is>
      </c>
      <c r="AM95" s="2" t="inlineStr">
        <is>
          <t>1|
1|
1</t>
        </is>
      </c>
      <c r="AN95" s="2" t="inlineStr">
        <is>
          <t xml:space="preserve">|
|
</t>
        </is>
      </c>
      <c r="AO95" t="inlineStr">
        <is>
          <t/>
        </is>
      </c>
      <c r="AP95" s="2" t="inlineStr">
        <is>
          <t>éléphantiasis des Grecs|
hanséniase|
lèpre|
maladie de Hansen</t>
        </is>
      </c>
      <c r="AQ95" s="2" t="inlineStr">
        <is>
          <t>1|
1|
1|
1</t>
        </is>
      </c>
      <c r="AR95" s="2" t="inlineStr">
        <is>
          <t xml:space="preserve">|
|
|
</t>
        </is>
      </c>
      <c r="AS95" t="inlineStr">
        <is>
          <t/>
        </is>
      </c>
      <c r="AT95" t="inlineStr">
        <is>
          <t/>
        </is>
      </c>
      <c r="AU95" t="inlineStr">
        <is>
          <t/>
        </is>
      </c>
      <c r="AV95" t="inlineStr">
        <is>
          <t/>
        </is>
      </c>
      <c r="AW95" t="inlineStr">
        <is>
          <t/>
        </is>
      </c>
      <c r="AX95" t="inlineStr">
        <is>
          <t/>
        </is>
      </c>
      <c r="AY95" t="inlineStr">
        <is>
          <t/>
        </is>
      </c>
      <c r="AZ95" t="inlineStr">
        <is>
          <t/>
        </is>
      </c>
      <c r="BA95" t="inlineStr">
        <is>
          <t/>
        </is>
      </c>
      <c r="BB95" t="inlineStr">
        <is>
          <t/>
        </is>
      </c>
      <c r="BC95" t="inlineStr">
        <is>
          <t/>
        </is>
      </c>
      <c r="BD95" t="inlineStr">
        <is>
          <t/>
        </is>
      </c>
      <c r="BE95" t="inlineStr">
        <is>
          <t/>
        </is>
      </c>
      <c r="BF95" s="2" t="inlineStr">
        <is>
          <t>lebbra</t>
        </is>
      </c>
      <c r="BG95" s="2" t="inlineStr">
        <is>
          <t>1</t>
        </is>
      </c>
      <c r="BH95" s="2" t="inlineStr">
        <is>
          <t/>
        </is>
      </c>
      <c r="BI95" t="inlineStr">
        <is>
          <t/>
        </is>
      </c>
      <c r="BJ95" t="inlineStr">
        <is>
          <t/>
        </is>
      </c>
      <c r="BK95" t="inlineStr">
        <is>
          <t/>
        </is>
      </c>
      <c r="BL95" t="inlineStr">
        <is>
          <t/>
        </is>
      </c>
      <c r="BM95" t="inlineStr">
        <is>
          <t/>
        </is>
      </c>
      <c r="BN95" t="inlineStr">
        <is>
          <t/>
        </is>
      </c>
      <c r="BO95" t="inlineStr">
        <is>
          <t/>
        </is>
      </c>
      <c r="BP95" t="inlineStr">
        <is>
          <t/>
        </is>
      </c>
      <c r="BQ95" t="inlineStr">
        <is>
          <t/>
        </is>
      </c>
      <c r="BR95" t="inlineStr">
        <is>
          <t/>
        </is>
      </c>
      <c r="BS95" t="inlineStr">
        <is>
          <t/>
        </is>
      </c>
      <c r="BT95" t="inlineStr">
        <is>
          <t/>
        </is>
      </c>
      <c r="BU95" t="inlineStr">
        <is>
          <t/>
        </is>
      </c>
      <c r="BV95" t="inlineStr">
        <is>
          <t/>
        </is>
      </c>
      <c r="BW95" t="inlineStr">
        <is>
          <t/>
        </is>
      </c>
      <c r="BX95" t="inlineStr">
        <is>
          <t/>
        </is>
      </c>
      <c r="BY95" t="inlineStr">
        <is>
          <t/>
        </is>
      </c>
      <c r="BZ95" t="inlineStr">
        <is>
          <t/>
        </is>
      </c>
      <c r="CA95" t="inlineStr">
        <is>
          <t/>
        </is>
      </c>
      <c r="CB95" t="inlineStr">
        <is>
          <t/>
        </is>
      </c>
      <c r="CC95" t="inlineStr">
        <is>
          <t/>
        </is>
      </c>
      <c r="CD95" s="2" t="inlineStr">
        <is>
          <t>lepra|
doença de Hansen</t>
        </is>
      </c>
      <c r="CE95" s="2" t="inlineStr">
        <is>
          <t>1|
1</t>
        </is>
      </c>
      <c r="CF95" s="2" t="inlineStr">
        <is>
          <t xml:space="preserve">|
</t>
        </is>
      </c>
      <c r="CG95" t="inlineStr">
        <is>
          <t/>
        </is>
      </c>
      <c r="CH95" t="inlineStr">
        <is>
          <t/>
        </is>
      </c>
      <c r="CI95" t="inlineStr">
        <is>
          <t/>
        </is>
      </c>
      <c r="CJ95" t="inlineStr">
        <is>
          <t/>
        </is>
      </c>
      <c r="CK95" t="inlineStr">
        <is>
          <t/>
        </is>
      </c>
      <c r="CL95" t="inlineStr">
        <is>
          <t/>
        </is>
      </c>
      <c r="CM95" t="inlineStr">
        <is>
          <t/>
        </is>
      </c>
      <c r="CN95" t="inlineStr">
        <is>
          <t/>
        </is>
      </c>
      <c r="CO95" t="inlineStr">
        <is>
          <t/>
        </is>
      </c>
      <c r="CP95" t="inlineStr">
        <is>
          <t/>
        </is>
      </c>
      <c r="CQ95" t="inlineStr">
        <is>
          <t/>
        </is>
      </c>
      <c r="CR95" t="inlineStr">
        <is>
          <t/>
        </is>
      </c>
      <c r="CS95" t="inlineStr">
        <is>
          <t/>
        </is>
      </c>
      <c r="CT95" s="2" t="inlineStr">
        <is>
          <t>lepra|
spetälska|
Hansens sjukdom</t>
        </is>
      </c>
      <c r="CU95" s="2" t="inlineStr">
        <is>
          <t>3|
3|
3</t>
        </is>
      </c>
      <c r="CV95" s="2" t="inlineStr">
        <is>
          <t xml:space="preserve">preferred|
|
</t>
        </is>
      </c>
      <c r="CW95" t="inlineStr">
        <is>
          <t>infektionssjukdom som orsakas av bakteriearten &lt;i&gt;Mycobacterium leprae&lt;/i&gt;</t>
        </is>
      </c>
    </row>
    <row r="96">
      <c r="A96" s="1" t="str">
        <f>HYPERLINK("https://iate.europa.eu/entry/result/1237425/all", "1237425")</f>
        <v>1237425</v>
      </c>
      <c r="B96" t="inlineStr">
        <is>
          <t>SOCIAL QUESTIONS;AGRICULTURE, FORESTRY AND FISHERIES</t>
        </is>
      </c>
      <c r="C96" t="inlineStr">
        <is>
          <t>SOCIAL QUESTIONS|health|pharmaceutical industry;AGRICULTURE, FORESTRY AND FISHERIES|agricultural activity|animal health</t>
        </is>
      </c>
      <c r="D96" t="inlineStr">
        <is>
          <t>yes</t>
        </is>
      </c>
      <c r="E96" t="inlineStr">
        <is>
          <t/>
        </is>
      </c>
      <c r="F96" s="2" t="inlineStr">
        <is>
          <t>карентен срок</t>
        </is>
      </c>
      <c r="G96" s="2" t="inlineStr">
        <is>
          <t>4</t>
        </is>
      </c>
      <c r="H96" s="2" t="inlineStr">
        <is>
          <t/>
        </is>
      </c>
      <c r="I96" t="inlineStr">
        <is>
          <t>необходимият интервал от време между последното прилагане на ветеринарномедицински продукт върху животни при нормални условия на употреба и клането им или получаването на хранителни продукти от тях, който гарантира, че в храните от животински произход не се съдържат остатъчни субстанции от ВМП в количества, превишаващи максимално допустимите стойности за активни субстанции, определени в Регламент (ЕС) № 37/2010</t>
        </is>
      </c>
      <c r="J96" s="2" t="inlineStr">
        <is>
          <t>ochranná lhůta</t>
        </is>
      </c>
      <c r="K96" s="2" t="inlineStr">
        <is>
          <t>3</t>
        </is>
      </c>
      <c r="L96" s="2" t="inlineStr">
        <is>
          <t/>
        </is>
      </c>
      <c r="M96" t="inlineStr">
        <is>
          <t>období mezi posledním podáním léčivého přípravku zvířatům za běžných podmínek používání příslušného přípravku a okamžikem, kdy lze od těchto zvířat získávat živočišné produkty určené k výživě člověka</t>
        </is>
      </c>
      <c r="N96" s="2" t="inlineStr">
        <is>
          <t>tilbageholdelsestid|
tilbageholdelsesperiode</t>
        </is>
      </c>
      <c r="O96" s="2" t="inlineStr">
        <is>
          <t>4|
4</t>
        </is>
      </c>
      <c r="P96" s="2" t="inlineStr">
        <is>
          <t xml:space="preserve">|
</t>
        </is>
      </c>
      <c r="Q96" t="inlineStr">
        <is>
          <t>nødvendig periode fra sidste behandling af dyret med veterinærlægemidlet til dyret må anvendes til fremstilling af fødevarer</t>
        </is>
      </c>
      <c r="R96" s="2" t="inlineStr">
        <is>
          <t>Wartezeit</t>
        </is>
      </c>
      <c r="S96" s="2" t="inlineStr">
        <is>
          <t>3</t>
        </is>
      </c>
      <c r="T96" s="2" t="inlineStr">
        <is>
          <t/>
        </is>
      </c>
      <c r="U96" t="inlineStr">
        <is>
          <t>Zeit, die zwischen der letzten Verabreichung des Tierarzneimittels an ein Tier und der Erzeugung von Lebensmitteln von diesem Tier mindestens einzuhalten und unter normalen Anwendungsbedingungen erforderlich ist, um sicherzustellen, dass solche Lebensmittel keine Rückstände in einer Konzentration enthalten, die für die menschliche Gesundheit schädlich ist</t>
        </is>
      </c>
      <c r="V96" s="2" t="inlineStr">
        <is>
          <t>χρόνος αναμονής</t>
        </is>
      </c>
      <c r="W96" s="2" t="inlineStr">
        <is>
          <t>3</t>
        </is>
      </c>
      <c r="X96" s="2" t="inlineStr">
        <is>
          <t/>
        </is>
      </c>
      <c r="Y96" t="inlineStr">
        <is>
          <t>ελάχιστη περίοδος μεταξύ της τελευταίας χορήγησης ενός &lt;a href="https://iate.europa.eu/entry/result/1225197/en-el" target="_blank"&gt;κτηνιατρικού φαρμάκου&lt;/a&gt; σε ένα ζώο και της
παραγωγής τροφίμων από το εν λόγω ζώο η οποία, υπό κανονικές συνθήκες χρήσης, είναι αναγκαία για να διασφαλιστεί ότι
τα εν λόγω τρόφιμα δεν περιέχουν κατάλοιπα σε ποσότητες επιβλαβείς για τη δημόσια υγεία</t>
        </is>
      </c>
      <c r="Z96" s="2" t="inlineStr">
        <is>
          <t>withdrawal period|
withholding period</t>
        </is>
      </c>
      <c r="AA96" s="2" t="inlineStr">
        <is>
          <t>3|
3</t>
        </is>
      </c>
      <c r="AB96" s="2" t="inlineStr">
        <is>
          <t xml:space="preserve">|
</t>
        </is>
      </c>
      <c r="AC96" t="inlineStr">
        <is>
          <t>&lt;div&gt;minimum period between the last administration of a &lt;a href="https://iate.europa.eu/entry/result/1225197/en" target="_blank"&gt;&lt;i&gt;veterinary medicinal product&lt;/i&gt;&lt;/a&gt; to an animal and the production of foodstuffs from that animal which under normal conditions of use is necessary to ensure that such foodstuffs do not contain residues in quantities harmful to public health&lt;/div&gt;</t>
        </is>
      </c>
      <c r="AD96" s="2" t="inlineStr">
        <is>
          <t>período de espera</t>
        </is>
      </c>
      <c r="AE96" s="2" t="inlineStr">
        <is>
          <t>3</t>
        </is>
      </c>
      <c r="AF96" s="2" t="inlineStr">
        <is>
          <t/>
        </is>
      </c>
      <c r="AG96" t="inlineStr">
        <is>
          <t>Período mínimo entre la última administración de un medicamento veterinario a un animal y la obtención de productos alimenticios de dicho animal que, en condiciones normales de uso, resulta necesario para garantizar que dichos productos alimenticios no contengan residuos en cantidades nocivas para la salud pública.</t>
        </is>
      </c>
      <c r="AH96" s="2" t="inlineStr">
        <is>
          <t>keeluaeg</t>
        </is>
      </c>
      <c r="AI96" s="2" t="inlineStr">
        <is>
          <t>3</t>
        </is>
      </c>
      <c r="AJ96" s="2" t="inlineStr">
        <is>
          <t/>
        </is>
      </c>
      <c r="AK96" t="inlineStr">
        <is>
          <t>loomale &lt;i&gt;veterinaarravimi &lt;/i&gt;&lt;a href="/entry/result/1225197/all" id="ENTRY_TO_ENTRY_CONVERTER" target="_blank"&gt;IATE:1225197&lt;/a&gt; viimase manustamise ja temalt saadavate toiduainete tootmise vaheline lühim lubatud ajavahemik, mis on tavapäraste kasutustingimuste puhul vajalik selle tagamiseks, et toiduained ei sisaldaks rahvatervist ohustavates kogustes ravimijääke</t>
        </is>
      </c>
      <c r="AL96" s="2" t="inlineStr">
        <is>
          <t>varoaika</t>
        </is>
      </c>
      <c r="AM96" s="2" t="inlineStr">
        <is>
          <t>3</t>
        </is>
      </c>
      <c r="AN96" s="2" t="inlineStr">
        <is>
          <t/>
        </is>
      </c>
      <c r="AO96" t="inlineStr">
        <is>
          <t>vähimmäisaika, jonka on annettava kulua &lt;a href="https://iate.europa.eu/entry/result/1225197/fi" target="_blank"&gt;eläinlääkkeen&lt;/a&gt; viimeisestä 
annostelusta eläimelle ja kyseisestä eläimestä saatavien 
elintarvikkeiden tuottamisen välillä ja joka tavanomaisissa 
käyttöolosuhteissa on tarpeen sen varmistamiseksi, että kyseiset 
elintarvikkeet eivät sisällä jäämiä kansanterveydelle haitallisina 
määrinä</t>
        </is>
      </c>
      <c r="AP96" s="2" t="inlineStr">
        <is>
          <t>délai d’attente|
temps d’attente</t>
        </is>
      </c>
      <c r="AQ96" s="2" t="inlineStr">
        <is>
          <t>3|
3</t>
        </is>
      </c>
      <c r="AR96" s="2" t="inlineStr">
        <is>
          <t xml:space="preserve">|
</t>
        </is>
      </c>
      <c r="AS96" t="inlineStr">
        <is>
          <t>délai minimum entre le moment de la dernière administration (d'un médicament) à un animal dans les conditions normales d'emploi, et le moment où les produits provenant de cet animal peuvent être récoltés, en vue de la consommation</t>
        </is>
      </c>
      <c r="AT96" s="2" t="inlineStr">
        <is>
          <t>tréimhse aistarraingthe</t>
        </is>
      </c>
      <c r="AU96" s="2" t="inlineStr">
        <is>
          <t>3</t>
        </is>
      </c>
      <c r="AV96" s="2" t="inlineStr">
        <is>
          <t/>
        </is>
      </c>
      <c r="AW96" t="inlineStr">
        <is>
          <t/>
        </is>
      </c>
      <c r="AX96" s="2" t="inlineStr">
        <is>
          <t>karencija</t>
        </is>
      </c>
      <c r="AY96" s="2" t="inlineStr">
        <is>
          <t>3</t>
        </is>
      </c>
      <c r="AZ96" s="2" t="inlineStr">
        <is>
          <t/>
        </is>
      </c>
      <c r="BA96" t="inlineStr">
        <is>
          <t>neophodno razdoblje od zadnje primjene veterinarskog ljekovitog pripravka danog životinjama u proizvodnji, a koje je potrebno protećida se u tkivima ili proizvodima životinja količine danog veterinarsko ljekovitog pripravka ne nalaze iznad dopuštenih razina</t>
        </is>
      </c>
      <c r="BB96" s="2" t="inlineStr">
        <is>
          <t>élelmezés-egészségügyi várakozási idő</t>
        </is>
      </c>
      <c r="BC96" s="2" t="inlineStr">
        <is>
          <t>4</t>
        </is>
      </c>
      <c r="BD96" s="2" t="inlineStr">
        <is>
          <t/>
        </is>
      </c>
      <c r="BE96" t="inlineStr">
        <is>
          <t>azon időtartam, amelynek a közegészségügy védelme érdekében el kell telnie az állatgyógyászati készítmény állatokon való rendeltetésszerű és e rendelet előírásainak megfelelő utolsó alkalmazása és a kezelt állatból származó állati eredetű élelmiszer előállítása között annak biztosítása érdekében, hogy az ilyen élelmiszer ne tartalmazzon maradékanyagokat az állati eredetű élelmiszerekben található állatgyógyászati készítmények maximális maradékanyag-határértékeinek megállapítására szolgáló közösségi eljárás kialakításáról szóló, 2009. május 6-i 470/2009/EK tanácsi rendeletben (a továbbiakban: 470/2009/EK rendelet) megállapított maximális határértéket meghaladó mennyiségben.</t>
        </is>
      </c>
      <c r="BF96" s="2" t="inlineStr">
        <is>
          <t>tempo di attesa|
periodo di sospensione|
tempo di sospensione</t>
        </is>
      </c>
      <c r="BG96" s="2" t="inlineStr">
        <is>
          <t>3|
3|
3</t>
        </is>
      </c>
      <c r="BH96" s="2" t="inlineStr">
        <is>
          <t xml:space="preserve">|
|
</t>
        </is>
      </c>
      <c r="BI96" t="inlineStr">
        <is>
          <t>periodo minimo tra l’ultima somministrazione del &lt;a href="https://iate.europa.eu/entry/result/1225197/en-it" target="_blank"&gt;medicinale veterinario&lt;/a&gt; a
 un animale e la produzione di alimenti ottenuti da tale animale, che, 
in condizioni d’impiego normali, è necessario per garantire che tali 
alimenti non contengano residui in quantità nocive per la salute 
pubblica</t>
        </is>
      </c>
      <c r="BJ96" s="2" t="inlineStr">
        <is>
          <t>išlauka</t>
        </is>
      </c>
      <c r="BK96" s="2" t="inlineStr">
        <is>
          <t>3</t>
        </is>
      </c>
      <c r="BL96" s="2" t="inlineStr">
        <is>
          <t/>
        </is>
      </c>
      <c r="BM96" t="inlineStr">
        <is>
          <t>trumpiausias laikotarpis nuo paskutinio veterinarinio vaisto davimo gyvūnui nurodytomis to vaisto naudojimo sąlygomis iki maisto produktų iš to gyvūno gavimo, būtinas siekiant užtikrinti, kad tuose maisto produktuose neliktų tokio vaisto liekanų kiekio, kuris būtų žalingas visuomenės sveikatai</t>
        </is>
      </c>
      <c r="BN96" s="2" t="inlineStr">
        <is>
          <t>izdalīšanās periods</t>
        </is>
      </c>
      <c r="BO96" s="2" t="inlineStr">
        <is>
          <t>3</t>
        </is>
      </c>
      <c r="BP96" s="2" t="inlineStr">
        <is>
          <t/>
        </is>
      </c>
      <c r="BQ96" t="inlineStr">
        <is>
          <t/>
        </is>
      </c>
      <c r="BR96" s="2" t="inlineStr">
        <is>
          <t>perjodu ta' stennija</t>
        </is>
      </c>
      <c r="BS96" s="2" t="inlineStr">
        <is>
          <t>3</t>
        </is>
      </c>
      <c r="BT96" s="2" t="inlineStr">
        <is>
          <t/>
        </is>
      </c>
      <c r="BU96" t="inlineStr">
        <is>
          <t>il-perjodu minimu bejn l-aħħar somministrazzjoni ta’ prodott mediċinali veterinarju lil xi annimal u l-produzzjoni ta’ prodotti tal-ikel minn dak l-annimal li taħt kundizzjonijiet normali ta’ użu huwa meħtieġ sabiex ikun żgurat li dawn il-prodotti tal-ikel ma jkunx fihom residwi fi kwantitajiet li jagħmlu ħsara lis-saħħa pubblika</t>
        </is>
      </c>
      <c r="BV96" s="2" t="inlineStr">
        <is>
          <t>wachttijd</t>
        </is>
      </c>
      <c r="BW96" s="2" t="inlineStr">
        <is>
          <t>3</t>
        </is>
      </c>
      <c r="BX96" s="2" t="inlineStr">
        <is>
          <t/>
        </is>
      </c>
      <c r="BY96" t="inlineStr">
        <is>
          <t>noodzakelijke tijd die moet verstrijken tussen de laatste toediening van het &lt;i&gt;geneesmiddel voor diergeneeskundig gebruik&lt;/i&gt; [ &lt;a href="/entry/result/1225197/all" id="ENTRY_TO_ENTRY_CONVERTER" target="_blank"&gt;IATE:1225197&lt;/a&gt; ] aan het dier onder de normale gebruiksvoorwaarden en de verkrijging van levensmiddelen die van dit dier afkomstig zijn</t>
        </is>
      </c>
      <c r="BZ96" s="2" t="inlineStr">
        <is>
          <t>okres karencji</t>
        </is>
      </c>
      <c r="CA96" s="2" t="inlineStr">
        <is>
          <t>3</t>
        </is>
      </c>
      <c r="CB96" s="2" t="inlineStr">
        <is>
          <t/>
        </is>
      </c>
      <c r="CC96" t="inlineStr">
        <is>
          <t>minimalny okres między ostatnim podaniem zwierzęciu weterynaryjnego produktu leczniczego a produkcją środków spożywczych od lub z tego zwierzęcia, co w normalnych warunkach stosowania jest konieczne w celu zapewnienia, aby takie środki spożywcze nie zawierały pozostałości w ilościach szkodliwych dla zdrowia publicznego</t>
        </is>
      </c>
      <c r="CD96" s="2" t="inlineStr">
        <is>
          <t>intervalo de segurança|
prazo de segurança</t>
        </is>
      </c>
      <c r="CE96" s="2" t="inlineStr">
        <is>
          <t>3|
3</t>
        </is>
      </c>
      <c r="CF96" s="2" t="inlineStr">
        <is>
          <t xml:space="preserve">|
</t>
        </is>
      </c>
      <c r="CG96" t="inlineStr">
        <is>
          <t>Período mínimo que deve mediar entre a última administração ou aplicação de um produto veterinário ou fitossanitário e a produção para fins de consumo ou o consumo em segurança dos animais tratados ou dos alimentos derivados das culturas.</t>
        </is>
      </c>
      <c r="CH96" s="2" t="inlineStr">
        <is>
          <t>perioadă de așteptare</t>
        </is>
      </c>
      <c r="CI96" s="2" t="inlineStr">
        <is>
          <t>3</t>
        </is>
      </c>
      <c r="CJ96" s="2" t="inlineStr">
        <is>
          <t/>
        </is>
      </c>
      <c r="CK96" t="inlineStr">
        <is>
          <t>perioada minimă între ultima administrare a unui medicament de uz veterinar la un animal și producția de alimente de la animalul respectiv, care, în condiții normale de utilizare, este necesară pentru a se asigura că alimentele nu conțin reziduuri în cantități dăunătoare sănătății publice</t>
        </is>
      </c>
      <c r="CL96" s="2" t="inlineStr">
        <is>
          <t>ochranná lehota</t>
        </is>
      </c>
      <c r="CM96" s="2" t="inlineStr">
        <is>
          <t>3</t>
        </is>
      </c>
      <c r="CN96" s="2" t="inlineStr">
        <is>
          <t/>
        </is>
      </c>
      <c r="CO96" t="inlineStr">
        <is>
          <t>minimálne obdobie medzi posledným podaním veterinárneho lieku zvieraťu a výrobou potravín z tohto zvieraťa, ktoré je pri bežných podmienkach používania potrebné na zabezpečenie toho, aby takéto potraviny neobsahovali rezíduá v množstvách škodlivých pre verejné zdravie</t>
        </is>
      </c>
      <c r="CP96" s="2" t="inlineStr">
        <is>
          <t>karenca</t>
        </is>
      </c>
      <c r="CQ96" s="2" t="inlineStr">
        <is>
          <t>3</t>
        </is>
      </c>
      <c r="CR96" s="2" t="inlineStr">
        <is>
          <t/>
        </is>
      </c>
      <c r="CS96" t="inlineStr">
        <is>
          <t>najkrajše obdobje med zadnjim dajanjem &lt;a href="https://iate.europa.eu/entry/result/1225197/sl" target="_blank"&gt;zdravila za uporabo v veterinarski medicini&lt;/a&gt; pri živali in proizvodnjo živil iz te živali, ki je v običajnih pogojih uporabe potrebno, da se zagotovi, da ta živila ne vsebujejo ostankov v količinah, ki so škodljivi za javno zdravje</t>
        </is>
      </c>
      <c r="CT96" s="2" t="inlineStr">
        <is>
          <t>karenstid</t>
        </is>
      </c>
      <c r="CU96" s="2" t="inlineStr">
        <is>
          <t>3</t>
        </is>
      </c>
      <c r="CV96" s="2" t="inlineStr">
        <is>
          <t/>
        </is>
      </c>
      <c r="CW96" t="inlineStr">
        <is>
          <t>den period som under normala användningsbetingelser måste förflyta från det att det veterinärmedicinska läkemedlet senast administrerats till djur till dess att livsmedel framställs från sådana djur</t>
        </is>
      </c>
    </row>
    <row r="97">
      <c r="A97" s="1" t="str">
        <f>HYPERLINK("https://iate.europa.eu/entry/result/1066762/all", "1066762")</f>
        <v>1066762</v>
      </c>
      <c r="B97" t="inlineStr">
        <is>
          <t>AGRI-FOODSTUFFS;INDUSTRY</t>
        </is>
      </c>
      <c r="C97" t="inlineStr">
        <is>
          <t>AGRI-FOODSTUFFS|food technology|food additive;INDUSTRY|chemistry|chemical compound</t>
        </is>
      </c>
      <c r="D97" t="inlineStr">
        <is>
          <t>no</t>
        </is>
      </c>
      <c r="E97" t="inlineStr">
        <is>
          <t/>
        </is>
      </c>
      <c r="F97" t="inlineStr">
        <is>
          <t/>
        </is>
      </c>
      <c r="G97" t="inlineStr">
        <is>
          <t/>
        </is>
      </c>
      <c r="H97" t="inlineStr">
        <is>
          <t/>
        </is>
      </c>
      <c r="I97" t="inlineStr">
        <is>
          <t/>
        </is>
      </c>
      <c r="J97" t="inlineStr">
        <is>
          <t/>
        </is>
      </c>
      <c r="K97" t="inlineStr">
        <is>
          <t/>
        </is>
      </c>
      <c r="L97" t="inlineStr">
        <is>
          <t/>
        </is>
      </c>
      <c r="M97" t="inlineStr">
        <is>
          <t/>
        </is>
      </c>
      <c r="N97" s="2" t="inlineStr">
        <is>
          <t>E120|
cochenille|
karminsyre 2)karmin</t>
        </is>
      </c>
      <c r="O97" s="2" t="inlineStr">
        <is>
          <t>3|
3|
3</t>
        </is>
      </c>
      <c r="P97" s="2" t="inlineStr">
        <is>
          <t xml:space="preserve">|
|
</t>
        </is>
      </c>
      <c r="Q97" t="inlineStr">
        <is>
          <t/>
        </is>
      </c>
      <c r="R97" s="2" t="inlineStr">
        <is>
          <t>E120|
Cochinealrot|
Karminsäure 2)Karmine|
echtes Karmin</t>
        </is>
      </c>
      <c r="S97" s="2" t="inlineStr">
        <is>
          <t>3|
3|
3|
3</t>
        </is>
      </c>
      <c r="T97" s="2" t="inlineStr">
        <is>
          <t xml:space="preserve">|
|
|
</t>
        </is>
      </c>
      <c r="U97" t="inlineStr">
        <is>
          <t/>
        </is>
      </c>
      <c r="V97" s="2" t="inlineStr">
        <is>
          <t>Ε120|
κοχενίλη|
καρμινικό οξύ|
καρμίνες</t>
        </is>
      </c>
      <c r="W97" s="2" t="inlineStr">
        <is>
          <t>3|
3|
3|
3</t>
        </is>
      </c>
      <c r="X97" s="2" t="inlineStr">
        <is>
          <t xml:space="preserve">|
|
|
</t>
        </is>
      </c>
      <c r="Y97" t="inlineStr">
        <is>
          <t/>
        </is>
      </c>
      <c r="Z97" s="2" t="inlineStr">
        <is>
          <t>E120|
E 120|
cochineal|
carminic acid|
carmines</t>
        </is>
      </c>
      <c r="AA97" s="2" t="inlineStr">
        <is>
          <t>3|
1|
3|
3|
3</t>
        </is>
      </c>
      <c r="AB97" s="2" t="inlineStr">
        <is>
          <t xml:space="preserve">|
|
|
|
</t>
        </is>
      </c>
      <c r="AC97" t="inlineStr">
        <is>
          <t/>
        </is>
      </c>
      <c r="AD97" s="2" t="inlineStr">
        <is>
          <t>E120|
cochinilla|
ácido carmínico|
carmín</t>
        </is>
      </c>
      <c r="AE97" s="2" t="inlineStr">
        <is>
          <t>3|
3|
3|
3</t>
        </is>
      </c>
      <c r="AF97" s="2" t="inlineStr">
        <is>
          <t xml:space="preserve">|
|
|
</t>
        </is>
      </c>
      <c r="AG97" t="inlineStr">
        <is>
          <t/>
        </is>
      </c>
      <c r="AH97" t="inlineStr">
        <is>
          <t/>
        </is>
      </c>
      <c r="AI97" t="inlineStr">
        <is>
          <t/>
        </is>
      </c>
      <c r="AJ97" t="inlineStr">
        <is>
          <t/>
        </is>
      </c>
      <c r="AK97" t="inlineStr">
        <is>
          <t/>
        </is>
      </c>
      <c r="AL97" s="2" t="inlineStr">
        <is>
          <t>E 120|
karmiinit|
kokkiniili|
karmiinihappo</t>
        </is>
      </c>
      <c r="AM97" s="2" t="inlineStr">
        <is>
          <t>3|
3|
3|
3</t>
        </is>
      </c>
      <c r="AN97" s="2" t="inlineStr">
        <is>
          <t xml:space="preserve">|
|
|
</t>
        </is>
      </c>
      <c r="AO97" t="inlineStr">
        <is>
          <t>eläinperäisiä elintarvikkeiden lisäaineita (elintarvikevärejä)</t>
        </is>
      </c>
      <c r="AP97" s="2" t="inlineStr">
        <is>
          <t>E120|
cochenille|
acide carminique 2)carmines|
carmins</t>
        </is>
      </c>
      <c r="AQ97" s="2" t="inlineStr">
        <is>
          <t>3|
3|
3|
3</t>
        </is>
      </c>
      <c r="AR97" s="2" t="inlineStr">
        <is>
          <t xml:space="preserve">|
|
|
</t>
        </is>
      </c>
      <c r="AS97" t="inlineStr">
        <is>
          <t/>
        </is>
      </c>
      <c r="AT97" t="inlineStr">
        <is>
          <t/>
        </is>
      </c>
      <c r="AU97" t="inlineStr">
        <is>
          <t/>
        </is>
      </c>
      <c r="AV97" t="inlineStr">
        <is>
          <t/>
        </is>
      </c>
      <c r="AW97" t="inlineStr">
        <is>
          <t/>
        </is>
      </c>
      <c r="AX97" s="2" t="inlineStr">
        <is>
          <t>cochineal|
košenil</t>
        </is>
      </c>
      <c r="AY97" s="2" t="inlineStr">
        <is>
          <t>3|
3</t>
        </is>
      </c>
      <c r="AZ97" s="2" t="inlineStr">
        <is>
          <t xml:space="preserve">preferred|
</t>
        </is>
      </c>
      <c r="BA97" t="inlineStr">
        <is>
          <t/>
        </is>
      </c>
      <c r="BB97" t="inlineStr">
        <is>
          <t/>
        </is>
      </c>
      <c r="BC97" t="inlineStr">
        <is>
          <t/>
        </is>
      </c>
      <c r="BD97" t="inlineStr">
        <is>
          <t/>
        </is>
      </c>
      <c r="BE97" t="inlineStr">
        <is>
          <t/>
        </is>
      </c>
      <c r="BF97" s="2" t="inlineStr">
        <is>
          <t>E120|
cocciniglia|
acido carminico 2)carmini</t>
        </is>
      </c>
      <c r="BG97" s="2" t="inlineStr">
        <is>
          <t>3|
3|
3</t>
        </is>
      </c>
      <c r="BH97" s="2" t="inlineStr">
        <is>
          <t xml:space="preserve">|
|
</t>
        </is>
      </c>
      <c r="BI97" t="inlineStr">
        <is>
          <t/>
        </is>
      </c>
      <c r="BJ97" s="2" t="inlineStr">
        <is>
          <t>karminas</t>
        </is>
      </c>
      <c r="BK97" s="2" t="inlineStr">
        <is>
          <t>4</t>
        </is>
      </c>
      <c r="BL97" s="2" t="inlineStr">
        <is>
          <t/>
        </is>
      </c>
      <c r="BM97" t="inlineStr">
        <is>
          <t>karmino rūgšties Al druska, dažiklis</t>
        </is>
      </c>
      <c r="BN97" s="2" t="inlineStr">
        <is>
          <t>košenils|
karmīnskābe|
karmīni</t>
        </is>
      </c>
      <c r="BO97" s="2" t="inlineStr">
        <is>
          <t>3|
3|
3</t>
        </is>
      </c>
      <c r="BP97" s="2" t="inlineStr">
        <is>
          <t xml:space="preserve">|
|
</t>
        </is>
      </c>
      <c r="BQ97" t="inlineStr">
        <is>
          <t/>
        </is>
      </c>
      <c r="BR97" t="inlineStr">
        <is>
          <t/>
        </is>
      </c>
      <c r="BS97" t="inlineStr">
        <is>
          <t/>
        </is>
      </c>
      <c r="BT97" t="inlineStr">
        <is>
          <t/>
        </is>
      </c>
      <c r="BU97" t="inlineStr">
        <is>
          <t/>
        </is>
      </c>
      <c r="BV97" s="2" t="inlineStr">
        <is>
          <t>E120|
karmijnzuur, karminezuur|
cochenille|
karmijnzuur|
carminiumzuur 2)karmijn</t>
        </is>
      </c>
      <c r="BW97" s="2" t="inlineStr">
        <is>
          <t>3|
3|
3|
3|
3</t>
        </is>
      </c>
      <c r="BX97" s="2" t="inlineStr">
        <is>
          <t xml:space="preserve">|
|
|
|
</t>
        </is>
      </c>
      <c r="BY97" t="inlineStr">
        <is>
          <t>bepaalde kleurstoffen;karmijn:Aluminiumzout van karmijnzuur of Aluminium-Calciumzout van karmijnzuur</t>
        </is>
      </c>
      <c r="BZ97" s="2" t="inlineStr">
        <is>
          <t>koszenila|
kwas karminowy|
karminy</t>
        </is>
      </c>
      <c r="CA97" s="2" t="inlineStr">
        <is>
          <t>3|
3|
3</t>
        </is>
      </c>
      <c r="CB97" s="2" t="inlineStr">
        <is>
          <t xml:space="preserve">|
|
</t>
        </is>
      </c>
      <c r="CC97" t="inlineStr">
        <is>
          <t/>
        </is>
      </c>
      <c r="CD97" s="2" t="inlineStr">
        <is>
          <t>E120|
cochonilha|
ácido carmínico</t>
        </is>
      </c>
      <c r="CE97" s="2" t="inlineStr">
        <is>
          <t>3|
3|
3</t>
        </is>
      </c>
      <c r="CF97" s="2" t="inlineStr">
        <is>
          <t xml:space="preserve">|
|
</t>
        </is>
      </c>
      <c r="CG97" t="inlineStr">
        <is>
          <t>Corante.</t>
        </is>
      </c>
      <c r="CH97" s="2" t="inlineStr">
        <is>
          <t>E 120|
coșenilă|
acid carminic|
carmină</t>
        </is>
      </c>
      <c r="CI97" s="2" t="inlineStr">
        <is>
          <t>3|
4|
3|
3</t>
        </is>
      </c>
      <c r="CJ97" s="2" t="inlineStr">
        <is>
          <t xml:space="preserve">|
|
|
</t>
        </is>
      </c>
      <c r="CK97" t="inlineStr">
        <is>
          <t>colorant roșu, de origine vegetală sau animală, folosit în cosmetică, în pictură etc.</t>
        </is>
      </c>
      <c r="CL97" s="2" t="inlineStr">
        <is>
          <t>košenila|
E 120|
kyselina karmínová</t>
        </is>
      </c>
      <c r="CM97" s="2" t="inlineStr">
        <is>
          <t>3|
3|
3</t>
        </is>
      </c>
      <c r="CN97" s="2" t="inlineStr">
        <is>
          <t xml:space="preserve">|
|
</t>
        </is>
      </c>
      <c r="CO97" t="inlineStr">
        <is>
          <t/>
        </is>
      </c>
      <c r="CP97" s="2" t="inlineStr">
        <is>
          <t>E120|
košenilja</t>
        </is>
      </c>
      <c r="CQ97" s="2" t="inlineStr">
        <is>
          <t>3|
3</t>
        </is>
      </c>
      <c r="CR97" s="2" t="inlineStr">
        <is>
          <t xml:space="preserve">|
</t>
        </is>
      </c>
      <c r="CS97" t="inlineStr">
        <is>
          <t/>
        </is>
      </c>
      <c r="CT97" s="2" t="inlineStr">
        <is>
          <t>E 120|
karmin|
karminsyra|
koschenill</t>
        </is>
      </c>
      <c r="CU97" s="2" t="inlineStr">
        <is>
          <t>3|
3|
3|
3</t>
        </is>
      </c>
      <c r="CV97" s="2" t="inlineStr">
        <is>
          <t xml:space="preserve">|
|
|
</t>
        </is>
      </c>
      <c r="CW97" t="inlineStr">
        <is>
          <t/>
        </is>
      </c>
    </row>
    <row r="98">
      <c r="A98" s="1" t="str">
        <f>HYPERLINK("https://iate.europa.eu/entry/result/1491339/all", "1491339")</f>
        <v>1491339</v>
      </c>
      <c r="B98" t="inlineStr">
        <is>
          <t>SCIENCE;SOCIAL QUESTIONS</t>
        </is>
      </c>
      <c r="C98" t="inlineStr">
        <is>
          <t>SCIENCE|natural and applied sciences|life sciences|pharmacology;SOCIAL QUESTIONS|health|medical science|toxicology</t>
        </is>
      </c>
      <c r="D98" t="inlineStr">
        <is>
          <t>yes</t>
        </is>
      </c>
      <c r="E98" t="inlineStr">
        <is>
          <t/>
        </is>
      </c>
      <c r="F98" s="2" t="inlineStr">
        <is>
          <t>връзка доза-отклик|
зависимост доза-отклик|
зависимост доза-отговор/реакция</t>
        </is>
      </c>
      <c r="G98" s="2" t="inlineStr">
        <is>
          <t>3|
3|
3</t>
        </is>
      </c>
      <c r="H98" s="2" t="inlineStr">
        <is>
          <t xml:space="preserve">|
|
</t>
        </is>
      </c>
      <c r="I98" t="inlineStr">
        <is>
          <t/>
        </is>
      </c>
      <c r="J98" s="2" t="inlineStr">
        <is>
          <t>vztah dávky a odezvy|
závislost odezvy na dávce</t>
        </is>
      </c>
      <c r="K98" s="2" t="inlineStr">
        <is>
          <t>3|
3</t>
        </is>
      </c>
      <c r="L98" s="2" t="inlineStr">
        <is>
          <t xml:space="preserve">|
</t>
        </is>
      </c>
      <c r="M98" t="inlineStr">
        <is>
          <t/>
        </is>
      </c>
      <c r="N98" s="2" t="inlineStr">
        <is>
          <t>dosis-respons-sammenhæng|
dosis-respons-forhold|
dosis-respons-relation|
sammenhæng mellem dosis og respons|
forhold mellem dosis og respons|
relation mellem dosis og respons|
dosisrespons|
dosisrelateret respons</t>
        </is>
      </c>
      <c r="O98" s="2" t="inlineStr">
        <is>
          <t>3|
3|
3|
3|
3|
3|
3|
3</t>
        </is>
      </c>
      <c r="P98" s="2" t="inlineStr">
        <is>
          <t xml:space="preserve">|
|
|
|
|
|
|
</t>
        </is>
      </c>
      <c r="Q98" t="inlineStr">
        <is>
          <t>sammenhæng mellem dosis af et stof, som en organisme eksponeres for, og hyppigheden
eller alvorligheden af de observerede effekter</t>
        </is>
      </c>
      <c r="R98" s="2" t="inlineStr">
        <is>
          <t>Dosis-Wirkungs-Beziehung|
Dosis-Wirkungsbeziehung</t>
        </is>
      </c>
      <c r="S98" s="2" t="inlineStr">
        <is>
          <t>3|
3</t>
        </is>
      </c>
      <c r="T98" s="2" t="inlineStr">
        <is>
          <t xml:space="preserve">preferred|
</t>
        </is>
      </c>
      <c r="U98" t="inlineStr">
        <is>
          <t>Abhängigkeit einer durch einen bestimmten Faktor hervorgerufenen Wirkung durch die Dosis dieses Faktors</t>
        </is>
      </c>
      <c r="V98" s="2" t="inlineStr">
        <is>
          <t>σχέση δόσης-απόκρισης</t>
        </is>
      </c>
      <c r="W98" s="2" t="inlineStr">
        <is>
          <t>4</t>
        </is>
      </c>
      <c r="X98" s="2" t="inlineStr">
        <is>
          <t>preferred</t>
        </is>
      </c>
      <c r="Y98" t="inlineStr">
        <is>
          <t>σχέση μεταξύ της ποσότητας έκθεσης σε μια ουσία και της προκύπτουσας απόκρισης του σώματος λόγω της φαρμακολογικής δράσης της ουσίας</t>
        </is>
      </c>
      <c r="Z98" s="2" t="inlineStr">
        <is>
          <t>dose-response relationship|
dose/response relationship|
dose response|
dose-related response|
dosage related response</t>
        </is>
      </c>
      <c r="AA98" s="2" t="inlineStr">
        <is>
          <t>3|
1|
3|
3|
3</t>
        </is>
      </c>
      <c r="AB98" s="2" t="inlineStr">
        <is>
          <t xml:space="preserve">preferred|
|
|
|
</t>
        </is>
      </c>
      <c r="AC98" t="inlineStr">
        <is>
          <t>relationship between the amount of exposure to a substance and the resulting response of the body due to the substance's pharmacological action</t>
        </is>
      </c>
      <c r="AD98" s="2" t="inlineStr">
        <is>
          <t>relación dosis-respuesta</t>
        </is>
      </c>
      <c r="AE98" s="2" t="inlineStr">
        <is>
          <t>3</t>
        </is>
      </c>
      <c r="AF98" s="2" t="inlineStr">
        <is>
          <t/>
        </is>
      </c>
      <c r="AG98" t="inlineStr">
        <is>
          <t>Correspondencia entre la dosis de exposición y la proporción de individuos, dentro de un grupo de sujetos definido, que presentan un efecto específico con una magnitud determinada.</t>
        </is>
      </c>
      <c r="AH98" s="2" t="inlineStr">
        <is>
          <t>doos-toime|
annuse-reaktsiooni seos|
annuse ja reaktsiooni seos</t>
        </is>
      </c>
      <c r="AI98" s="2" t="inlineStr">
        <is>
          <t>3|
3|
3</t>
        </is>
      </c>
      <c r="AJ98" s="2" t="inlineStr">
        <is>
          <t>|
preferred|
admitted</t>
        </is>
      </c>
      <c r="AK98" t="inlineStr">
        <is>
          <t>seos aine ühekordse annuse toime ja selle mõjul tekkinud organismi reaktsiooni (funktsiooni või struktuuri muutus) vahel</t>
        </is>
      </c>
      <c r="AL98" s="2" t="inlineStr">
        <is>
          <t>annos-vastesuhde|
annosvaste</t>
        </is>
      </c>
      <c r="AM98" s="2" t="inlineStr">
        <is>
          <t>3|
3</t>
        </is>
      </c>
      <c r="AN98" s="2" t="inlineStr">
        <is>
          <t xml:space="preserve">|
</t>
        </is>
      </c>
      <c r="AO98" t="inlineStr">
        <is>
          <t>suhde joka kuvaa vaikuttavan tekijän määrän, voimakkuuden tai keston muutoksen vaikutusta vasteen määrään</t>
        </is>
      </c>
      <c r="AP98" s="2" t="inlineStr">
        <is>
          <t>relation dose-réponse|
relation dose réponse|
dose réponse</t>
        </is>
      </c>
      <c r="AQ98" s="2" t="inlineStr">
        <is>
          <t>3|
3|
3</t>
        </is>
      </c>
      <c r="AR98" s="2" t="inlineStr">
        <is>
          <t xml:space="preserve">|
|
</t>
        </is>
      </c>
      <c r="AS98" t="inlineStr">
        <is>
          <t>relation entre la quantité d'une substance à laquelle est exposé un organisme et les changements résultant de cette exposition sur le plan des fonctions physiologiques ou de la santé</t>
        </is>
      </c>
      <c r="AT98" s="2" t="inlineStr">
        <is>
          <t>gaolmhaireacht idir dáileog agus freagairt</t>
        </is>
      </c>
      <c r="AU98" s="2" t="inlineStr">
        <is>
          <t>3</t>
        </is>
      </c>
      <c r="AV98" s="2" t="inlineStr">
        <is>
          <t/>
        </is>
      </c>
      <c r="AW98" t="inlineStr">
        <is>
          <t/>
        </is>
      </c>
      <c r="AX98" s="2" t="inlineStr">
        <is>
          <t>reakcija vezana uz doziranje|
odnos doze i reakcije</t>
        </is>
      </c>
      <c r="AY98" s="2" t="inlineStr">
        <is>
          <t>3|
3</t>
        </is>
      </c>
      <c r="AZ98" s="2" t="inlineStr">
        <is>
          <t xml:space="preserve">|
</t>
        </is>
      </c>
      <c r="BA98" t="inlineStr">
        <is>
          <t/>
        </is>
      </c>
      <c r="BB98" s="2" t="inlineStr">
        <is>
          <t>dózis-reakció viszony|
adagolási szinttől függő hatás</t>
        </is>
      </c>
      <c r="BC98" s="2" t="inlineStr">
        <is>
          <t>3|
3</t>
        </is>
      </c>
      <c r="BD98" s="2" t="inlineStr">
        <is>
          <t xml:space="preserve">|
</t>
        </is>
      </c>
      <c r="BE98" t="inlineStr">
        <is>
          <t/>
        </is>
      </c>
      <c r="BF98" s="2" t="inlineStr">
        <is>
          <t>relazione dose-risposta|
rapporto dose-risposta|
risposta dose-correlata</t>
        </is>
      </c>
      <c r="BG98" s="2" t="inlineStr">
        <is>
          <t>3|
3|
3</t>
        </is>
      </c>
      <c r="BH98" s="2" t="inlineStr">
        <is>
          <t xml:space="preserve">preferred|
|
</t>
        </is>
      </c>
      <c r="BI98" t="inlineStr">
        <is>
          <t>relazione tra una dose farmacologica somministrata e la risposta che si produce
nell’organismo a causa dell’azione di tale farmaco</t>
        </is>
      </c>
      <c r="BJ98" s="2" t="inlineStr">
        <is>
          <t>dozės ir atsako ryšys|
su doze susieta reakcija</t>
        </is>
      </c>
      <c r="BK98" s="2" t="inlineStr">
        <is>
          <t>3|
2</t>
        </is>
      </c>
      <c r="BL98" s="2" t="inlineStr">
        <is>
          <t xml:space="preserve">preferred|
</t>
        </is>
      </c>
      <c r="BM98" t="inlineStr">
        <is>
          <t>ryšys, kai didėjant veiksnio dozei (kiekiui, trukmei, koncentracijai), didėja populiacijos dalis, kuriai pasireiškia poveikio rezultatas</t>
        </is>
      </c>
      <c r="BN98" s="2" t="inlineStr">
        <is>
          <t>devas–atbildreakcijas sakarība</t>
        </is>
      </c>
      <c r="BO98" s="2" t="inlineStr">
        <is>
          <t>2</t>
        </is>
      </c>
      <c r="BP98" s="2" t="inlineStr">
        <is>
          <t/>
        </is>
      </c>
      <c r="BQ98" t="inlineStr">
        <is>
          <t/>
        </is>
      </c>
      <c r="BR98" s="2" t="inlineStr">
        <is>
          <t>relazzjoni bejn id-doża u r-rispons|
rispons għad-doża|
rispons relatat mad-dożaġġ|
rispons relatat mad-doża</t>
        </is>
      </c>
      <c r="BS98" s="2" t="inlineStr">
        <is>
          <t>3|
3|
3|
3</t>
        </is>
      </c>
      <c r="BT98" s="2" t="inlineStr">
        <is>
          <t xml:space="preserve">|
|
|
</t>
        </is>
      </c>
      <c r="BU98" t="inlineStr">
        <is>
          <t>ir-relazzjoni bejn l-ammont ta' esponiment għal sustanza u r-rispons tal-ġisem li jirriżulta minħabba l-azzjoni farmakoloġika tas-sustanza</t>
        </is>
      </c>
      <c r="BV98" s="2" t="inlineStr">
        <is>
          <t>dosis-responsrelatie|
dosis-effectrelatie</t>
        </is>
      </c>
      <c r="BW98" s="2" t="inlineStr">
        <is>
          <t>3|
3</t>
        </is>
      </c>
      <c r="BX98" s="2" t="inlineStr">
        <is>
          <t xml:space="preserve">|
</t>
        </is>
      </c>
      <c r="BY98" t="inlineStr">
        <is>
          <t>verband
 tussen de ingenomen of toegediende hoeveelheid middel over een bepaalde
 periode en de reactie erop van het lichaam</t>
        </is>
      </c>
      <c r="BZ98" s="2" t="inlineStr">
        <is>
          <t>zależność dawka-odpowiedź|
odpowiedź zależna od dawki</t>
        </is>
      </c>
      <c r="CA98" s="2" t="inlineStr">
        <is>
          <t>3|
3</t>
        </is>
      </c>
      <c r="CB98" s="2" t="inlineStr">
        <is>
          <t xml:space="preserve">|
</t>
        </is>
      </c>
      <c r="CC98" t="inlineStr">
        <is>
          <t>zależność między dawką a częścią populacji wykazującą określony skutek</t>
        </is>
      </c>
      <c r="CD98" s="2" t="inlineStr">
        <is>
          <t>relação dose-resposta|
resposta relacionada com a dose</t>
        </is>
      </c>
      <c r="CE98" s="2" t="inlineStr">
        <is>
          <t>3|
3</t>
        </is>
      </c>
      <c r="CF98" s="2" t="inlineStr">
        <is>
          <t xml:space="preserve">|
</t>
        </is>
      </c>
      <c r="CG98" t="inlineStr">
        <is>
          <t>Relação entre a dose de exposição de uma
substância e a resposta que se verifica no organismo exposto.</t>
        </is>
      </c>
      <c r="CH98" s="2" t="inlineStr">
        <is>
          <t>relație doză-efect|
relație doză-raspuns|
reacție de doză</t>
        </is>
      </c>
      <c r="CI98" s="2" t="inlineStr">
        <is>
          <t>3|
3|
3</t>
        </is>
      </c>
      <c r="CJ98" s="2" t="inlineStr">
        <is>
          <t xml:space="preserve">|
|
</t>
        </is>
      </c>
      <c r="CK98" t="inlineStr">
        <is>
          <t/>
        </is>
      </c>
      <c r="CL98" s="2" t="inlineStr">
        <is>
          <t>vzťah dávky a účinku|
vzťah dávky a odozvy|
závislosť účinku na dávke|
závislosť odozvy od dávky</t>
        </is>
      </c>
      <c r="CM98" s="2" t="inlineStr">
        <is>
          <t>3|
3|
3|
2</t>
        </is>
      </c>
      <c r="CN98" s="2" t="inlineStr">
        <is>
          <t xml:space="preserve">|
|
|
</t>
        </is>
      </c>
      <c r="CO98" t="inlineStr">
        <is>
          <t>súvislosť medzi dávkou a výskytom definovaného biologického účinku v exponovanej populácii, zvyčajne vyjadrená v percentách</t>
        </is>
      </c>
      <c r="CP98" s="2" t="inlineStr">
        <is>
          <t>odnos med odmerkom in odzivom|
z odmerkom povezani odziv</t>
        </is>
      </c>
      <c r="CQ98" s="2" t="inlineStr">
        <is>
          <t>3|
3</t>
        </is>
      </c>
      <c r="CR98" s="2" t="inlineStr">
        <is>
          <t xml:space="preserve">|
</t>
        </is>
      </c>
      <c r="CS98" t="inlineStr">
        <is>
          <t/>
        </is>
      </c>
      <c r="CT98" s="2" t="inlineStr">
        <is>
          <t>dos-responssamband|
förhållandet dos-respons|
sambandet mellan dos och respons</t>
        </is>
      </c>
      <c r="CU98" s="2" t="inlineStr">
        <is>
          <t>3|
3|
3</t>
        </is>
      </c>
      <c r="CV98" s="2" t="inlineStr">
        <is>
          <t xml:space="preserve">|
|
</t>
        </is>
      </c>
      <c r="CW98" t="inlineStr">
        <is>
          <t>sambandet mellan en given dos eller uppmätt exponering och uppkommen effekt på människor eller försöksdjur</t>
        </is>
      </c>
    </row>
    <row r="99">
      <c r="A99" s="1" t="str">
        <f>HYPERLINK("https://iate.europa.eu/entry/result/891460/all", "891460")</f>
        <v>891460</v>
      </c>
      <c r="B99" t="inlineStr">
        <is>
          <t>SCIENCE;PRODUCTION, TECHNOLOGY AND RESEARCH</t>
        </is>
      </c>
      <c r="C99" t="inlineStr">
        <is>
          <t>SCIENCE|natural and applied sciences|life sciences;PRODUCTION, TECHNOLOGY AND RESEARCH|research and intellectual property|research policy</t>
        </is>
      </c>
      <c r="D99" t="inlineStr">
        <is>
          <t>no</t>
        </is>
      </c>
      <c r="E99" t="inlineStr">
        <is>
          <t/>
        </is>
      </c>
      <c r="F99" t="inlineStr">
        <is>
          <t/>
        </is>
      </c>
      <c r="G99" t="inlineStr">
        <is>
          <t/>
        </is>
      </c>
      <c r="H99" t="inlineStr">
        <is>
          <t/>
        </is>
      </c>
      <c r="I99" t="inlineStr">
        <is>
          <t/>
        </is>
      </c>
      <c r="J99" t="inlineStr">
        <is>
          <t/>
        </is>
      </c>
      <c r="K99" t="inlineStr">
        <is>
          <t/>
        </is>
      </c>
      <c r="L99" t="inlineStr">
        <is>
          <t/>
        </is>
      </c>
      <c r="M99" t="inlineStr">
        <is>
          <t/>
        </is>
      </c>
      <c r="N99" t="inlineStr">
        <is>
          <t/>
        </is>
      </c>
      <c r="O99" t="inlineStr">
        <is>
          <t/>
        </is>
      </c>
      <c r="P99" t="inlineStr">
        <is>
          <t/>
        </is>
      </c>
      <c r="Q99" t="inlineStr">
        <is>
          <t/>
        </is>
      </c>
      <c r="R99" s="2" t="inlineStr">
        <is>
          <t>Erkrankung der Wurzelhaut</t>
        </is>
      </c>
      <c r="S99" s="2" t="inlineStr">
        <is>
          <t>2</t>
        </is>
      </c>
      <c r="T99" s="2" t="inlineStr">
        <is>
          <t/>
        </is>
      </c>
      <c r="U99" t="inlineStr">
        <is>
          <t/>
        </is>
      </c>
      <c r="V99" t="inlineStr">
        <is>
          <t/>
        </is>
      </c>
      <c r="W99" t="inlineStr">
        <is>
          <t/>
        </is>
      </c>
      <c r="X99" t="inlineStr">
        <is>
          <t/>
        </is>
      </c>
      <c r="Y99" t="inlineStr">
        <is>
          <t/>
        </is>
      </c>
      <c r="Z99" s="2" t="inlineStr">
        <is>
          <t>periodontal disease</t>
        </is>
      </c>
      <c r="AA99" s="2" t="inlineStr">
        <is>
          <t>1</t>
        </is>
      </c>
      <c r="AB99" s="2" t="inlineStr">
        <is>
          <t/>
        </is>
      </c>
      <c r="AC99" t="inlineStr">
        <is>
          <t/>
        </is>
      </c>
      <c r="AD99" t="inlineStr">
        <is>
          <t/>
        </is>
      </c>
      <c r="AE99" t="inlineStr">
        <is>
          <t/>
        </is>
      </c>
      <c r="AF99" t="inlineStr">
        <is>
          <t/>
        </is>
      </c>
      <c r="AG99" t="inlineStr">
        <is>
          <t/>
        </is>
      </c>
      <c r="AH99" t="inlineStr">
        <is>
          <t/>
        </is>
      </c>
      <c r="AI99" t="inlineStr">
        <is>
          <t/>
        </is>
      </c>
      <c r="AJ99" t="inlineStr">
        <is>
          <t/>
        </is>
      </c>
      <c r="AK99" t="inlineStr">
        <is>
          <t/>
        </is>
      </c>
      <c r="AL99" t="inlineStr">
        <is>
          <t/>
        </is>
      </c>
      <c r="AM99" t="inlineStr">
        <is>
          <t/>
        </is>
      </c>
      <c r="AN99" t="inlineStr">
        <is>
          <t/>
        </is>
      </c>
      <c r="AO99" t="inlineStr">
        <is>
          <t/>
        </is>
      </c>
      <c r="AP99" s="2" t="inlineStr">
        <is>
          <t>maladie périodontique</t>
        </is>
      </c>
      <c r="AQ99" s="2" t="inlineStr">
        <is>
          <t>1</t>
        </is>
      </c>
      <c r="AR99" s="2" t="inlineStr">
        <is>
          <t/>
        </is>
      </c>
      <c r="AS99" t="inlineStr">
        <is>
          <t/>
        </is>
      </c>
      <c r="AT99" t="inlineStr">
        <is>
          <t/>
        </is>
      </c>
      <c r="AU99" t="inlineStr">
        <is>
          <t/>
        </is>
      </c>
      <c r="AV99" t="inlineStr">
        <is>
          <t/>
        </is>
      </c>
      <c r="AW99" t="inlineStr">
        <is>
          <t/>
        </is>
      </c>
      <c r="AX99" t="inlineStr">
        <is>
          <t/>
        </is>
      </c>
      <c r="AY99" t="inlineStr">
        <is>
          <t/>
        </is>
      </c>
      <c r="AZ99" t="inlineStr">
        <is>
          <t/>
        </is>
      </c>
      <c r="BA99" t="inlineStr">
        <is>
          <t/>
        </is>
      </c>
      <c r="BB99" t="inlineStr">
        <is>
          <t/>
        </is>
      </c>
      <c r="BC99" t="inlineStr">
        <is>
          <t/>
        </is>
      </c>
      <c r="BD99" t="inlineStr">
        <is>
          <t/>
        </is>
      </c>
      <c r="BE99" t="inlineStr">
        <is>
          <t/>
        </is>
      </c>
      <c r="BF99" s="2" t="inlineStr">
        <is>
          <t>malattia periodontale</t>
        </is>
      </c>
      <c r="BG99" s="2" t="inlineStr">
        <is>
          <t>2</t>
        </is>
      </c>
      <c r="BH99" s="2" t="inlineStr">
        <is>
          <t/>
        </is>
      </c>
      <c r="BI99" t="inlineStr">
        <is>
          <t/>
        </is>
      </c>
      <c r="BJ99" t="inlineStr">
        <is>
          <t/>
        </is>
      </c>
      <c r="BK99" t="inlineStr">
        <is>
          <t/>
        </is>
      </c>
      <c r="BL99" t="inlineStr">
        <is>
          <t/>
        </is>
      </c>
      <c r="BM99" t="inlineStr">
        <is>
          <t/>
        </is>
      </c>
      <c r="BN99" t="inlineStr">
        <is>
          <t/>
        </is>
      </c>
      <c r="BO99" t="inlineStr">
        <is>
          <t/>
        </is>
      </c>
      <c r="BP99" t="inlineStr">
        <is>
          <t/>
        </is>
      </c>
      <c r="BQ99" t="inlineStr">
        <is>
          <t/>
        </is>
      </c>
      <c r="BR99" t="inlineStr">
        <is>
          <t/>
        </is>
      </c>
      <c r="BS99" t="inlineStr">
        <is>
          <t/>
        </is>
      </c>
      <c r="BT99" t="inlineStr">
        <is>
          <t/>
        </is>
      </c>
      <c r="BU99" t="inlineStr">
        <is>
          <t/>
        </is>
      </c>
      <c r="BV99" t="inlineStr">
        <is>
          <t/>
        </is>
      </c>
      <c r="BW99" t="inlineStr">
        <is>
          <t/>
        </is>
      </c>
      <c r="BX99" t="inlineStr">
        <is>
          <t/>
        </is>
      </c>
      <c r="BY99" t="inlineStr">
        <is>
          <t/>
        </is>
      </c>
      <c r="BZ99" t="inlineStr">
        <is>
          <t/>
        </is>
      </c>
      <c r="CA99" t="inlineStr">
        <is>
          <t/>
        </is>
      </c>
      <c r="CB99" t="inlineStr">
        <is>
          <t/>
        </is>
      </c>
      <c r="CC99" t="inlineStr">
        <is>
          <t/>
        </is>
      </c>
      <c r="CD99" t="inlineStr">
        <is>
          <t/>
        </is>
      </c>
      <c r="CE99" t="inlineStr">
        <is>
          <t/>
        </is>
      </c>
      <c r="CF99" t="inlineStr">
        <is>
          <t/>
        </is>
      </c>
      <c r="CG99" t="inlineStr">
        <is>
          <t/>
        </is>
      </c>
      <c r="CH99" t="inlineStr">
        <is>
          <t/>
        </is>
      </c>
      <c r="CI99" t="inlineStr">
        <is>
          <t/>
        </is>
      </c>
      <c r="CJ99" t="inlineStr">
        <is>
          <t/>
        </is>
      </c>
      <c r="CK99" t="inlineStr">
        <is>
          <t/>
        </is>
      </c>
      <c r="CL99" t="inlineStr">
        <is>
          <t/>
        </is>
      </c>
      <c r="CM99" t="inlineStr">
        <is>
          <t/>
        </is>
      </c>
      <c r="CN99" t="inlineStr">
        <is>
          <t/>
        </is>
      </c>
      <c r="CO99" t="inlineStr">
        <is>
          <t/>
        </is>
      </c>
      <c r="CP99" t="inlineStr">
        <is>
          <t/>
        </is>
      </c>
      <c r="CQ99" t="inlineStr">
        <is>
          <t/>
        </is>
      </c>
      <c r="CR99" t="inlineStr">
        <is>
          <t/>
        </is>
      </c>
      <c r="CS99" t="inlineStr">
        <is>
          <t/>
        </is>
      </c>
      <c r="CT99" t="inlineStr">
        <is>
          <t/>
        </is>
      </c>
      <c r="CU99" t="inlineStr">
        <is>
          <t/>
        </is>
      </c>
      <c r="CV99" t="inlineStr">
        <is>
          <t/>
        </is>
      </c>
      <c r="CW99" t="inlineStr">
        <is>
          <t/>
        </is>
      </c>
    </row>
    <row r="100">
      <c r="A100" s="1" t="str">
        <f>HYPERLINK("https://iate.europa.eu/entry/result/3529344/all", "3529344")</f>
        <v>3529344</v>
      </c>
      <c r="B100" t="inlineStr">
        <is>
          <t>SOCIAL QUESTIONS</t>
        </is>
      </c>
      <c r="C100" t="inlineStr">
        <is>
          <t>SOCIAL QUESTIONS|social affairs|social problem</t>
        </is>
      </c>
      <c r="D100" t="inlineStr">
        <is>
          <t>yes</t>
        </is>
      </c>
      <c r="E100" t="inlineStr">
        <is>
          <t/>
        </is>
      </c>
      <c r="F100" s="2" t="inlineStr">
        <is>
          <t>субституиращо лечение|
субституираща терапия|
поддържащо лечение|
поддържаща терапия</t>
        </is>
      </c>
      <c r="G100" s="2" t="inlineStr">
        <is>
          <t>3|
3|
3|
3</t>
        </is>
      </c>
      <c r="H100" s="2" t="inlineStr">
        <is>
          <t xml:space="preserve">|
|
|
</t>
        </is>
      </c>
      <c r="I100" t="inlineStr">
        <is>
          <t>вид медицински грижи за зависими от опиати, при което те получават подобен или идентичен на обичайно употребявания незаконен наркотик.</t>
        </is>
      </c>
      <c r="J100" s="2" t="inlineStr">
        <is>
          <t>substituční léčba|
udržovací léčba</t>
        </is>
      </c>
      <c r="K100" s="2" t="inlineStr">
        <is>
          <t>3|
3</t>
        </is>
      </c>
      <c r="L100" s="2" t="inlineStr">
        <is>
          <t xml:space="preserve">|
</t>
        </is>
      </c>
      <c r="M100" t="inlineStr">
        <is>
          <t>forma lékařské péče nabízené osobám závislým na opiátech, při níž se podává látka podobná obvykle užívané nezákonné droze nebo látka totožná .</t>
        </is>
      </c>
      <c r="N100" s="2" t="inlineStr">
        <is>
          <t>substitutionsbehandling|
vedligeholdelsesbehandling</t>
        </is>
      </c>
      <c r="O100" s="2" t="inlineStr">
        <is>
          <t>3|
3</t>
        </is>
      </c>
      <c r="P100" s="2" t="inlineStr">
        <is>
          <t xml:space="preserve">|
</t>
        </is>
      </c>
      <c r="Q100" t="inlineStr">
        <is>
          <t>medicinsk behandlingsform, der tilbydes opiatafhængige, gennem brug af et stof, der ligner eller er identisk med det ulovlige stof, der normalt indtages.</t>
        </is>
      </c>
      <c r="R100" s="2" t="inlineStr">
        <is>
          <t>Substitutionsbehandlung|
Erhaltungstherapie</t>
        </is>
      </c>
      <c r="S100" s="2" t="inlineStr">
        <is>
          <t>3|
3</t>
        </is>
      </c>
      <c r="T100" s="2" t="inlineStr">
        <is>
          <t xml:space="preserve">|
</t>
        </is>
      </c>
      <c r="U100" t="inlineStr">
        <is>
          <t>Ärztliche Betreuung von Personen, die von Opiaten abhängig sind, unter Einsatz einer Substanz, die der illegalen Droge, die normalerweise konsumiert wird, ähnlich oder identisch mit ihr ist.</t>
        </is>
      </c>
      <c r="V100" s="2" t="inlineStr">
        <is>
          <t>θεραπεία υποκατάστασης|
θεραπεία συντήρησης</t>
        </is>
      </c>
      <c r="W100" s="2" t="inlineStr">
        <is>
          <t>3|
3</t>
        </is>
      </c>
      <c r="X100" s="2" t="inlineStr">
        <is>
          <t xml:space="preserve">|
</t>
        </is>
      </c>
      <c r="Y100" t="inlineStr">
        <is>
          <t>μορφή ιατρικής φροντίδας προσφερόμενης σε χρήστες εθισμένους σε οπιούχες ουσίες χρησιμοποιώντας ουσία ίδια ή παρόμοια με την παράνομη ουσία που χρησιμοποιεί κανονικά ο χρήστης</t>
        </is>
      </c>
      <c r="Z100" s="2" t="inlineStr">
        <is>
          <t>substitution treatment|
maintenance treatment</t>
        </is>
      </c>
      <c r="AA100" s="2" t="inlineStr">
        <is>
          <t>3|
3</t>
        </is>
      </c>
      <c r="AB100" s="2" t="inlineStr">
        <is>
          <t xml:space="preserve">|
</t>
        </is>
      </c>
      <c r="AC100" t="inlineStr">
        <is>
          <t>form of medical care offered to opiate addicts using a similar or identical substance to the illicit drug normally used. (see also medically assisted and pharmacological treatment)</t>
        </is>
      </c>
      <c r="AD100" s="2" t="inlineStr">
        <is>
          <t>tratamiento de sustitución|
tratamiento de mantenimiento</t>
        </is>
      </c>
      <c r="AE100" s="2" t="inlineStr">
        <is>
          <t>3|
3</t>
        </is>
      </c>
      <c r="AF100" s="2" t="inlineStr">
        <is>
          <t xml:space="preserve">|
</t>
        </is>
      </c>
      <c r="AG100" t="inlineStr">
        <is>
          <t>medio de atención médica ofrecido a los adictos a los opiáceos mediante una sustancia parecida o idéntica a la droga ilegal que se suele consumir.</t>
        </is>
      </c>
      <c r="AH100" s="2" t="inlineStr">
        <is>
          <t>asendusravi|
säilitusravi</t>
        </is>
      </c>
      <c r="AI100" s="2" t="inlineStr">
        <is>
          <t>3|
3</t>
        </is>
      </c>
      <c r="AJ100" s="2" t="inlineStr">
        <is>
          <t xml:space="preserve">|
</t>
        </is>
      </c>
      <c r="AK100" t="inlineStr">
        <is>
          <t>meditsiinilise ravi vorm, mida pakutakse opiaadisõltlastele ja mis hõlmab tavaliselt tarbitava uimastiga sarnase või identse aine kasutamist.</t>
        </is>
      </c>
      <c r="AL100" s="2" t="inlineStr">
        <is>
          <t>korvaushoito|
ylläpitohoito</t>
        </is>
      </c>
      <c r="AM100" s="2" t="inlineStr">
        <is>
          <t>4|
4</t>
        </is>
      </c>
      <c r="AN100" s="2" t="inlineStr">
        <is>
          <t xml:space="preserve">|
</t>
        </is>
      </c>
      <c r="AO100" t="inlineStr">
        <is>
          <t>opiaateista riippuvaisille henkilöille tarjottava lääketieteellisen hoidon muoto, jossa käytetään samankaltaista tai samanlaista ainetta kuin hänen tavallisesti käyttämänsä.</t>
        </is>
      </c>
      <c r="AP100" s="2" t="inlineStr">
        <is>
          <t>traitement de substitution</t>
        </is>
      </c>
      <c r="AQ100" s="2" t="inlineStr">
        <is>
          <t>3</t>
        </is>
      </c>
      <c r="AR100" s="2" t="inlineStr">
        <is>
          <t/>
        </is>
      </c>
      <c r="AS100" t="inlineStr">
        <is>
          <t>forme de soins médicaux offerts aux opiomanes et faisant appel à une substance similaire ou identique à la drogue illicite normalement consommée.</t>
        </is>
      </c>
      <c r="AT100" s="2" t="inlineStr">
        <is>
          <t>cóireáil le substaint ionadaíoch</t>
        </is>
      </c>
      <c r="AU100" s="2" t="inlineStr">
        <is>
          <t>3</t>
        </is>
      </c>
      <c r="AV100" s="2" t="inlineStr">
        <is>
          <t/>
        </is>
      </c>
      <c r="AW100" t="inlineStr">
        <is>
          <t>cineál cóireála míochaine a thairgtear d’andúiligh codlaidíneach ina n-úsáidtear substaint chomhchosúil nó macasamhail den druga neamhdhleathach a úsáidtear de ghnáth</t>
        </is>
      </c>
      <c r="AX100" s="2" t="inlineStr">
        <is>
          <t>supstitucijski tretman|
terapija održavanja</t>
        </is>
      </c>
      <c r="AY100" s="2" t="inlineStr">
        <is>
          <t>3|
3</t>
        </is>
      </c>
      <c r="AZ100" s="2" t="inlineStr">
        <is>
          <t xml:space="preserve">|
</t>
        </is>
      </c>
      <c r="BA100" t="inlineStr">
        <is>
          <t>oblik terapije namijenjene konzumentima opijata, koja se temelji na uzimanju slične ili identične tvari ilegalnoj drogi koja se inače konzumira</t>
        </is>
      </c>
      <c r="BB100" s="2" t="inlineStr">
        <is>
          <t>helyettesítő kezelés|
fenntartó kezelés</t>
        </is>
      </c>
      <c r="BC100" s="2" t="inlineStr">
        <is>
          <t>3|
3</t>
        </is>
      </c>
      <c r="BD100" s="2" t="inlineStr">
        <is>
          <t xml:space="preserve">|
</t>
        </is>
      </c>
      <c r="BE100" t="inlineStr">
        <is>
          <t>Az orvosi ellátás opiátfüggőknek kínált formája, amely során a rendszerint használt tiltott kábítószerhez hasonló vagy azzal azonos anyagot használnak.</t>
        </is>
      </c>
      <c r="BF100" s="2" t="inlineStr">
        <is>
          <t>terapia sostitutiva|
terapia di mantenimento</t>
        </is>
      </c>
      <c r="BG100" s="2" t="inlineStr">
        <is>
          <t>3|
3</t>
        </is>
      </c>
      <c r="BH100" s="2" t="inlineStr">
        <is>
          <t xml:space="preserve">|
</t>
        </is>
      </c>
      <c r="BI100" t="inlineStr">
        <is>
          <t>forma di assistenza medica offerta ai dipendenti da oppiacei utilizzando una sostanza simile o identica alla droga illecita usata di solito.</t>
        </is>
      </c>
      <c r="BJ100" s="2" t="inlineStr">
        <is>
          <t>pakaitinis gydymas|
palaikomasis gydymas|
farmakoterapija</t>
        </is>
      </c>
      <c r="BK100" s="2" t="inlineStr">
        <is>
          <t>3|
3|
3</t>
        </is>
      </c>
      <c r="BL100" s="2" t="inlineStr">
        <is>
          <t xml:space="preserve">|
|
</t>
        </is>
      </c>
      <c r="BM100" t="inlineStr">
        <is>
          <t>Medicininė priežiūra, kuri siūloma nuo opiatų priklausomiems narkomanams ir kurią teikiant naudojama panaši arba tokia pati medžiaga, kaip ir įprastai vartojamas neteisėtas narkotikas (taip pat žr. medikamentinis gydymas, farmakoterapija).</t>
        </is>
      </c>
      <c r="BN100" s="2" t="inlineStr">
        <is>
          <t>aizstājējterapija|
Aizvietojošā terapija</t>
        </is>
      </c>
      <c r="BO100" s="2" t="inlineStr">
        <is>
          <t>3|
3</t>
        </is>
      </c>
      <c r="BP100" s="2" t="inlineStr">
        <is>
          <t xml:space="preserve">|
</t>
        </is>
      </c>
      <c r="BQ100" t="inlineStr">
        <is>
          <t>Medicīniskās aprūpes forma, piedāvājot cilvēkiem ar atkarību no opiātiem lietot līdzīgu vai tādu pašu vielu parasti izmantojamās nelegālas narkotiskās vielas vietā.</t>
        </is>
      </c>
      <c r="BR100" s="2" t="inlineStr">
        <is>
          <t>kura ta’ sostituzzjoni|
kura ta’ manteniment</t>
        </is>
      </c>
      <c r="BS100" s="2" t="inlineStr">
        <is>
          <t>3|
3</t>
        </is>
      </c>
      <c r="BT100" s="2" t="inlineStr">
        <is>
          <t xml:space="preserve">|
</t>
        </is>
      </c>
      <c r="BU100" t="inlineStr">
        <is>
          <t>forma ta’ kura medika offruta lill-ivvizzjati bil-loppju permezz ta’ sustanza simili jew identika għad-droga li tkun tintuża.</t>
        </is>
      </c>
      <c r="BV100" s="2" t="inlineStr">
        <is>
          <t>substitutiebehandeling|
onderhoudsbehandeling</t>
        </is>
      </c>
      <c r="BW100" s="2" t="inlineStr">
        <is>
          <t>3|
3</t>
        </is>
      </c>
      <c r="BX100" s="2" t="inlineStr">
        <is>
          <t xml:space="preserve">|
</t>
        </is>
      </c>
      <c r="BY100" t="inlineStr">
        <is>
          <t>vorm van medische zorg die aan opiatenverslaafden wordt geboden waarbij een middel wordt gebruikt dat vergelijkbaar is met of identiek aan de illegale drug die normaal gesproken wordt gebruikt.</t>
        </is>
      </c>
      <c r="BZ100" s="2" t="inlineStr">
        <is>
          <t>leczenie substytucyjne|
leczenie podtrzymujące</t>
        </is>
      </c>
      <c r="CA100" s="2" t="inlineStr">
        <is>
          <t>3|
3</t>
        </is>
      </c>
      <c r="CB100" s="2" t="inlineStr">
        <is>
          <t xml:space="preserve">|
</t>
        </is>
      </c>
      <c r="CC100" t="inlineStr">
        <is>
          <t>formy opieki medycznej oferowane uzależnionym od opiatów, z użyciem substancji podobnej lub identycznej do zażywanego nielegalnego narkotyku.</t>
        </is>
      </c>
      <c r="CD100" s="2" t="inlineStr">
        <is>
          <t>tratamento de substituição</t>
        </is>
      </c>
      <c r="CE100" s="2" t="inlineStr">
        <is>
          <t>3</t>
        </is>
      </c>
      <c r="CF100" s="2" t="inlineStr">
        <is>
          <t/>
        </is>
      </c>
      <c r="CG100" t="inlineStr">
        <is>
          <t>forma de cuidados médicos à disposição dos dependentes de opiáceos, mediante a utilização de uma substância semelhante ou idêntica à droga ilícita normalmente consumida.</t>
        </is>
      </c>
      <c r="CH100" s="2" t="inlineStr">
        <is>
          <t>tratament de substituție|
tratament de menținere</t>
        </is>
      </c>
      <c r="CI100" s="2" t="inlineStr">
        <is>
          <t>3|
3</t>
        </is>
      </c>
      <c r="CJ100" s="2" t="inlineStr">
        <is>
          <t xml:space="preserve">|
</t>
        </is>
      </c>
      <c r="CK100" t="inlineStr">
        <is>
          <t>tip de îngrijire medicală oferit dependenților de opiacee, în care se utilizează o substanță asemănătoare sau identică cu drogul ilegal consumat în mod obișnuit.</t>
        </is>
      </c>
      <c r="CL100" s="2" t="inlineStr">
        <is>
          <t>substitučná liečba|
udržiavacia liečba</t>
        </is>
      </c>
      <c r="CM100" s="2" t="inlineStr">
        <is>
          <t>3|
3</t>
        </is>
      </c>
      <c r="CN100" s="2" t="inlineStr">
        <is>
          <t xml:space="preserve">|
</t>
        </is>
      </c>
      <c r="CO100" t="inlineStr">
        <is>
          <t>forma zdravotnej starostlivosti pre závislých od opiátov, pri ktorej sa používa látka podobná dovtedy užívanej nelegálnej droge alebo s ňou identická.</t>
        </is>
      </c>
      <c r="CP100" s="2" t="inlineStr">
        <is>
          <t>nadomestno zdravljenje|
vzdrževalno zdravljenje</t>
        </is>
      </c>
      <c r="CQ100" s="2" t="inlineStr">
        <is>
          <t>3|
3</t>
        </is>
      </c>
      <c r="CR100" s="2" t="inlineStr">
        <is>
          <t xml:space="preserve">|
</t>
        </is>
      </c>
      <c r="CS100" t="inlineStr">
        <is>
          <t>oblika zdravstvene oskrbe, namenjena odvisnikom od opiatov, pri kateri se uporablja snov, podobna ali identična prepovedani drogi.</t>
        </is>
      </c>
      <c r="CT100" s="2" t="inlineStr">
        <is>
          <t>substitutionsbehandling|
underhållsbehandling</t>
        </is>
      </c>
      <c r="CU100" s="2" t="inlineStr">
        <is>
          <t>3|
3</t>
        </is>
      </c>
      <c r="CV100" s="2" t="inlineStr">
        <is>
          <t xml:space="preserve">|
</t>
        </is>
      </c>
      <c r="CW100" t="inlineStr">
        <is>
          <t>form av läkarvård som erbjuds opiatmissbrukare med hjälp av ett ämne som liknar eller är identiskt med den normalt använda olagliga drogen. (se även läkemedelsbehandling och farmakologisk behandling)</t>
        </is>
      </c>
    </row>
    <row r="101">
      <c r="A101" s="1" t="str">
        <f>HYPERLINK("https://iate.europa.eu/entry/result/3555177/all", "3555177")</f>
        <v>3555177</v>
      </c>
      <c r="B101" t="inlineStr">
        <is>
          <t>SOCIAL QUESTIONS</t>
        </is>
      </c>
      <c r="C101" t="inlineStr">
        <is>
          <t>SOCIAL QUESTIONS|health|pharmaceutical industry</t>
        </is>
      </c>
      <c r="D101" t="inlineStr">
        <is>
          <t>yes</t>
        </is>
      </c>
      <c r="E101" t="inlineStr">
        <is>
          <t/>
        </is>
      </c>
      <c r="F101" s="2" t="inlineStr">
        <is>
          <t>контролирано клинично изпитване</t>
        </is>
      </c>
      <c r="G101" s="2" t="inlineStr">
        <is>
          <t>3</t>
        </is>
      </c>
      <c r="H101" s="2" t="inlineStr">
        <is>
          <t/>
        </is>
      </c>
      <c r="I101" t="inlineStr">
        <is>
          <t>клинично проучване с участието на контролна група, която или не получава лечение, или приложеното спрямо нея лечение вече е проучено и резултатите от него са установени</t>
        </is>
      </c>
      <c r="J101" s="2" t="inlineStr">
        <is>
          <t>kontrolované klinické hodnocení</t>
        </is>
      </c>
      <c r="K101" s="2" t="inlineStr">
        <is>
          <t>3</t>
        </is>
      </c>
      <c r="L101" s="2" t="inlineStr">
        <is>
          <t/>
        </is>
      </c>
      <c r="M101" t="inlineStr">
        <is>
          <t>klinické hodnocení [ &lt;a href="/entry/result/1686971/all" id="ENTRY_TO_ENTRY_CONVERTER" target="_blank"&gt;IATE:1686971&lt;/a&gt; ], které zahrnuje kontrolní skupinu</t>
        </is>
      </c>
      <c r="N101" s="2" t="inlineStr">
        <is>
          <t>kontrolleret klinisk undersøgelse|
komparativ undersøgelse</t>
        </is>
      </c>
      <c r="O101" s="2" t="inlineStr">
        <is>
          <t>4|
3</t>
        </is>
      </c>
      <c r="P101" s="2" t="inlineStr">
        <is>
          <t xml:space="preserve">|
</t>
        </is>
      </c>
      <c r="Q101" t="inlineStr">
        <is>
          <t>"videnskabelig undersøgelse af patienter, hvor de opnåede resultater af en ny behandling sammenlignes med resultaterne i en kontrolgruppe, der enten er ubehandlet eller modtager den hidtil bedste kendte behandling"</t>
        </is>
      </c>
      <c r="R101" s="2" t="inlineStr">
        <is>
          <t>kontrollierte klinische Prüfung</t>
        </is>
      </c>
      <c r="S101" s="2" t="inlineStr">
        <is>
          <t>3</t>
        </is>
      </c>
      <c r="T101" s="2" t="inlineStr">
        <is>
          <t/>
        </is>
      </c>
      <c r="U101" t="inlineStr">
        <is>
          <t/>
        </is>
      </c>
      <c r="V101" s="2" t="inlineStr">
        <is>
          <t>ελεγχόμενη κλινική δοκιμή|
ελεγχόμενη κλινική μελέτη</t>
        </is>
      </c>
      <c r="W101" s="2" t="inlineStr">
        <is>
          <t>3|
3</t>
        </is>
      </c>
      <c r="X101" s="2" t="inlineStr">
        <is>
          <t xml:space="preserve">preferred|
</t>
        </is>
      </c>
      <c r="Y101" t="inlineStr">
        <is>
          <t/>
        </is>
      </c>
      <c r="Z101" s="2" t="inlineStr">
        <is>
          <t>controlled clinical trial|
CCT</t>
        </is>
      </c>
      <c r="AA101" s="2" t="inlineStr">
        <is>
          <t>3|
3</t>
        </is>
      </c>
      <c r="AB101" s="2" t="inlineStr">
        <is>
          <t xml:space="preserve">|
</t>
        </is>
      </c>
      <c r="AC101" t="inlineStr">
        <is>
          <t>&lt;a href="https://iate.europa.eu/entry/result/1686971/en" target="_blank"&gt;clinical trial&lt;/a&gt; that includes a &lt;a href="https://iate.europa.eu/entry/result/1354098/en" target="_blank"&gt;control group&lt;/a&gt;</t>
        </is>
      </c>
      <c r="AD101" s="2" t="inlineStr">
        <is>
          <t>ensayo clínico comparativo|
ECC|
ensayo clínico controlado|
estudio clínico comparativo|
estudio clínico controlado</t>
        </is>
      </c>
      <c r="AE101" s="2" t="inlineStr">
        <is>
          <t>3|
3|
3|
3|
3</t>
        </is>
      </c>
      <c r="AF101" s="2" t="inlineStr">
        <is>
          <t xml:space="preserve">preferred|
|
|
|
</t>
        </is>
      </c>
      <c r="AG101" t="inlineStr">
        <is>
          <t>Ensayo clínico intervencional, analítico y prospectivo, en el que la medida diagnóstica, terapéutica o profiláctica objeto del examen y las medidas de referencia o control se asignan, sin el concurso del azar, a grupos de sujetos o de pacientes de características iniciales semejantes; posteriormente se comparan, mediante criterios estadísticos idóneos, los resultados obtenidos al cabo de un tiempo.</t>
        </is>
      </c>
      <c r="AH101" s="2" t="inlineStr">
        <is>
          <t>kontrollitud kliiniline katse</t>
        </is>
      </c>
      <c r="AI101" s="2" t="inlineStr">
        <is>
          <t>3</t>
        </is>
      </c>
      <c r="AJ101" s="2" t="inlineStr">
        <is>
          <t/>
        </is>
      </c>
      <c r="AK101" t="inlineStr">
        <is>
          <t/>
        </is>
      </c>
      <c r="AL101" s="2" t="inlineStr">
        <is>
          <t>kontrolloitu kliininen koe|
kontrolloitu kliininen tutkimus|
vertaileva kliininen tutkimus</t>
        </is>
      </c>
      <c r="AM101" s="2" t="inlineStr">
        <is>
          <t>3|
3|
3</t>
        </is>
      </c>
      <c r="AN101" s="2" t="inlineStr">
        <is>
          <t xml:space="preserve">|
|
</t>
        </is>
      </c>
      <c r="AO101" t="inlineStr">
        <is>
          <t>prospektiivinen tutkimus, jossa verrataan ilman luotettavaa satunnaistamista muodostettujen ryhmien erilaisten hoitojen tuloksia</t>
        </is>
      </c>
      <c r="AP101" s="2" t="inlineStr">
        <is>
          <t>essai clinique contrôlé|
essai clinique comparatif|
essai comparatif</t>
        </is>
      </c>
      <c r="AQ101" s="2" t="inlineStr">
        <is>
          <t>3|
3|
3</t>
        </is>
      </c>
      <c r="AR101" s="2" t="inlineStr">
        <is>
          <t xml:space="preserve">preferred|
|
</t>
        </is>
      </c>
      <c r="AS101" t="inlineStr">
        <is>
          <t>essai clinique qui vise à comparer des stratégies thérapeutiques et dont la méthodologie permet de limiter les biais qui pourraient affecter la différence de réponse entre les groupes de personnes comparés</t>
        </is>
      </c>
      <c r="AT101" s="2" t="inlineStr">
        <is>
          <t>triail chliniciúil chóimheastóra</t>
        </is>
      </c>
      <c r="AU101" s="2" t="inlineStr">
        <is>
          <t>3</t>
        </is>
      </c>
      <c r="AV101" s="2" t="inlineStr">
        <is>
          <t/>
        </is>
      </c>
      <c r="AW101" t="inlineStr">
        <is>
          <t/>
        </is>
      </c>
      <c r="AX101" t="inlineStr">
        <is>
          <t/>
        </is>
      </c>
      <c r="AY101" t="inlineStr">
        <is>
          <t/>
        </is>
      </c>
      <c r="AZ101" t="inlineStr">
        <is>
          <t/>
        </is>
      </c>
      <c r="BA101" t="inlineStr">
        <is>
          <t/>
        </is>
      </c>
      <c r="BB101" t="inlineStr">
        <is>
          <t/>
        </is>
      </c>
      <c r="BC101" t="inlineStr">
        <is>
          <t/>
        </is>
      </c>
      <c r="BD101" t="inlineStr">
        <is>
          <t/>
        </is>
      </c>
      <c r="BE101" t="inlineStr">
        <is>
          <t/>
        </is>
      </c>
      <c r="BF101" s="2" t="inlineStr">
        <is>
          <t>sperimentazione clinica controllata|
studio clinico controllato</t>
        </is>
      </c>
      <c r="BG101" s="2" t="inlineStr">
        <is>
          <t>3|
3</t>
        </is>
      </c>
      <c r="BH101" s="2" t="inlineStr">
        <is>
          <t xml:space="preserve">|
</t>
        </is>
      </c>
      <c r="BI101" t="inlineStr">
        <is>
          <t>sperimentazione clinica&lt;sup&gt;1&lt;/sup&gt; che prevede un gruppo di controllo&lt;sup&gt;2&lt;/sup&gt;&lt;p&gt;&lt;sup&gt;1&lt;/sup&gt; sperimentazione clinica [ &lt;a href="/entry/result/1686971/all" id="ENTRY_TO_ENTRY_CONVERTER" target="_blank"&gt;IATE:1686971&lt;/a&gt; ]&lt;br&gt;&lt;sup&gt;2&lt;/sup&gt; gruppo di controllo [ &lt;a href="/entry/result/1354098/all" id="ENTRY_TO_ENTRY_CONVERTER" target="_blank"&gt;IATE:1354098&lt;/a&gt; ]&lt;/p&gt;</t>
        </is>
      </c>
      <c r="BJ101" s="2" t="inlineStr">
        <is>
          <t>kontrolinis klinikinis tyrimas</t>
        </is>
      </c>
      <c r="BK101" s="2" t="inlineStr">
        <is>
          <t>3</t>
        </is>
      </c>
      <c r="BL101" s="2" t="inlineStr">
        <is>
          <t/>
        </is>
      </c>
      <c r="BM101" t="inlineStr">
        <is>
          <t>klinikinis tyrimas, į kurį įtraukta kontrolinė grupė</t>
        </is>
      </c>
      <c r="BN101" s="2" t="inlineStr">
        <is>
          <t>kontrolēta klīniskā izpēte|
kontrolēta klīniskā pārbaude</t>
        </is>
      </c>
      <c r="BO101" s="2" t="inlineStr">
        <is>
          <t>3|
3</t>
        </is>
      </c>
      <c r="BP101" s="2" t="inlineStr">
        <is>
          <t xml:space="preserve">|
</t>
        </is>
      </c>
      <c r="BQ101" t="inlineStr">
        <is>
          <t>klīniska pārbaude [ &lt;a href="/entry/result/1686971/all" id="ENTRY_TO_ENTRY_CONVERTER" target="_blank"&gt;IATE:1686971&lt;/a&gt; ], kas ietver kontroles grupu [ &lt;a href="/entry/result/90033/all" id="ENTRY_TO_ENTRY_CONVERTER" target="_blank"&gt;IATE:90033&lt;/a&gt; ], kura saņem placebo zāles vai nesaņem vispār nekādas zāles</t>
        </is>
      </c>
      <c r="BR101" s="2" t="inlineStr">
        <is>
          <t>prova klinika kontrollata</t>
        </is>
      </c>
      <c r="BS101" s="2" t="inlineStr">
        <is>
          <t>3</t>
        </is>
      </c>
      <c r="BT101" s="2" t="inlineStr">
        <is>
          <t/>
        </is>
      </c>
      <c r="BU101" t="inlineStr">
        <is>
          <t>&lt;a href="https://iate.europa.eu/entry/result/1686971/mt" target="_blank"&gt;prova klinika&lt;/a&gt; li tkun tinkludi &lt;a href="https://iate.europa.eu/entry/result/1354098/mt" target="_blank"&gt;grupp ta' kontroll&lt;/a&gt;</t>
        </is>
      </c>
      <c r="BV101" s="2" t="inlineStr">
        <is>
          <t>vergelijkend onderzoek|
vergelijkende test</t>
        </is>
      </c>
      <c r="BW101" s="2" t="inlineStr">
        <is>
          <t>3|
3</t>
        </is>
      </c>
      <c r="BX101" s="2" t="inlineStr">
        <is>
          <t xml:space="preserve">|
</t>
        </is>
      </c>
      <c r="BY101" t="inlineStr">
        <is>
          <t/>
        </is>
      </c>
      <c r="BZ101" s="2" t="inlineStr">
        <is>
          <t>badanie kliniczne z grupą kontrolną</t>
        </is>
      </c>
      <c r="CA101" s="2" t="inlineStr">
        <is>
          <t>3</t>
        </is>
      </c>
      <c r="CB101" s="2" t="inlineStr">
        <is>
          <t/>
        </is>
      </c>
      <c r="CC101" t="inlineStr">
        <is>
          <t>badanie eksperymentalne, w którym pacjenci przypisywani są albo do grupy badanej, albo do grupy kontrolnej, a oceniany lek, interwnecję lub metodę diagnostycznę porównuje się między grupami</t>
        </is>
      </c>
      <c r="CD101" s="2" t="inlineStr">
        <is>
          <t>ensaio clínico controlado|
ensaio comparativo</t>
        </is>
      </c>
      <c r="CE101" s="2" t="inlineStr">
        <is>
          <t>3|
3</t>
        </is>
      </c>
      <c r="CF101" s="2" t="inlineStr">
        <is>
          <t xml:space="preserve">|
</t>
        </is>
      </c>
      <c r="CG101" t="inlineStr">
        <is>
          <t/>
        </is>
      </c>
      <c r="CH101" s="2" t="inlineStr">
        <is>
          <t>studiu clinic intervențional controlat|
trial clinic controlat</t>
        </is>
      </c>
      <c r="CI101" s="2" t="inlineStr">
        <is>
          <t>3|
3</t>
        </is>
      </c>
      <c r="CJ101" s="2" t="inlineStr">
        <is>
          <t xml:space="preserve">|
</t>
        </is>
      </c>
      <c r="CK101" t="inlineStr">
        <is>
          <t>trial clinic ce compară unul sau mai multe grupuri
de intervenție cu unul sau mai multe grupuri de comparație (de control)</t>
        </is>
      </c>
      <c r="CL101" s="2" t="inlineStr">
        <is>
          <t>kontrolované klinické skúšanie</t>
        </is>
      </c>
      <c r="CM101" s="2" t="inlineStr">
        <is>
          <t>3</t>
        </is>
      </c>
      <c r="CN101" s="2" t="inlineStr">
        <is>
          <t/>
        </is>
      </c>
      <c r="CO101" t="inlineStr">
        <is>
          <t>klinické skúšanie, pri ktorom existuje kontrolná skupina účastníkov</t>
        </is>
      </c>
      <c r="CP101" s="2" t="inlineStr">
        <is>
          <t>kontrolirano klinično preskušanje</t>
        </is>
      </c>
      <c r="CQ101" s="2" t="inlineStr">
        <is>
          <t>3</t>
        </is>
      </c>
      <c r="CR101" s="2" t="inlineStr">
        <is>
          <t/>
        </is>
      </c>
      <c r="CS101" t="inlineStr">
        <is>
          <t/>
        </is>
      </c>
      <c r="CT101" s="2" t="inlineStr">
        <is>
          <t>kontrollerad klinisk prövning</t>
        </is>
      </c>
      <c r="CU101" s="2" t="inlineStr">
        <is>
          <t>3</t>
        </is>
      </c>
      <c r="CV101" s="2" t="inlineStr">
        <is>
          <t/>
        </is>
      </c>
      <c r="CW101" t="inlineStr">
        <is>
          <t/>
        </is>
      </c>
    </row>
    <row r="102">
      <c r="A102" s="1" t="str">
        <f>HYPERLINK("https://iate.europa.eu/entry/result/1443220/all", "1443220")</f>
        <v>1443220</v>
      </c>
      <c r="B102" t="inlineStr">
        <is>
          <t>SOCIAL QUESTIONS</t>
        </is>
      </c>
      <c r="C102" t="inlineStr">
        <is>
          <t>SOCIAL QUESTIONS|health|pharmaceutical industry</t>
        </is>
      </c>
      <c r="D102" t="inlineStr">
        <is>
          <t>yes</t>
        </is>
      </c>
      <c r="E102" t="inlineStr">
        <is>
          <t/>
        </is>
      </c>
      <c r="F102" s="2" t="inlineStr">
        <is>
          <t>лекарствен продукт|
лекарство</t>
        </is>
      </c>
      <c r="G102" s="2" t="inlineStr">
        <is>
          <t>4|
4</t>
        </is>
      </c>
      <c r="H102" s="2" t="inlineStr">
        <is>
          <t xml:space="preserve">|
</t>
        </is>
      </c>
      <c r="I102" t="inlineStr">
        <is>
          <t>всяко вещество или комбинация от вещества, представени като притежаващи свойства за лекуване или профилактика на болести по човека или всяко вещество или комбинация от вещества, което може да бъде използвано или предписвано на хората или с цел възстановяване , корекция или промяна на физиологичните функции чрез упражняване на фармакологично, имунологично или метаболитно действие, или с цел поставяне на медицинска диагноза</t>
        </is>
      </c>
      <c r="J102" s="2" t="inlineStr">
        <is>
          <t>léčivý přípravek</t>
        </is>
      </c>
      <c r="K102" s="2" t="inlineStr">
        <is>
          <t>3</t>
        </is>
      </c>
      <c r="L102" s="2" t="inlineStr">
        <is>
          <t/>
        </is>
      </c>
      <c r="M102" t="inlineStr">
        <is>
          <t>látka nebo kombinace látek prezentovaná s tím, že má léčebné nebo preventivní vlastnosti v případě onemocnění lidí nebo zvířat, nebo látka nebo kombinace látek, kterou lze použít u lidí nebo podat lidem, nebo použít u zvířat či podat zvířatům, a to buď za účelem obnovy, úpravy či ovlivnění fyziologických funkcí prostřednictvím farmakologického, imunologického nebo metabolického účinku, nebo za účelem stanovení lékařské diagnózy</t>
        </is>
      </c>
      <c r="N102" s="2" t="inlineStr">
        <is>
          <t>lægemiddel</t>
        </is>
      </c>
      <c r="O102" s="2" t="inlineStr">
        <is>
          <t>3</t>
        </is>
      </c>
      <c r="P102" s="2" t="inlineStr">
        <is>
          <t/>
        </is>
      </c>
      <c r="Q102" t="inlineStr">
        <is>
          <t>ethvert stof eller enhver sammensætning af stoffer, der præsenteres som et egnet middel til behandling eller forebyggelse af sygdomme hos mennesker, eller der kan anvendes i eller gives til mennesker med henblik på enten at genoprette, ændre eller påvirke fysiologiske funktioner ved at udøve en farmakologisk, immunologisk eller metabolisk virkning, eller at stille en medicinsk diagnose</t>
        </is>
      </c>
      <c r="R102" s="2" t="inlineStr">
        <is>
          <t>Arzneimittel|
Medikament</t>
        </is>
      </c>
      <c r="S102" s="2" t="inlineStr">
        <is>
          <t>3|
3</t>
        </is>
      </c>
      <c r="T102" s="2" t="inlineStr">
        <is>
          <t xml:space="preserve">preferred|
</t>
        </is>
      </c>
      <c r="U102" t="inlineStr">
        <is>
          <t>Stoff oder Stoffzusammensetzung, der/die als Mittel zur Heilung oder zur Verhütung menschlicher Krankheiten bezeichnet wird</t>
        </is>
      </c>
      <c r="V102" s="2" t="inlineStr">
        <is>
          <t>φάρμακο</t>
        </is>
      </c>
      <c r="W102" s="2" t="inlineStr">
        <is>
          <t>3</t>
        </is>
      </c>
      <c r="X102" s="2" t="inlineStr">
        <is>
          <t/>
        </is>
      </c>
      <c r="Y102" t="inlineStr">
        <is>
          <t>κάθε ουσία ή σύνθεση που παρασκευάζεται ως έχουσα θεραπευτικές ή προληπτικές ιδιότητες για ασθένειες των ανθρώπων ή των ζώων, καθώς και κάθε ουσία ή σύνθεση που μπορεί να χορηγηθεί στον άνθρωπο ή στα ζώα με σκοπό την ιατρική διάγνωση ή την αποκατάσταση, διόρθωση ή τροποποίηση των οργανικών λειτουργιών του ανθρώπου ή των ζώων</t>
        </is>
      </c>
      <c r="Z102" s="2" t="inlineStr">
        <is>
          <t>medicinal product|
medicine|
pharmaceutical|
drug|
drug product|
pharmaceutical drug|
pharmaceutical product</t>
        </is>
      </c>
      <c r="AA102" s="2" t="inlineStr">
        <is>
          <t>3|
3|
3|
3|
3|
3|
3</t>
        </is>
      </c>
      <c r="AB102" s="2" t="inlineStr">
        <is>
          <t>preferred|
|
|
|
|
|
deprecated</t>
        </is>
      </c>
      <c r="AC102" t="inlineStr">
        <is>
          <t>any substance or combination of substances presented as having properties for treating or preventing disease in human beings, or which may be used in or administered to human beings either with a view to restoring, correcting or modifying physiological functions by exerting a pharmacological, immunological or metabolic action, or to making a medical diagnosis</t>
        </is>
      </c>
      <c r="AD102" s="2" t="inlineStr">
        <is>
          <t>medicamento</t>
        </is>
      </c>
      <c r="AE102" s="2" t="inlineStr">
        <is>
          <t>3</t>
        </is>
      </c>
      <c r="AF102" s="2" t="inlineStr">
        <is>
          <t/>
        </is>
      </c>
      <c r="AG102" t="inlineStr">
        <is>
          <t>Toda sustancia o combinación de sustancias que se presente como poseedora de propiedades curativas o preventivas con respecto a las enfermedades humanas. Se considerarán asimismo medicamentos todas las sustancias o combinación de sustancias que puedan administrarse al hombre con el fin de establecer un diagnóstico médico o de restablecer, corregir o modificar las funciones fisiológicas del hombre.</t>
        </is>
      </c>
      <c r="AH102" s="2" t="inlineStr">
        <is>
          <t>ravim</t>
        </is>
      </c>
      <c r="AI102" s="2" t="inlineStr">
        <is>
          <t>3</t>
        </is>
      </c>
      <c r="AJ102" s="2" t="inlineStr">
        <is>
          <t/>
        </is>
      </c>
      <c r="AK102" t="inlineStr">
        <is>
          <t>aine või ainete kombinatsioon, mille omadused on ette nähtud inimeste haiguste raviks või nende ärahoidmiseks või mida võib kasutada või manustada inimeste meditsiiniliseks diagnoosimiseks või füsioloogilise talitluse taastamiseks, parandamiseks või modifitseerimiseks farmakoloogilise, immunoloogilise või ainevahetusliku toime avaldamise kaudu</t>
        </is>
      </c>
      <c r="AL102" s="2" t="inlineStr">
        <is>
          <t>lääke</t>
        </is>
      </c>
      <c r="AM102" s="2" t="inlineStr">
        <is>
          <t>3</t>
        </is>
      </c>
      <c r="AN102" s="2" t="inlineStr">
        <is>
          <t/>
        </is>
      </c>
      <c r="AO102" t="inlineStr">
        <is>
          <t>aineet tai aineiden yhdistelmät, jotka on tarkoitettu ihmisen sairauden hoitoon tai ehkäisyyn, sekä aineet tai aineiden yhdistelmät, joita voidaan käyttää ihmisiin tai antaa ihmisille joko elintoimintojen palauttamiseksi, korjaamiseksi tai muuttamiseksi farmakologisen, immunologisen tai metabolisen vaikutuksen avulla taikka sairauden syyn selvittämiseksi</t>
        </is>
      </c>
      <c r="AP102" s="2" t="inlineStr">
        <is>
          <t>médicament</t>
        </is>
      </c>
      <c r="AQ102" s="2" t="inlineStr">
        <is>
          <t>3</t>
        </is>
      </c>
      <c r="AR102" s="2" t="inlineStr">
        <is>
          <t/>
        </is>
      </c>
      <c r="AS102" t="inlineStr">
        <is>
          <t>toute substance ou composition présentée comme possédant des propriétés curatives ou préventives à l'égard des maladies humaines</t>
        </is>
      </c>
      <c r="AT102" s="2" t="inlineStr">
        <is>
          <t>táirge íocshláinte|
cógas leighis|
táirge cógaisíochta</t>
        </is>
      </c>
      <c r="AU102" s="2" t="inlineStr">
        <is>
          <t>3|
3|
3</t>
        </is>
      </c>
      <c r="AV102" s="2" t="inlineStr">
        <is>
          <t xml:space="preserve">preferred|
|
</t>
        </is>
      </c>
      <c r="AW102" t="inlineStr">
        <is>
          <t/>
        </is>
      </c>
      <c r="AX102" s="2" t="inlineStr">
        <is>
          <t>lijek</t>
        </is>
      </c>
      <c r="AY102" s="2" t="inlineStr">
        <is>
          <t>3</t>
        </is>
      </c>
      <c r="AZ102" s="2" t="inlineStr">
        <is>
          <t/>
        </is>
      </c>
      <c r="BA102" t="inlineStr">
        <is>
          <t/>
        </is>
      </c>
      <c r="BB102" s="2" t="inlineStr">
        <is>
          <t>gyógyszer</t>
        </is>
      </c>
      <c r="BC102" s="2" t="inlineStr">
        <is>
          <t>4</t>
        </is>
      </c>
      <c r="BD102" s="2" t="inlineStr">
        <is>
          <t/>
        </is>
      </c>
      <c r="BE102" t="inlineStr">
        <is>
          <t>a) bármely anyag, vagy azok kombinációja, amelyet emberi betegségek kezelésére vagy megelőzésére készítenek; vagy 
&lt;br&gt;b) azok az anyagok vagy anyagok kombinációi, amelyek farmakológiai, immunológiai vagy metabolikus hatások kiváltása révén az ember valamely élettani funkciójának helyreállítása, javítása vagy módosítása, illetve az orvosi diagnózis felállítása érdekében alkalmazhatók.</t>
        </is>
      </c>
      <c r="BF102" s="2" t="inlineStr">
        <is>
          <t>medicinale|
prodotto medicinale|
farmaco</t>
        </is>
      </c>
      <c r="BG102" s="2" t="inlineStr">
        <is>
          <t>3|
3|
3</t>
        </is>
      </c>
      <c r="BH102" s="2" t="inlineStr">
        <is>
          <t xml:space="preserve">|
admitted|
</t>
        </is>
      </c>
      <c r="BI102" t="inlineStr">
        <is>
          <t>ogni sostanza o composizione presentata come avente proprietà curative o profilattiche di malattie umane o che possa essere somministrata allo scopo di ripristinare, correggere o modificare funzioni fisiologiche, esercitando un'azione farmacologica, immunologica o metabolica, ovvero di stabilire una diagnosi medica</t>
        </is>
      </c>
      <c r="BJ102" s="2" t="inlineStr">
        <is>
          <t>vaistas|
vaistinis preparatas|
medicinos produktas</t>
        </is>
      </c>
      <c r="BK102" s="2" t="inlineStr">
        <is>
          <t>4|
3|
4</t>
        </is>
      </c>
      <c r="BL102" s="2" t="inlineStr">
        <is>
          <t xml:space="preserve">|
|
</t>
        </is>
      </c>
      <c r="BM102" t="inlineStr">
        <is>
          <t>vaistinė medžiaga arba jų derinys, pagaminti ir teikiami vartoti, kadangi atitinka bent vieną šių kriterijų: 1) pasižymi savybėmis, dėl kurių tinka žmogaus ligoms gydyti arba jų profilaktikai; 2) dėl farmakologinio, imuninio ar metabolinio poveikio gali būti vartojamas ar skiriamas atkurti, koreguoti ar modifikuoti žmogaus fiziologines funkcijas arba diagnozuoti žmogaus ligas</t>
        </is>
      </c>
      <c r="BN102" s="2" t="inlineStr">
        <is>
          <t>zāles</t>
        </is>
      </c>
      <c r="BO102" s="2" t="inlineStr">
        <is>
          <t>3</t>
        </is>
      </c>
      <c r="BP102" s="2" t="inlineStr">
        <is>
          <t/>
        </is>
      </c>
      <c r="BQ102" t="inlineStr">
        <is>
          <t>jebkura viela vai vielu salikums, kas paredzēts cilvēku slimību ārstēšanai vai novēršanai; visas vielas vai vielu salikumus, ko var izmantot cilvēkiem, lai noteiktu medicīnisko diagnozi vai atjaunotu, izlabotu vai mainītu cilvēku fizioloģiskās funkcijas</t>
        </is>
      </c>
      <c r="BR102" s="2" t="inlineStr">
        <is>
          <t>prodott mediċinali|
mediċina</t>
        </is>
      </c>
      <c r="BS102" s="2" t="inlineStr">
        <is>
          <t>3|
3</t>
        </is>
      </c>
      <c r="BT102" s="2" t="inlineStr">
        <is>
          <t xml:space="preserve">|
</t>
        </is>
      </c>
      <c r="BU102" t="inlineStr">
        <is>
          <t>kull sustanza jew kombinazzjoni ta' sustanzi preżentati bħala li għandhom proprjetajiet għat-trattament jew il-prevenzjoni ta' mard fil-bniedem, jewli jistgħu jintużaw fil-bniedem jew jiġu amministrati lill-bniedem, bil-ħsieb li jiġu restawrati, korretti jew modifikati funzjonijiet fiżjoloġiċi bl-eżerċitar ta' azzjoni farmakoloġika, immunoloġika jew metabolika, jew biex issir dijanjożi medika</t>
        </is>
      </c>
      <c r="BV102" s="2" t="inlineStr">
        <is>
          <t>geneesmiddel</t>
        </is>
      </c>
      <c r="BW102" s="2" t="inlineStr">
        <is>
          <t>3</t>
        </is>
      </c>
      <c r="BX102" s="2" t="inlineStr">
        <is>
          <t/>
        </is>
      </c>
      <c r="BY102" t="inlineStr">
        <is>
          <t>elke enkelvoudige of samengestelde substantie, aangediend als hebbende therapeutische of profylactische eigenschappen met betrekking tot ziekten bij de mens</t>
        </is>
      </c>
      <c r="BZ102" s="2" t="inlineStr">
        <is>
          <t>produkt leczniczy|
lek</t>
        </is>
      </c>
      <c r="CA102" s="2" t="inlineStr">
        <is>
          <t>3|
3</t>
        </is>
      </c>
      <c r="CB102" s="2" t="inlineStr">
        <is>
          <t xml:space="preserve">|
</t>
        </is>
      </c>
      <c r="CC102" t="inlineStr">
        <is>
          <t>jakakolwiek substancja lub połączenie substancji przeznaczone do leczenia lub zapobiegania chorobom u ludzi</t>
        </is>
      </c>
      <c r="CD102" s="2" t="inlineStr">
        <is>
          <t>medicamento</t>
        </is>
      </c>
      <c r="CE102" s="2" t="inlineStr">
        <is>
          <t>3</t>
        </is>
      </c>
      <c r="CF102" s="2" t="inlineStr">
        <is>
          <t/>
        </is>
      </c>
      <c r="CG102" t="inlineStr">
        <is>
          <t>Toda a substância ou composição apresentada como possuindo propriedades curativas ou preventivas relativas a doenças humanas. A substância ou composição que possa ser administrada ao homem, com vista a estabelecer um diagnóstico médico ou a restaurar, corrigir ou modificar as funções fisiológicas no homem, é igualmente considerada como medicamento.</t>
        </is>
      </c>
      <c r="CH102" s="2" t="inlineStr">
        <is>
          <t>medicament</t>
        </is>
      </c>
      <c r="CI102" s="2" t="inlineStr">
        <is>
          <t>3</t>
        </is>
      </c>
      <c r="CJ102" s="2" t="inlineStr">
        <is>
          <t/>
        </is>
      </c>
      <c r="CK102" t="inlineStr">
        <is>
          <t>(a) orice substanță sau combinație de substanțe prezentate ca având proprietăți de tratare sau prevenire a bolilor umane; sau (b) orice substanță sau combinație de substanțe care poate fi folosită la om sau îi poate fi administrată fie pentru restabilirea, corectarea sau modificarea funcțiilor fiziologice prin exercitarea unei acțiuni farmacologice, imunologice sau metabolice, fie pentru stabilirea unui diagnostic medical 
&lt;p&gt;a) orice substanță sau combinație de substanțe prezentată ca având proprietăți pentru tratarea sau prevenirea bolilor la om; sau b) orice substanță sau combinație de substanțe care poate fi folosită sau administrată la om, fie pentru restabilirea, corectarea sau modificarea funcțiilor fiziologice prin exercitarea unei acțiuni farmacologice, imunologice sau metabolice, fie pentru stabilirea unui diagnostic medical&lt;/p&gt;</t>
        </is>
      </c>
      <c r="CL102" s="2" t="inlineStr">
        <is>
          <t>liek</t>
        </is>
      </c>
      <c r="CM102" s="2" t="inlineStr">
        <is>
          <t>3</t>
        </is>
      </c>
      <c r="CN102" s="2" t="inlineStr">
        <is>
          <t/>
        </is>
      </c>
      <c r="CO102" t="inlineStr">
        <is>
          <t>liečivo alebo zmes liečiv a pomocných látok, ktoré sú upravené technologickým procesom do liekovej formy a sú určené na ochranu pred chorobami, na diagnostiku chorôb, liečenie chorôb alebo na ovplyvňovanie fyziologických funkcií</t>
        </is>
      </c>
      <c r="CP102" s="2" t="inlineStr">
        <is>
          <t>zdravilo</t>
        </is>
      </c>
      <c r="CQ102" s="2" t="inlineStr">
        <is>
          <t>3</t>
        </is>
      </c>
      <c r="CR102" s="2" t="inlineStr">
        <is>
          <t/>
        </is>
      </c>
      <c r="CS102" t="inlineStr">
        <is>
          <t>vsaka snov ali kombinacija snovi, ki so predstavljene z lastnostmi za zdravljenje ali preprečevanje bolezni pri ljudeh ali živalih</t>
        </is>
      </c>
      <c r="CT102" s="2" t="inlineStr">
        <is>
          <t>läkemedel</t>
        </is>
      </c>
      <c r="CU102" s="2" t="inlineStr">
        <is>
          <t>3</t>
        </is>
      </c>
      <c r="CV102" s="2" t="inlineStr">
        <is>
          <t/>
        </is>
      </c>
      <c r="CW102" t="inlineStr">
        <is>
          <t>enligt läkemedelslagen (1992:859, definition omformulerad 2006) varje substans eller substanskombination som tillhandahålls med uppgift om att den endera har förebyggande eller behandlande verkan på sjukdom hos människor eller djur eller kan användas för att återställa, korrigera eller modifiera fysiologiska funktioner eller för att ställa diagnos</t>
        </is>
      </c>
    </row>
    <row r="103">
      <c r="A103" s="1" t="str">
        <f>HYPERLINK("https://iate.europa.eu/entry/result/3518689/all", "3518689")</f>
        <v>3518689</v>
      </c>
      <c r="B103" t="inlineStr">
        <is>
          <t>SOCIAL QUESTIONS</t>
        </is>
      </c>
      <c r="C103" t="inlineStr">
        <is>
          <t>SOCIAL QUESTIONS|health|pharmaceutical industry</t>
        </is>
      </c>
      <c r="D103" t="inlineStr">
        <is>
          <t>yes</t>
        </is>
      </c>
      <c r="E103" t="inlineStr">
        <is>
          <t/>
        </is>
      </c>
      <c r="F103" s="2" t="inlineStr">
        <is>
          <t>многоцентрово клинично изпитване|
многоцентрово изпитване</t>
        </is>
      </c>
      <c r="G103" s="2" t="inlineStr">
        <is>
          <t>4|
3</t>
        </is>
      </c>
      <c r="H103" s="2" t="inlineStr">
        <is>
          <t xml:space="preserve">|
</t>
        </is>
      </c>
      <c r="I103" t="inlineStr">
        <is>
          <t>клинично изпитване, проведено съгласно един и същ протокол, на повече от
 едно място и поради това от повече от един изследовател, като местата 
на изпитването могат да се намират в една държава членка, в няколко 
държави-членки и/или в държави членки и в трети страни</t>
        </is>
      </c>
      <c r="J103" s="2" t="inlineStr">
        <is>
          <t>multicentrické klinické hodnocení</t>
        </is>
      </c>
      <c r="K103" s="2" t="inlineStr">
        <is>
          <t>3</t>
        </is>
      </c>
      <c r="L103" s="2" t="inlineStr">
        <is>
          <t/>
        </is>
      </c>
      <c r="M103" t="inlineStr">
        <is>
          <t>klinické hodnocení prováděné podle jednoho protokolu, ale ve více než jednom místě, a tedy i více než jedním zkoušejícím, přičemž místa hodnocení se mohou nacházet v jednom členském státu, v několika členských státech a/nebo v členských státech a třetích zemích</t>
        </is>
      </c>
      <c r="N103" s="2" t="inlineStr">
        <is>
          <t>klinisk multicenterforsøg|
multicenterforsøg</t>
        </is>
      </c>
      <c r="O103" s="2" t="inlineStr">
        <is>
          <t>3|
3</t>
        </is>
      </c>
      <c r="P103" s="2" t="inlineStr">
        <is>
          <t xml:space="preserve">|
</t>
        </is>
      </c>
      <c r="Q103" t="inlineStr">
        <is>
          <t>forsøg, som gennemføres efter en og samme forsøgsprotokol, men på forskellige steder med en forsøgsansvarlig som koordinator eller med forskellige forsøgsansvarlige</t>
        </is>
      </c>
      <c r="R103" s="2" t="inlineStr">
        <is>
          <t>multizentrische klinische Prüfung|
multizentrische Studie</t>
        </is>
      </c>
      <c r="S103" s="2" t="inlineStr">
        <is>
          <t>3|
3</t>
        </is>
      </c>
      <c r="T103" s="2" t="inlineStr">
        <is>
          <t xml:space="preserve">|
</t>
        </is>
      </c>
      <c r="U103" t="inlineStr">
        <is>
          <t>nach einem einzigen Prüfplan durchgeführte klinische Prüfung, die in mehr als einer Prüfstelle erfolgt und daher von mehr als einem Prüfer vorgenommen wird, wobei die Prüfstellen sich in einem einzigen Mitgliedstaat, in mehreren Mitgliedstaaten und/oder in Mitgliedstaaten und Drittländern befinden können</t>
        </is>
      </c>
      <c r="V103" s="2" t="inlineStr">
        <is>
          <t>πολυκεντρική κλινική δοκιμή</t>
        </is>
      </c>
      <c r="W103" s="2" t="inlineStr">
        <is>
          <t>3</t>
        </is>
      </c>
      <c r="X103" s="2" t="inlineStr">
        <is>
          <t/>
        </is>
      </c>
      <c r="Y103" t="inlineStr">
        <is>
          <t>&lt;a href="https://iate.europa.eu/entry/result/1686971/el" target="_blank"&gt;κλινική δοκιμή&lt;/a&gt; που διεξάγεται βάσει του ιδίου πρωτοκόλλου αλλά σε διαφορετικά κέντρα και, ως εκ τούτου, από περισσότερους του ενός ερευνητές</t>
        </is>
      </c>
      <c r="Z103" s="2" t="inlineStr">
        <is>
          <t>multi-centre clinical trial|
multi-centre trial|
multi-centre study|
multicenter trial|
multicenter study|
multicentre clinical trial</t>
        </is>
      </c>
      <c r="AA103" s="2" t="inlineStr">
        <is>
          <t>3|
3|
3|
1|
1|
1</t>
        </is>
      </c>
      <c r="AB103" s="2" t="inlineStr">
        <is>
          <t xml:space="preserve">preferred|
|
admitted|
|
|
</t>
        </is>
      </c>
      <c r="AC103" t="inlineStr">
        <is>
          <t>&lt;a href="https://iate.europa.eu/entry/result/1686971/all" target="_blank"&gt;clinical trial&lt;/a&gt; conducted according to a single protocol but at more than one site, and therefore, carried out by more than one investigator</t>
        </is>
      </c>
      <c r="AD103" s="2" t="inlineStr">
        <is>
          <t>ensayo clínico multicéntrico</t>
        </is>
      </c>
      <c r="AE103" s="2" t="inlineStr">
        <is>
          <t>3</t>
        </is>
      </c>
      <c r="AF103" s="2" t="inlineStr">
        <is>
          <t/>
        </is>
      </c>
      <c r="AG103" t="inlineStr">
        <is>
          <t>Ensayo clínico realizado de acuerdo con un protocolo único pero en más de un centro y, por tanto, realizado por más de un investigador.</t>
        </is>
      </c>
      <c r="AH103" s="2" t="inlineStr">
        <is>
          <t>mitmes keskuses tehtav kliiniline uuring</t>
        </is>
      </c>
      <c r="AI103" s="2" t="inlineStr">
        <is>
          <t>3</t>
        </is>
      </c>
      <c r="AJ103" s="2" t="inlineStr">
        <is>
          <t/>
        </is>
      </c>
      <c r="AK103" t="inlineStr">
        <is>
          <t>kliiniline uuring, mis viiakse läbi ühtse uuringuplaani kohaselt mitmes kohas ja seetõttu mitme uurija poolt, uuringu kohad võivad olla ühes liikmesriigis, mitmes liikmesriigis ja/või liikmesriikides ja kolmandates riikides</t>
        </is>
      </c>
      <c r="AL103" s="2" t="inlineStr">
        <is>
          <t>kliininen monikeskustutkimus</t>
        </is>
      </c>
      <c r="AM103" s="2" t="inlineStr">
        <is>
          <t>3</t>
        </is>
      </c>
      <c r="AN103" s="2" t="inlineStr">
        <is>
          <t/>
        </is>
      </c>
      <c r="AO103" t="inlineStr">
        <is>
          <t>saman tutkimussuunnitelman mukaisesti useassa eri tutkimuspaikassa toteutettava kliininen tutkimus, jonka näin ollen suorittaa useampi kuin yksi tutkija</t>
        </is>
      </c>
      <c r="AP103" s="2" t="inlineStr">
        <is>
          <t>essai clinique multicentrique</t>
        </is>
      </c>
      <c r="AQ103" s="2" t="inlineStr">
        <is>
          <t>3</t>
        </is>
      </c>
      <c r="AR103" s="2" t="inlineStr">
        <is>
          <t/>
        </is>
      </c>
      <c r="AS103" t="inlineStr">
        <is>
          <t>essai clinique mené sur plusieurs sites par différents investigateurs mais selon un même protocole</t>
        </is>
      </c>
      <c r="AT103" s="2" t="inlineStr">
        <is>
          <t>triail chliniciúil ilionaid|
staidéar ilionaid</t>
        </is>
      </c>
      <c r="AU103" s="2" t="inlineStr">
        <is>
          <t>3|
3</t>
        </is>
      </c>
      <c r="AV103" s="2" t="inlineStr">
        <is>
          <t xml:space="preserve">|
</t>
        </is>
      </c>
      <c r="AW103" t="inlineStr">
        <is>
          <t/>
        </is>
      </c>
      <c r="AX103" t="inlineStr">
        <is>
          <t/>
        </is>
      </c>
      <c r="AY103" t="inlineStr">
        <is>
          <t/>
        </is>
      </c>
      <c r="AZ103" t="inlineStr">
        <is>
          <t/>
        </is>
      </c>
      <c r="BA103" t="inlineStr">
        <is>
          <t/>
        </is>
      </c>
      <c r="BB103" s="2" t="inlineStr">
        <is>
          <t>több központban végzett klinikai vizsgálat</t>
        </is>
      </c>
      <c r="BC103" s="2" t="inlineStr">
        <is>
          <t>3</t>
        </is>
      </c>
      <c r="BD103" s="2" t="inlineStr">
        <is>
          <t/>
        </is>
      </c>
      <c r="BE103" t="inlineStr">
        <is>
          <t>egyetlen vizsgálati terv szerint, de egynél több helyszínen, és ezért 
egynél több vizsgáló által végzett klinikai vizsgálat, amelynél a 
vizsgálati helyszínek egyetlen tagállamban, több tagállamban és/vagy 
tagállamokban és harmadik országokban lehetnek</t>
        </is>
      </c>
      <c r="BF103" s="2" t="inlineStr">
        <is>
          <t>sperimentazione clinica multicentrica|
sperimentazione multicentrica|
studio multicentrico|
sperimentazione clinica pluricentrica</t>
        </is>
      </c>
      <c r="BG103" s="2" t="inlineStr">
        <is>
          <t>3|
3|
3|
2</t>
        </is>
      </c>
      <c r="BH103" s="2" t="inlineStr">
        <is>
          <t xml:space="preserve">preferred|
|
|
</t>
        </is>
      </c>
      <c r="BI103" t="inlineStr">
        <is>
          <t>&lt;a href="https://iate.europa.eu/entry/result/1686971/en-it" target="_blank"&gt;sperimentazione clinica&lt;/a&gt; effettuata in base ad un unico protocollo in più di un sito e che pertanto viene eseguita da più sperimentatori</t>
        </is>
      </c>
      <c r="BJ103" s="2" t="inlineStr">
        <is>
          <t>keliuose centruose atliekamas klinikinis tyrimas|
daugiacentris klinikinis tyrimas</t>
        </is>
      </c>
      <c r="BK103" s="2" t="inlineStr">
        <is>
          <t>3|
3</t>
        </is>
      </c>
      <c r="BL103" s="2" t="inlineStr">
        <is>
          <t xml:space="preserve">|
</t>
        </is>
      </c>
      <c r="BM103" t="inlineStr">
        <is>
          <t>pagal vieną protokolą, bet daugiau nei viename centre atliekamas klinikinis tyrimas, ir todėl juos atlieka daugiau nei vienas tyrėjas</t>
        </is>
      </c>
      <c r="BN103" s="2" t="inlineStr">
        <is>
          <t>vairākcentru klīniska pārbaude|
daudzcentru klīniskā izpēte</t>
        </is>
      </c>
      <c r="BO103" s="2" t="inlineStr">
        <is>
          <t>2|
2</t>
        </is>
      </c>
      <c r="BP103" s="2" t="inlineStr">
        <is>
          <t xml:space="preserve">|
</t>
        </is>
      </c>
      <c r="BQ103" t="inlineStr">
        <is>
          <t/>
        </is>
      </c>
      <c r="BR103" s="2" t="inlineStr">
        <is>
          <t>prova klinika f'ħafna ċentri|
prova f'ħafna ċentri|
studju f'ħafna ċentri</t>
        </is>
      </c>
      <c r="BS103" s="2" t="inlineStr">
        <is>
          <t>3|
3|
3</t>
        </is>
      </c>
      <c r="BT103" s="2" t="inlineStr">
        <is>
          <t>preferred|
|
admitted</t>
        </is>
      </c>
      <c r="BU103" t="inlineStr">
        <is>
          <t>prova klinika [ &lt;a href="/entry/result/1686971/all" id="ENTRY_TO_ENTRY_CONVERTER" target="_blank"&gt;IATE:1686971&lt;/a&gt; ] imwettqa skont protokoll wieħed iżda f'iktar minn sit wieħed, u għalhekk, imwettqa minn iktar minn investigatur wieħed</t>
        </is>
      </c>
      <c r="BV103" s="2" t="inlineStr">
        <is>
          <t>gespreid uitgevoerde klinische proef</t>
        </is>
      </c>
      <c r="BW103" s="2" t="inlineStr">
        <is>
          <t>3</t>
        </is>
      </c>
      <c r="BX103" s="2" t="inlineStr">
        <is>
          <t/>
        </is>
      </c>
      <c r="BY103" t="inlineStr">
        <is>
          <t>klinische proef die volgens één bepaald protocol, maar op verschillende locaties en derhalve door meer dan een onderzoeker wordt uitgevoerd</t>
        </is>
      </c>
      <c r="BZ103" s="2" t="inlineStr">
        <is>
          <t>wieloośrodkowe badanie kliniczne</t>
        </is>
      </c>
      <c r="CA103" s="2" t="inlineStr">
        <is>
          <t>3</t>
        </is>
      </c>
      <c r="CB103" s="2" t="inlineStr">
        <is>
          <t/>
        </is>
      </c>
      <c r="CC103" t="inlineStr">
        <is>
          <t>badanie kliniczne prowadzone według jednego protokołu w więcej niż jednym ośrodku, tym samym także przez więcej niż jednego prowadzącego badanie; ośrodki badawcze mogą być zlokalizowane w jednym państwie członkowskim, w wielu państwach członkowskich i/lub w państwach członkowskich i państwach trzecich</t>
        </is>
      </c>
      <c r="CD103" s="2" t="inlineStr">
        <is>
          <t>ensaio clínico multicêntrico|
ensaio multicêntrico</t>
        </is>
      </c>
      <c r="CE103" s="2" t="inlineStr">
        <is>
          <t>3|
3</t>
        </is>
      </c>
      <c r="CF103" s="2" t="inlineStr">
        <is>
          <t xml:space="preserve">|
</t>
        </is>
      </c>
      <c r="CG103" t="inlineStr">
        <is>
          <t>Ensaio clínico realizado de acordo com um único
protocolo, em centros diferentes e, portanto, por diversos investigadores.</t>
        </is>
      </c>
      <c r="CH103" s="2" t="inlineStr">
        <is>
          <t>studiu clinic intervențional multicentric</t>
        </is>
      </c>
      <c r="CI103" s="2" t="inlineStr">
        <is>
          <t>3</t>
        </is>
      </c>
      <c r="CJ103" s="2" t="inlineStr">
        <is>
          <t/>
        </is>
      </c>
      <c r="CK103" t="inlineStr">
        <is>
          <t>&lt;a href="https://iate.europa.eu/entry/result/1686971" target="_blank"&gt;studiu clinic intervențional &lt;/a&gt;efectuat după un singur protocol, dar în mai mult decât un singur centru şi deci de către mai mult decât un singur investigator, centrele în care se efectuează studiul putând să se găsească numai într-ă țară sau în mai multe tari</t>
        </is>
      </c>
      <c r="CL103" s="2" t="inlineStr">
        <is>
          <t>multicentrické klinické skúšanie</t>
        </is>
      </c>
      <c r="CM103" s="2" t="inlineStr">
        <is>
          <t>3</t>
        </is>
      </c>
      <c r="CN103" s="2" t="inlineStr">
        <is>
          <t/>
        </is>
      </c>
      <c r="CO103" t="inlineStr">
        <is>
          <t>skúšanie, ktoré sa vykonáva podľa jednotného protokolu vo viacerých centrách klinického skúšania v jednom alebo viacerých štátoch</t>
        </is>
      </c>
      <c r="CP103" s="2" t="inlineStr">
        <is>
          <t>multicentrično klinično preskušanje</t>
        </is>
      </c>
      <c r="CQ103" s="2" t="inlineStr">
        <is>
          <t>3</t>
        </is>
      </c>
      <c r="CR103" s="2" t="inlineStr">
        <is>
          <t/>
        </is>
      </c>
      <c r="CS103" t="inlineStr">
        <is>
          <t>klinično preskušanje, ki se izvaja po enem samem protokolu, vendar pa na več kot enem kraju in ga zato izvaja več kot en raziskovalec; pri tem so kraji preskušanja lahko v eni sami državi članici, v več državah članicah in/ali v državah članicah in tretjih državah</t>
        </is>
      </c>
      <c r="CT103" s="2" t="inlineStr">
        <is>
          <t>klinisk multicenterprövning</t>
        </is>
      </c>
      <c r="CU103" s="2" t="inlineStr">
        <is>
          <t>3</t>
        </is>
      </c>
      <c r="CV103" s="2" t="inlineStr">
        <is>
          <t/>
        </is>
      </c>
      <c r="CW103" t="inlineStr">
        <is>
          <t>&lt;a href="https://iate.europa.eu/entry/result/1686971" target="_blank"&gt;klinisk prövning&lt;/a&gt; som utförs enligt samma prövningsprotokoll, men på mer än ett ställe och sålunda av mer än en prövare</t>
        </is>
      </c>
    </row>
    <row r="104">
      <c r="A104" s="1" t="str">
        <f>HYPERLINK("https://iate.europa.eu/entry/result/1686971/all", "1686971")</f>
        <v>1686971</v>
      </c>
      <c r="B104" t="inlineStr">
        <is>
          <t>SOCIAL QUESTIONS</t>
        </is>
      </c>
      <c r="C104" t="inlineStr">
        <is>
          <t>SOCIAL QUESTIONS|health|pharmaceutical industry</t>
        </is>
      </c>
      <c r="D104" t="inlineStr">
        <is>
          <t>yes</t>
        </is>
      </c>
      <c r="E104" t="inlineStr">
        <is>
          <t/>
        </is>
      </c>
      <c r="F104" s="2" t="inlineStr">
        <is>
          <t>клинично изпитване</t>
        </is>
      </c>
      <c r="G104" s="2" t="inlineStr">
        <is>
          <t>3</t>
        </is>
      </c>
      <c r="H104" s="2" t="inlineStr">
        <is>
          <t/>
        </is>
      </c>
      <c r="I104" t="inlineStr">
        <is>
          <t>&lt;div&gt;&lt;a href="https://iate.europa.eu/entry/result/3543172/bg" target="_blank"&gt;клинично изследване&lt;/a&gt;, което отговаря на някое от следните условия: &lt;br&gt;&lt;/div&gt;&lt;div&gt;а) |
 решението за предписването на конкретна терапевтична стратегия на 
участника се взема предварително и не попада в рамките на нормалната 
клинична практика на засегнатата държава членка; &lt;br&gt;&lt;/div&gt;&lt;div&gt;б) | решението да се 
препишат изпитваните лекарствени продукти се взема заедно с решението за
 включване на участника в клиничното изследване; или &lt;br&gt;&lt;/div&gt;&lt;div&gt;в) | в допълнение
 към нормалната клинична практика спрямо участниците се прилагат 
процедури за диагностика или мониторинг&lt;/div&gt;</t>
        </is>
      </c>
      <c r="J104" s="2" t="inlineStr">
        <is>
          <t>klinické hodnocení</t>
        </is>
      </c>
      <c r="K104" s="2" t="inlineStr">
        <is>
          <t>3</t>
        </is>
      </c>
      <c r="L104" s="2" t="inlineStr">
        <is>
          <t/>
        </is>
      </c>
      <c r="M104" t="inlineStr">
        <is>
          <t>klinická studie [ &lt;a href="/entry/result/3543172/all" id="ENTRY_TO_ENTRY_CONVERTER" target="_blank"&gt;IATE:3543172&lt;/a&gt; ], která splňuje tyto podmínky: &lt;br&gt;a) o přiřazení konkrétní léčebné strategie subjektu hodnocení se rozhoduje předem a nespadá do běžné klinické praxe dotčeného státu; &lt;br&gt;b) rozhodnutí předepsat hodnocené léčivé přípravky se přijímá společně s rozhodnutím o zařazení subjektu hodnocení do klinické studie nebo &lt;br&gt;c) vedle běžné klinické praxe se na subjekty hodnocení použijí diagnostické či monitorovací postupy</t>
        </is>
      </c>
      <c r="N104" s="2" t="inlineStr">
        <is>
          <t>klinisk forsøg</t>
        </is>
      </c>
      <c r="O104" s="2" t="inlineStr">
        <is>
          <t>3</t>
        </is>
      </c>
      <c r="P104" s="2" t="inlineStr">
        <is>
          <t/>
        </is>
      </c>
      <c r="Q104" t="inlineStr">
        <is>
          <t>&lt;a href="https://iate.europa.eu/entry/result/3543172/da" target="_blank"&gt;klinisk undersøgelse&lt;/a&gt;, som opfylder en af følgende betingelser: &lt;br&gt;a) forsøgspersonens udpegelse til en bestemt terapeutisk strategi afgøres på forhånd og følger ikke normal klinisk praksis i det berørte land, &lt;br&gt; b) beslutningen om at ordinere forsøgslægemidlet træffes sammen med beslutningen om at inddrage forsøgspersonen i den kliniske undersøgelse, eller&lt;br&gt;c) der anvendes diagnose- eller kontrolprocedurer ud over normal klinisk praksis over for forsøgspersonerne</t>
        </is>
      </c>
      <c r="R104" s="2" t="inlineStr">
        <is>
          <t>klinische Prüfung</t>
        </is>
      </c>
      <c r="S104" s="2" t="inlineStr">
        <is>
          <t>3</t>
        </is>
      </c>
      <c r="T104" s="2" t="inlineStr">
        <is>
          <t/>
        </is>
      </c>
      <c r="U104" t="inlineStr">
        <is>
          <t>klinische Studie [&lt;a href="/entry/result/3543172/all" id="ENTRY_TO_ENTRY_CONVERTER" target="_blank"&gt;IATE:3543172&lt;/a&gt;], die mindestens eine der folgenden Bedingungen erfüllt:&lt;br&gt;a) Der Prüfungsteilnehmer wird vorab einer bestimmten Behandlungsstrategie zugewiesen, die nicht der normalen klinischen Praxis des betroffenen Mitgliedstaats entspricht;&lt;br&gt;b) die Entscheidung, die Prüfpräparate zu verschreiben, wird zusammen mit der Entscheidung getroffen, den Prüfungsteilnehmer in die klinische Studie aufzunehmen, oder&lt;br&gt; c) an den Prüfungsteilnehmern werden diagnostische oder Überwachungsverfahren angewendet, die über die normale klinische Praxis hinausgehen</t>
        </is>
      </c>
      <c r="V104" s="2" t="inlineStr">
        <is>
          <t>κλινική δοκιμή</t>
        </is>
      </c>
      <c r="W104" s="2" t="inlineStr">
        <is>
          <t>3</t>
        </is>
      </c>
      <c r="X104" s="2" t="inlineStr">
        <is>
          <t/>
        </is>
      </c>
      <c r="Y104" t="inlineStr">
        <is>
          <t>&lt;a href="https://iate.europa.eu/entry/result/3543172/el" target="_blank"&gt;κλινική μελέτη&lt;/a&gt; που πληροί οποιαδήποτε από τις ακόλουθες προϋποθέσεις:&lt;br&gt;α) η ένταξη του συμμετέχοντος σε μια συγκεκριμένη θεραπευτική στρατηγική προαποφασίζεται και δεν εμπίπτει στη συνήθη κλινική πρακτική του ενδιαφερόμενου κράτους μέλους, &lt;br&gt;β) η απόφαση για τη χορήγηση των υπό έρευνα φαρμάκων λαμβάνεται μαζί με την απόφαση να ενταχθεί ο συμμετέχων στην κλινική μελέτη, ή&lt;br&gt;γ) διαδικασίες διάγνωσης ή παρακολούθησης επιπλέον της συνήθους κλινικής πρακτικής εφαρμόζονται στους συμμετέχοντες</t>
        </is>
      </c>
      <c r="Z104" s="2" t="inlineStr">
        <is>
          <t>clinical trial</t>
        </is>
      </c>
      <c r="AA104" s="2" t="inlineStr">
        <is>
          <t>3</t>
        </is>
      </c>
      <c r="AB104" s="2" t="inlineStr">
        <is>
          <t/>
        </is>
      </c>
      <c r="AC104" t="inlineStr">
        <is>
          <t>&lt;a href="https://iate.europa.eu/entry/result/3543172/en" target="_blank"&gt;clinical study&lt;/a&gt; which fulfils any of the following conditions:&lt;br&gt;(a) the assignment of the subject to a particular therapeutic strategy is decided in advance and does not fall within normal clinical practice of the country concerned;&lt;br&gt;(b) the decision to prescribe the investigational medicinal products is taken together with the decision to include the subject in the clinical study; or&lt;br&gt;(c) diagnostic or monitoring procedures in addition to normal clinical practice are applied to the subjects</t>
        </is>
      </c>
      <c r="AD104" s="2" t="inlineStr">
        <is>
          <t>ensayo clínico</t>
        </is>
      </c>
      <c r="AE104" s="2" t="inlineStr">
        <is>
          <t>3</t>
        </is>
      </c>
      <c r="AF104" s="2" t="inlineStr">
        <is>
          <t/>
        </is>
      </c>
      <c r="AG104" t="inlineStr">
        <is>
          <t>Estudio clínico [ &lt;a href="/entry/result/3543172/all" id="ENTRY_TO_ENTRY_CONVERTER" target="_blank"&gt;IATE:3543172&lt;/a&gt; ] que cumpla cualquiera de las siguientes condiciones:&lt;br&gt;a) se asigna de antemano al sujeto de ensayo a una estrategia terapéutica determinada, que no forma parte de la práctica clínica habitual del Estado miembro implicado;&lt;br&gt;b) la decisión de prescribir los medicamentos en investigación se toma junto con la de incluir al sujeto en el estudio clínico, o&lt;br&gt;c) se aplican procedimientos de diagnóstico o seguimiento a los sujetos de ensayo que van más allá de la práctica clínica habitual.</t>
        </is>
      </c>
      <c r="AH104" s="2" t="inlineStr">
        <is>
          <t>kliiniline uuring</t>
        </is>
      </c>
      <c r="AI104" s="2" t="inlineStr">
        <is>
          <t>3</t>
        </is>
      </c>
      <c r="AJ104" s="2" t="inlineStr">
        <is>
          <t/>
        </is>
      </c>
      <c r="AK104" t="inlineStr">
        <is>
          <t>patsientidel läbiviidav uuring, millega selgitatakse välja ravimeetodite efektiivsus</t>
        </is>
      </c>
      <c r="AL104" s="2" t="inlineStr">
        <is>
          <t>kliininen lääketutkimus|
kliininen koe</t>
        </is>
      </c>
      <c r="AM104" s="2" t="inlineStr">
        <is>
          <t>3|
3</t>
        </is>
      </c>
      <c r="AN104" s="2" t="inlineStr">
        <is>
          <t xml:space="preserve">|
</t>
        </is>
      </c>
      <c r="AO104" t="inlineStr">
        <is>
          <t>ihmiseen kohdistuva &lt;a href="https://iate.europa.eu/entry/result/1109179/fi" target="_blank"&gt;interventiotutkimus&lt;/a&gt;, jolla selvitetään lääkkeen vaikutuksia ihmisessä sekä lääkkeen imeytymistä, jakautumista, aineenvaihduntaa tai erittymistä ihmiselimistössä</t>
        </is>
      </c>
      <c r="AP104" s="2" t="inlineStr">
        <is>
          <t>essai clinique</t>
        </is>
      </c>
      <c r="AQ104" s="2" t="inlineStr">
        <is>
          <t>3</t>
        </is>
      </c>
      <c r="AR104" s="2" t="inlineStr">
        <is>
          <t/>
        </is>
      </c>
      <c r="AS104" t="inlineStr">
        <is>
          <t>étude clinique remplissant l'une des conditions suivantes:&lt;br&gt;a) l'affectation du participant à une stratégie thérapeutique en particulier est fixée à l'avance et ne relève pas de la pratique clinique normale de l'État membre concerné;&lt;br&gt;b) la décision de prescrire les médicaments expérimentaux est prise en même temps que la décision d'intégrer le participant à l'essai clinique; ou &lt;br&gt;c) outre la pratique clinique normale, des procédures de diagnostic ou de surveillance s'appliquent aux participants</t>
        </is>
      </c>
      <c r="AT104" s="2" t="inlineStr">
        <is>
          <t>triail chliniciúil</t>
        </is>
      </c>
      <c r="AU104" s="2" t="inlineStr">
        <is>
          <t>3</t>
        </is>
      </c>
      <c r="AV104" s="2" t="inlineStr">
        <is>
          <t/>
        </is>
      </c>
      <c r="AW104" t="inlineStr">
        <is>
          <t>staidéar cliniciúil a chomhlíonann aon cheann de na coinníollacha seo a leanas:&lt;br&gt; (a) déantar an cinneadh maidir leis an duine is ábhar a shannadh do straitéis theiripeach áirithe roimh ré agus ní thagann sé faoi ghnáthchleachtas cliniciúil an Bhallstáit lena mbaineann;&lt;br&gt; (b) déantar an cinneadh maidir le táirgí íocshláinte imscrúdaitheacha a ordú in éineacht leis an gcinneadh maidir leis an duine is ábhar a áireamh sa staidéar cliniciúil; nó&lt;br&gt; (c) déantar nósanna imeachta diagnóiseacha nó faireacháin sa bhreis ar an ngnáthchleachtas cliniciúil a chur i bhfeidhm maidir leis na daoine is ábhar</t>
        </is>
      </c>
      <c r="AX104" s="2" t="inlineStr">
        <is>
          <t>kliničko ispitivanje</t>
        </is>
      </c>
      <c r="AY104" s="2" t="inlineStr">
        <is>
          <t>3</t>
        </is>
      </c>
      <c r="AZ104" s="2" t="inlineStr">
        <is>
          <t/>
        </is>
      </c>
      <c r="BA104" t="inlineStr">
        <is>
          <t>Klinička ispitivanja su znanstveno-medicinska ispitivanja koja se provode na zdravim ili bolesnim ispitanicima koji su dobrovoljno dali pristanak za sudjelovanje.</t>
        </is>
      </c>
      <c r="BB104" s="2" t="inlineStr">
        <is>
          <t>klinikai vizsgálat</t>
        </is>
      </c>
      <c r="BC104" s="2" t="inlineStr">
        <is>
          <t>4</t>
        </is>
      </c>
      <c r="BD104" s="2" t="inlineStr">
        <is>
          <t/>
        </is>
      </c>
      <c r="BE104" t="inlineStr">
        <is>
          <t>az alábbi feltételek egyikének megfelelő klinikai kutatás [ &lt;a href="/entry/result/3543172/all" id="ENTRY_TO_ENTRY_CONVERTER" target="_blank"&gt;IATE:3543172&lt;/a&gt; ]:&lt;br&gt;a) a vizsgálati alanynak az adott terápiás stratégiába történő bevonása előzetes döntésen alapul, amely nem egyezik az érintett tagállam standard klinikai gyakorlatával;&lt;br&gt;b) a vizsgálati gyógyszerek felírásáról a vizsgálati alanynak a klinikai kutatásba történő felvételével egyidejűleg döntenek; vagy &lt;br&gt;c) a vizsgálati alanyok esetében a standard klinikai gyakorlat mellett további diagnosztikai vagy monitoring eljárásokat is alkalmaznak</t>
        </is>
      </c>
      <c r="BF104" s="2" t="inlineStr">
        <is>
          <t>sperimentazione clinica</t>
        </is>
      </c>
      <c r="BG104" s="2" t="inlineStr">
        <is>
          <t>3</t>
        </is>
      </c>
      <c r="BH104" s="2" t="inlineStr">
        <is>
          <t/>
        </is>
      </c>
      <c r="BI104" t="inlineStr">
        <is>
          <t>&lt;div&gt;&lt;a href="https://iate.europa.eu/entry/result/3543172/en-it" target="_blank"&gt;studio clinico&lt;/a&gt; che soddisfa una delle seguenti condizioni:&lt;/div&gt;&lt;div&gt;-
l'assegnazione del soggetto a una determinata strategia terapeutica è decisa
anticipatamente e non rientra nella normale pratica clinica;-&lt;/div&gt;&lt;div&gt; la decisione di
prescrivere i medicinali in fase di sperimentazione e la decisione di includere
il soggetto nella sperimentazione clinica sono prese nello stesso momento;&lt;/div&gt;&lt;div&gt;- ai
soggetti sono applicate procedure diagnostiche o di monitoraggio aggiuntive
rispetto alla normale pratica clinica&lt;/div&gt;</t>
        </is>
      </c>
      <c r="BJ104" s="2" t="inlineStr">
        <is>
          <t>klinikinis tyrimas|
klinikinis vaisto tyrimas</t>
        </is>
      </c>
      <c r="BK104" s="2" t="inlineStr">
        <is>
          <t>3|
2</t>
        </is>
      </c>
      <c r="BL104" s="2" t="inlineStr">
        <is>
          <t xml:space="preserve">|
</t>
        </is>
      </c>
      <c r="BM104" t="inlineStr">
        <is>
          <t>klinikinė studija [ &lt;a href="/entry/result/3543172/all" id="ENTRY_TO_ENTRY_CONVERTER" target="_blank"&gt;IATE:3543172&lt;/a&gt; ], kuri tenkina bet kurią iš šių sąlygų:&lt;br&gt;a) konkrečią gydymo strategiją tiriamajam asmeniui nuspręsta paskirti iš anksto ir tai nėra įprasta susijusios valstybės narės klinikinė praktika;&lt;br&gt; b) sprendimas išrašyti tiriamuosius vaistus priimamas kartu su sprendimu įtraukti asmenį į klinikinę studiją arba&lt;br&gt; c) be įprastų klinikinės praktikos procedūrų, tiriamiesiems asmenims taikomos diagnostikos ar stebėsenos procedūros</t>
        </is>
      </c>
      <c r="BN104" s="2" t="inlineStr">
        <is>
          <t>klīniska pārbaude|
klīniskā izpēte</t>
        </is>
      </c>
      <c r="BO104" s="2" t="inlineStr">
        <is>
          <t>3|
2</t>
        </is>
      </c>
      <c r="BP104" s="2" t="inlineStr">
        <is>
          <t xml:space="preserve">|
</t>
        </is>
      </c>
      <c r="BQ104" t="inlineStr">
        <is>
          <t>klīnisks pētījums, kas atbilst vismaz vienam no šādiem nosacījumiem: &lt;br&gt;a) konkrētas terapeitiskās stratēģijas noteikšana pētāmajai personai tiek izlemta iepriekš un neatbilst attiecīgās dalībvalsts parastajai klīniskajai praksei; &lt;br&gt;b) lēmums parakstīt pētāmās zāles tiek pieņemts kopā ar lēmumu par pētāmās personas iekļaušanu klīniskajā pētījumā; vai &lt;br&gt;c) pētāmajām personām papildus parastai klīniskai praksei veic diagnostikas vai monitoringa procedūras</t>
        </is>
      </c>
      <c r="BR104" s="2" t="inlineStr">
        <is>
          <t>prova klinika</t>
        </is>
      </c>
      <c r="BS104" s="2" t="inlineStr">
        <is>
          <t>3</t>
        </is>
      </c>
      <c r="BT104" s="2" t="inlineStr">
        <is>
          <t/>
        </is>
      </c>
      <c r="BU104" t="inlineStr">
        <is>
          <t/>
        </is>
      </c>
      <c r="BV104" s="2" t="inlineStr">
        <is>
          <t>klinische proef</t>
        </is>
      </c>
      <c r="BW104" s="2" t="inlineStr">
        <is>
          <t>3</t>
        </is>
      </c>
      <c r="BX104" s="2" t="inlineStr">
        <is>
          <t/>
        </is>
      </c>
      <c r="BY104" t="inlineStr">
        <is>
          <t>klinische studie die aan een of meer van de volgende voorwaarden voldoet:&lt;br&gt;a) de indeling van de proefpersoon bij een bepaalde therapeutische strategie wordt van tevoren bepaald en behoort niet tot de normale klinische praktijk van de betrokken lidstaat;&lt;br&gt;b) het besluit om de geneesmiddelen voor onderzoek voor te schrijven, wordt genomen samen met het besluit om de proefpersoon in de klinische studie op te nemen, of&lt;br&gt;c) aanvullende diagnostische of monitoringprocedures worden op de proefpersonen toegepast naast de normale klinische praktijk</t>
        </is>
      </c>
      <c r="BZ104" s="2" t="inlineStr">
        <is>
          <t>badanie kliniczne</t>
        </is>
      </c>
      <c r="CA104" s="2" t="inlineStr">
        <is>
          <t>3</t>
        </is>
      </c>
      <c r="CB104" s="2" t="inlineStr">
        <is>
          <t/>
        </is>
      </c>
      <c r="CC104" t="inlineStr">
        <is>
          <t>badanie biomedyczne spełniające którykolwiek z następujących warunków:&lt;br&gt;a) przydział uczestnika do danej strategii terapeutycznej ustalany jest z góry i odbywa się w sposób niestanowiący standardowej praktyki klinicznej zainteresowanego państwa członkowskiego;&lt;br&gt;b) decyzja o przepisaniu badanego produktu leczniczego jest podejmowana łącznie z decyzją o włączeniu uczestnika do badania biomedycznego; lub&lt;br&gt;c) oprócz standardowej praktyki klinicznej u uczestników wykonuje się dodatkowe procedury diagnostyczne lub procedury monitorowania</t>
        </is>
      </c>
      <c r="CD104" s="2" t="inlineStr">
        <is>
          <t>ensaio clínico</t>
        </is>
      </c>
      <c r="CE104" s="2" t="inlineStr">
        <is>
          <t>3</t>
        </is>
      </c>
      <c r="CF104" s="2" t="inlineStr">
        <is>
          <t/>
        </is>
      </c>
      <c r="CG104" t="inlineStr">
        <is>
          <t>Estudo clínico que satisfaz qualquer uma das seguintes condições:&lt;br&gt;a) A aplicação ao sujeito do ensaio de uma determinada estratégia terapêutica é decidida antecipadamente, não se inserindo na prática clínica normal no Estado-Membro em causa;&lt;br&gt;b) A decisão de prescrever o medicamento experimental é tomada ao mesmo tempo que a decisão de incluir o sujeito do ensaio no estudo clínico; ou&lt;br&gt;c) A aplicação ao sujeito do ensaio de procedimentos de diagnóstico ou de monitorização complementares em relação à prática clínica normal.</t>
        </is>
      </c>
      <c r="CH104" s="2" t="inlineStr">
        <is>
          <t>studiu clinic intervențional|
trial clinic</t>
        </is>
      </c>
      <c r="CI104" s="2" t="inlineStr">
        <is>
          <t>3|
3</t>
        </is>
      </c>
      <c r="CJ104" s="2" t="inlineStr">
        <is>
          <t xml:space="preserve">|
</t>
        </is>
      </c>
      <c r="CK104" t="inlineStr">
        <is>
          <t>studiu clinic în care participanții primesc un tratament specific, conform planului de cercetare sau conform protocolului creat de investigatori</t>
        </is>
      </c>
      <c r="CL104" s="2" t="inlineStr">
        <is>
          <t>klinické skúšanie (lieku)</t>
        </is>
      </c>
      <c r="CM104" s="2" t="inlineStr">
        <is>
          <t>3</t>
        </is>
      </c>
      <c r="CN104" s="2" t="inlineStr">
        <is>
          <t/>
        </is>
      </c>
      <c r="CO104" t="inlineStr">
        <is>
          <t>klinická štúdia, ktorá spĺňa ktorúkoľvek z týchto podmienok: &lt;br&gt;a) zaradenie účastníka do konkrétnej terapeutickej stratégie sa určuje vopred a nie je súčasťou bežnej klinickej praxe v príslušnom členskom štáte; &lt;br&gt;b) rozhodnutie predpísať skúšaný liek sa prijíma spolu s rozhodnutím o zaradení účastníka do klinickej štúdie alebo &lt;br&gt; c) účastník sa podrobuje okrem bežnej klinickej praxe ďalším diagnostickým alebo monitorovacím postupom</t>
        </is>
      </c>
      <c r="CP104" s="2" t="inlineStr">
        <is>
          <t>klinično preskušanje</t>
        </is>
      </c>
      <c r="CQ104" s="2" t="inlineStr">
        <is>
          <t>3</t>
        </is>
      </c>
      <c r="CR104" s="2" t="inlineStr">
        <is>
          <t/>
        </is>
      </c>
      <c r="CS104" t="inlineStr">
        <is>
          <t>raziskava na zdravih in bolnih ljudeh, ki ima namen odkriti ali potrditi klinične, farmakološke ali druge farmakodinamske in farmakokinetične učinke zdravila v preskušanju ali odkriti neželene učinke zdravila v preskušanju ali preučiti absorpcijo, porazdelitev, presnovo in izločanje zdravila v preskušanju, s ciljem dokazati njegovo varnost ali učinkovitost</t>
        </is>
      </c>
      <c r="CT104" s="2" t="inlineStr">
        <is>
          <t>klinisk prövning</t>
        </is>
      </c>
      <c r="CU104" s="2" t="inlineStr">
        <is>
          <t>3</t>
        </is>
      </c>
      <c r="CV104" s="2" t="inlineStr">
        <is>
          <t/>
        </is>
      </c>
      <c r="CW104" t="inlineStr">
        <is>
          <t>undersökning på friska försökspersoner eller på patienter med avsikten att studera effekterna, säkerheten och riskerna av en ännu inte dokumenterad behandlingsform, oftast av ett nytt läkemedel</t>
        </is>
      </c>
    </row>
    <row r="105">
      <c r="A105" s="1" t="str">
        <f>HYPERLINK("https://iate.europa.eu/entry/result/3543172/all", "3543172")</f>
        <v>3543172</v>
      </c>
      <c r="B105" t="inlineStr">
        <is>
          <t>SOCIAL QUESTIONS</t>
        </is>
      </c>
      <c r="C105" t="inlineStr">
        <is>
          <t>SOCIAL QUESTIONS|health|pharmaceutical industry</t>
        </is>
      </c>
      <c r="D105" t="inlineStr">
        <is>
          <t>yes</t>
        </is>
      </c>
      <c r="E105" t="inlineStr">
        <is>
          <t/>
        </is>
      </c>
      <c r="F105" s="2" t="inlineStr">
        <is>
          <t>клинично изследване</t>
        </is>
      </c>
      <c r="G105" s="2" t="inlineStr">
        <is>
          <t>4</t>
        </is>
      </c>
      <c r="H105" s="2" t="inlineStr">
        <is>
          <t/>
        </is>
      </c>
      <c r="I105" t="inlineStr">
        <is>
          <t>всяко проучване, свързано с хора, чиято цел
е: &lt;div&gt;а) да се открият или проверят клиничните,
фармакологичните или други фармакодинамични последици от един или повече
лекарствени продукти;
б) да се установят нежеланите реакции
спрямо един или повече лекарствени продукти; или
в) да се изследват абсорбцията,
разпространението, метаболизма и екскрецията на един или повече лекарствени
продукти, &lt;/div&gt;&lt;div&gt; с цел установяване на безопасността и/или
ефикасността на тези лекарствени продукти.&lt;/div&gt;</t>
        </is>
      </c>
      <c r="J105" s="2" t="inlineStr">
        <is>
          <t>klinická studie</t>
        </is>
      </c>
      <c r="K105" s="2" t="inlineStr">
        <is>
          <t>3</t>
        </is>
      </c>
      <c r="L105" s="2" t="inlineStr">
        <is>
          <t/>
        </is>
      </c>
      <c r="M105" t="inlineStr">
        <is>
          <t>jakékoliv zkoumání prováděné na lidech za účelem &lt;br&gt;a) zjistit či ověřit klinické, farmakologické nebo jiné farmakodynamické účinky jednoho nebo několika léčivých přípravků; &lt;br&gt;b) stanovit nežádoucí účinky jednoho nebo několika léčivých přípravků nebo &lt;br&gt;c) studovat absorpci, distribuci, metabolismus a vylučování jednoho nebo několika léčivých přípravků; &lt;br&gt;s cílem ověřit bezpečnost nebo účinnost těchto léčivých přípravků</t>
        </is>
      </c>
      <c r="N105" s="2" t="inlineStr">
        <is>
          <t>klinisk undersøgelse</t>
        </is>
      </c>
      <c r="O105" s="2" t="inlineStr">
        <is>
          <t>3</t>
        </is>
      </c>
      <c r="P105" s="2" t="inlineStr">
        <is>
          <t/>
        </is>
      </c>
      <c r="Q105" t="inlineStr">
        <is>
          <t>enhver undersøgelse vedrørende mennesker, der har til formål:&lt;br&gt;a) at afdække eller efterprøve de kliniske, farmakologiske eller andre farmakodynamiske effekter af et eller flere lægemidler&lt;br&gt;b) at identificere bivirkninger ved et eller flere lægemidler, eller&lt;br&gt;c) at undersøge absorptionen, distributionen, metabolismen og udskillelsen af et eller flere lægemidler med henblik på at vurdere sikkerheden og/eller effekten af disse lægemidler</t>
        </is>
      </c>
      <c r="R105" s="2" t="inlineStr">
        <is>
          <t>klinische Studie</t>
        </is>
      </c>
      <c r="S105" s="2" t="inlineStr">
        <is>
          <t>3</t>
        </is>
      </c>
      <c r="T105" s="2" t="inlineStr">
        <is>
          <t/>
        </is>
      </c>
      <c r="U105" t="inlineStr">
        <is>
          <t>jede am Menschen durchgeführte Untersuchung, die dazu bestimmt ist,&lt;br&gt;a) die klinischen, pharmakologischen oder sonstigen pharmakodynamischen Wirkungen eines oder mehrerer Arzneimittel zu erforschen oder zu bestätigen,&lt;br&gt;b) jegliche Nebenwirkungen eines oder mehrerer Arzneimittel festzustellen oder&lt;br&gt;c) die Absorption, die Verteilung, den Stoffwechsel oder die Ausscheidung eines oder mehrerer Arzneimittel zu untersuchen,&lt;br&gt;mit dem Ziel, die Sicherheit und/oder Wirksamkeit dieser Arzneimittel festzustellen</t>
        </is>
      </c>
      <c r="V105" s="2" t="inlineStr">
        <is>
          <t>κλινική μελέτη</t>
        </is>
      </c>
      <c r="W105" s="2" t="inlineStr">
        <is>
          <t>3</t>
        </is>
      </c>
      <c r="X105" s="2" t="inlineStr">
        <is>
          <t/>
        </is>
      </c>
      <c r="Y105" t="inlineStr">
        <is>
          <t>κάθε διερεύνηση επί ανθρώπου η οποία αποβλέπει&lt;br&gt;α) στον προσδιορισμό ή την επαλήθευση των κλινικών, φαρμακολογικών ή άλλων φαρμακοδυναμικών αποτελεσμάτων ενός ή περισσότερων φαρμάκων, &lt;br&gt;β) στον προσδιορισμό τυχόν ανεπιθύμητων ενεργειών ενός ή περισσότερων φαρμάκων, ή&lt;br&gt;γ) στη μελέτη της απορρόφησης, της κατανομής, του μεταβολισμού και της απέκκρισης ενός ή περισσοτέρων υπό έρευνα φαρμάκων &lt;br&gt;με στόχο τη διακρίβωση της ασφάλειας και/ή της αποτελεσματικότητας των εν λόγω φαρμάκων</t>
        </is>
      </c>
      <c r="Z105" s="2" t="inlineStr">
        <is>
          <t>clinical study|
clinical studies</t>
        </is>
      </c>
      <c r="AA105" s="2" t="inlineStr">
        <is>
          <t>3|
1</t>
        </is>
      </c>
      <c r="AB105" s="2" t="inlineStr">
        <is>
          <t xml:space="preserve">|
</t>
        </is>
      </c>
      <c r="AC105" t="inlineStr">
        <is>
          <t>any investigation in relation to humans intended&lt;br&gt;(a) to discover or verify the clinical, pharmacological or other pharmacodynamic effects of one or more medicinal products;&lt;br&gt;(b) to identify any adverse reactions to one or more medicinal products; or &lt;br&gt;(c) to study the absorption, distribution, metabolism and excretion of one or more medicinal products&lt;br&gt;with the objective of ascertaining their safety or efficacy</t>
        </is>
      </c>
      <c r="AD105" s="2" t="inlineStr">
        <is>
          <t>estudio clínico</t>
        </is>
      </c>
      <c r="AE105" s="2" t="inlineStr">
        <is>
          <t>3</t>
        </is>
      </c>
      <c r="AF105" s="2" t="inlineStr">
        <is>
          <t/>
        </is>
      </c>
      <c r="AG105" t="inlineStr">
        <is>
          <t>Cualquier investigación relativa a personas destinada a:&lt;br&gt;a) descubrir o comprobar los efectos clínicos, farmacológicos o demás efectos farmacodinámicos de uno o más medicamentos;&lt;br&gt;b) identificar cualquier reacción adversa a uno o más medicamentos; o&lt;br&gt;c) estudiar la absorción, la distribución, el metabolismo y la excreción de uno o más medicamentos,&lt;br&gt;con el objetivo de determinar la seguridad y/o eficacia de dichos medicamentos.</t>
        </is>
      </c>
      <c r="AH105" s="2" t="inlineStr">
        <is>
          <t>kliiniline uurimus</t>
        </is>
      </c>
      <c r="AI105" s="2" t="inlineStr">
        <is>
          <t>2</t>
        </is>
      </c>
      <c r="AJ105" s="2" t="inlineStr">
        <is>
          <t/>
        </is>
      </c>
      <c r="AK105" t="inlineStr">
        <is>
          <t>inimestega seotud mis tahes uurimine, mille eesmärk on:&lt;br&gt;a) avastada või tõestada ühe või mitme ravimi kliiniline, farmakoloogiline ja/või muu farmakodünaamiline toime;&lt;br&gt;b)kindlaks teha ühe või mitme ravimi mis tahes kõrvaltoime; või&lt;br&gt;c) uurida ühe või mitme ravimi imendumist, jaotumist, metabolismi ja eritumist eesmärgiga määrata kindlaks selle (nende) ohutus ja/või tõhusus</t>
        </is>
      </c>
      <c r="AL105" s="2" t="inlineStr">
        <is>
          <t>kliininen tutkimus</t>
        </is>
      </c>
      <c r="AM105" s="2" t="inlineStr">
        <is>
          <t>3</t>
        </is>
      </c>
      <c r="AN105" s="2" t="inlineStr">
        <is>
          <t/>
        </is>
      </c>
      <c r="AO105" t="inlineStr">
        <is>
          <t>ihmiseen kohdistuva tutkimus, jonka tarkoituksena on&lt;br&gt;a)	osoittaa tai varmistaa yhden tai useamman lääkkeen kliiniset, farmakologiset ja/tai muut farmakodynaamiset vaikutukset,&lt;br&gt;b)	selvittää yhden tai useamman lääkkeen haittavaikutukset tai&lt;br&gt;c)	tutkia yhden tai useamman lääkkeen imeytymistä, jakautumista, aineenvaihduntaa ja erittymistä;&lt;br&gt;tavoitteena varmistaa niiden turvallisuus ja teho</t>
        </is>
      </c>
      <c r="AP105" s="2" t="inlineStr">
        <is>
          <t>étude clinique</t>
        </is>
      </c>
      <c r="AQ105" s="2" t="inlineStr">
        <is>
          <t>3</t>
        </is>
      </c>
      <c r="AR105" s="2" t="inlineStr">
        <is>
          <t/>
        </is>
      </c>
      <c r="AS105" t="inlineStr">
        <is>
          <t>toute investigation en rapport avec l'homme destinée: &lt;br&gt; a) à mettre en évidence ou à vérifier les effets cliniques, pharmacologiques ou les autres effets pharmacodynamiques d'un ou de plusieurs médicaments; &lt;br&gt; b) à identifier tout effet indésirable d'un ou de plusieurs médicaments; ou &lt;br&gt; c) à étudier l'absorption, la distribution, le métabolisme et l'excrétion d'un ou de plusieurs médicaments; &lt;br&gt; dans le but de s'assurer de la sécurité et/ou de l'efficacité de ces médicaments</t>
        </is>
      </c>
      <c r="AT105" s="2" t="inlineStr">
        <is>
          <t>staidéar cliniciúil</t>
        </is>
      </c>
      <c r="AU105" s="2" t="inlineStr">
        <is>
          <t>3</t>
        </is>
      </c>
      <c r="AV105" s="2" t="inlineStr">
        <is>
          <t/>
        </is>
      </c>
      <c r="AW105" t="inlineStr">
        <is>
          <t/>
        </is>
      </c>
      <c r="AX105" s="2" t="inlineStr">
        <is>
          <t>klinička studija</t>
        </is>
      </c>
      <c r="AY105" s="2" t="inlineStr">
        <is>
          <t>3</t>
        </is>
      </c>
      <c r="AZ105" s="2" t="inlineStr">
        <is>
          <t/>
        </is>
      </c>
      <c r="BA105" t="inlineStr">
        <is>
          <t>svako istraživanje u vezi s ljudima namijenjeno:&lt;div&gt;(a) otkrivanju ili potvrđivanju kliničkih, farmakoloških ili drugih farmakodinamičkih učinaka jednog ili više lijekova; &lt;/div&gt;&lt;div&gt;(b) utvrđivanju bilo kakvih nuspojava na jedan ili više lijekova ili &lt;/div&gt;&lt;div&gt;(c) proučavanju apsorpcije, raspodjele, metabolizma i izlučivanja jednog lijeka ili više njih; &lt;/div&gt;&lt;div&gt;s ciljem utvrđivanja sigurnosti i učinkovitosti tih lijekova&lt;br&gt;&lt;/div&gt;</t>
        </is>
      </c>
      <c r="BB105" s="2" t="inlineStr">
        <is>
          <t>klinikai kutatás</t>
        </is>
      </c>
      <c r="BC105" s="2" t="inlineStr">
        <is>
          <t>4</t>
        </is>
      </c>
      <c r="BD105" s="2" t="inlineStr">
        <is>
          <t/>
        </is>
      </c>
      <c r="BE105" t="inlineStr">
        <is>
          <t>bármely, emberrel kapcsolatban végzett vizsgálat, amelynek célja:&lt;br&gt;a) egy vagy több gyógyszer klinikai, farmakológiai és/vagy egyéb farmakodinámiás hatásainak a megállapítása, illetve igazolása;&lt;br&gt;b) egy vagy több gyógyszer mellékhatásainak azonosítása; vagy&lt;br&gt;c) egy vagy több gyógyszer felszívódásának, megoszlásának, metabolizmusának és kiválasztásának tanulmányozása</t>
        </is>
      </c>
      <c r="BF105" s="2" t="inlineStr">
        <is>
          <t>studio clinico</t>
        </is>
      </c>
      <c r="BG105" s="2" t="inlineStr">
        <is>
          <t>3</t>
        </is>
      </c>
      <c r="BH105" s="2" t="inlineStr">
        <is>
          <t/>
        </is>
      </c>
      <c r="BI105" t="inlineStr">
        <is>
          <t>&lt;div&gt;qualsiasi indagine effettuata in relazione a soggetti umani volta a:&lt;/div&gt;&lt;div&gt;- scoprire o verificare gli effetti clinici, farmacologici o altri effetti farmacodinamici di uno o più medicinali;&lt;/div&gt;&lt;div&gt;- identificare eventuali effetti collaterali negativi di uno o più medicinali; &lt;br&gt;&lt;/div&gt;&lt;div&gt;- studiare l'assorbimento, la distribuzione, il metabolismo e l'eliminazione di uno o più medicinali, al fine di accertarne la sicurezza o l'efficacia&lt;/div&gt;</t>
        </is>
      </c>
      <c r="BJ105" s="2" t="inlineStr">
        <is>
          <t>klinikinė studija|
klinikinis vaistinio preparato tyrimas</t>
        </is>
      </c>
      <c r="BK105" s="2" t="inlineStr">
        <is>
          <t>3|
2</t>
        </is>
      </c>
      <c r="BL105" s="2" t="inlineStr">
        <is>
          <t xml:space="preserve">|
</t>
        </is>
      </c>
      <c r="BM105" t="inlineStr">
        <is>
          <t>bet kuris su žmonėmis susijęs tyrimas, kuriuo siekiama:&lt;br&gt; a) išsiaiškinti arba patikrinti klinikinį, farmakologinį arba kitokį farmakodinaminį vieno ar daugiau vaistų poveikį;&lt;br&gt; b) nustatyti visas nepageidaujamas reakcijas į vieną ar daugiau vaistų arba&lt;br&gt; c) ištirti vieno ar daugiau vaistų rezorbciją, pasiskirstymą, metabolizmą ir išskyrimą,&lt;br&gt; kad būtų galima nustatyti tų vaistų saugumą ir (arba) veiksmingumą</t>
        </is>
      </c>
      <c r="BN105" s="2" t="inlineStr">
        <is>
          <t>klīnisks pētījums</t>
        </is>
      </c>
      <c r="BO105" s="2" t="inlineStr">
        <is>
          <t>3</t>
        </is>
      </c>
      <c r="BP105" s="2" t="inlineStr">
        <is>
          <t/>
        </is>
      </c>
      <c r="BQ105" t="inlineStr">
        <is>
          <t>jebkāda izpēte attiecībā uz cilvēkiem ar nolūku:&lt;br&gt; a) atklāt vai pārbaudīt vienas vai vairāku zāļu klīnisku, farmakoloģisku vai cita veida farmakodinamisku iedarbību;&lt;br&gt; b) identificēt vienas vai vairāku zāļu iespējamās blakusparādības; vai &lt;br&gt;c) pētīt vienas vai vairāku zāļu absorbēšanos, izvietošanos pa organismu, metabolismu organismā un izdalīšanos no tā, &lt;br&gt;lai novērtētu minēto zāļu drošumu un/vai efektivitāti</t>
        </is>
      </c>
      <c r="BR105" s="2" t="inlineStr">
        <is>
          <t>studju kliniku</t>
        </is>
      </c>
      <c r="BS105" s="2" t="inlineStr">
        <is>
          <t>3</t>
        </is>
      </c>
      <c r="BT105" s="2" t="inlineStr">
        <is>
          <t/>
        </is>
      </c>
      <c r="BU105" t="inlineStr">
        <is>
          <t/>
        </is>
      </c>
      <c r="BV105" s="2" t="inlineStr">
        <is>
          <t>klinische studie</t>
        </is>
      </c>
      <c r="BW105" s="2" t="inlineStr">
        <is>
          <t>3</t>
        </is>
      </c>
      <c r="BX105" s="2" t="inlineStr">
        <is>
          <t/>
        </is>
      </c>
      <c r="BY105" t="inlineStr">
        <is>
          <t>onderzoek bij de mens dat bedoeld is om:&lt;br&gt;a) de klinische, farmacologische of andere farmacodynamische effecten van een of meer geneesmiddelen vast te stellen of te bevestigen;&lt;br&gt;b) eventuele bijwerkingen van een of meer geneesmiddelen vast te stellen, of&lt;br&gt;c) de resorptie, distributie, metabolisering en uitscheiding van een of meer geneesmiddelen te bestuderen;&lt;br&gt;teneinde de veiligheid en/of werkzaamheid van die geneesmiddelen vast te stellen</t>
        </is>
      </c>
      <c r="BZ105" s="2" t="inlineStr">
        <is>
          <t>badanie biomedyczne</t>
        </is>
      </c>
      <c r="CA105" s="2" t="inlineStr">
        <is>
          <t>3</t>
        </is>
      </c>
      <c r="CB105" s="2" t="inlineStr">
        <is>
          <t/>
        </is>
      </c>
      <c r="CC105" t="inlineStr">
        <is>
          <t>każde badanie z udziałem ludzi, mające na celu:&lt;br&gt;a) odkrycie lub potwierdzenie klinicznych, farmakologicznych lub innych farmakodynamicznych skutków jednego lub większej liczby produktów leczniczych;&lt;br&gt;b) stwierdzenie wszelkich działań niepożądanych jednego lub większej liczby produktów leczniczych; lub&lt;br&gt;c) zbadanie wchłaniania, dystrybucji, metabolizmu i wydalania jednego lub większej liczby produktów leczniczych;&lt;br&gt;mające na celu upewnienie się co do bezpieczeństwa lub skuteczności tych produktów leczniczych</t>
        </is>
      </c>
      <c r="CD105" s="2" t="inlineStr">
        <is>
          <t>estudo clínico</t>
        </is>
      </c>
      <c r="CE105" s="2" t="inlineStr">
        <is>
          <t>3</t>
        </is>
      </c>
      <c r="CF105" s="2" t="inlineStr">
        <is>
          <t/>
        </is>
      </c>
      <c r="CG105" t="inlineStr">
        <is>
          <t>Qualquer investigação relacionada com seres humanos destinada:&lt;br&gt;a) A descobrir ou verificar os efeitos clínicos, farmacológicos ou outros efeitos farmacodinâmicos de um ou mais medicamentos;&lt;br&gt;b) A identificar quaisquer reações adversas a um ou mais medicamentos; ou&lt;br&gt;c) A estudar a absorção, a distribuição, o metabolismo e a excreção de um ou mais medicamentos;&lt;br&gt;com o objetivo de apurar a segurança e/ou eficácia desses medicamentos.</t>
        </is>
      </c>
      <c r="CH105" s="2" t="inlineStr">
        <is>
          <t>studiu clinic</t>
        </is>
      </c>
      <c r="CI105" s="2" t="inlineStr">
        <is>
          <t>3</t>
        </is>
      </c>
      <c r="CJ105" s="2" t="inlineStr">
        <is>
          <t/>
        </is>
      </c>
      <c r="CK105" t="inlineStr">
        <is>
          <t>orice investigație efectuată asupra subiecților umani pentru a descoperi sau a confirma efectele clinice, farmacologice şi/sau alte efecte farmacodinamice ale unuia ori mai multor medicamente investigate şi/sau pentru a identifica orice reacție adversă la unul ori mai multe medicamente investigate şi/sau pentru a studia absorbția, distribuţia, metabolismul şi eliminarea unuia ori mai multor medicamente investigate în vederea evaluării siguranţei şi/sau eficacității lor; sunt incluse studiile clinice realizate într-un centru unic ori în centre multiple, în una sau mai multe țări</t>
        </is>
      </c>
      <c r="CL105" s="2" t="inlineStr">
        <is>
          <t>klinická štúdia</t>
        </is>
      </c>
      <c r="CM105" s="2" t="inlineStr">
        <is>
          <t>3</t>
        </is>
      </c>
      <c r="CN105" s="2" t="inlineStr">
        <is>
          <t/>
        </is>
      </c>
      <c r="CO105" t="inlineStr">
        <is>
          <t>každý výskum na ľuďoch zameraný na: &lt;br&gt;a) zistenie alebo overenie klinických, farmakologických alebo iných farmakodynamických účinkov jedného alebo viacerých liekov; &lt;br&gt;b) zistenie akýchkoľvek nežiaducich účinkov na jeden alebo viaceré lieky, alebo&lt;br&gt; c) štúdium absorpcie, distribúcie, metabolizmu a vylučovania jedného alebo viacerých liekov, &lt;br&gt;s cieľom zistiť neškodnosť a/alebo účinnosť týchto liekov</t>
        </is>
      </c>
      <c r="CP105" s="2" t="inlineStr">
        <is>
          <t>klinična študija</t>
        </is>
      </c>
      <c r="CQ105" s="2" t="inlineStr">
        <is>
          <t>3</t>
        </is>
      </c>
      <c r="CR105" s="2" t="inlineStr">
        <is>
          <t/>
        </is>
      </c>
      <c r="CS105" t="inlineStr">
        <is>
          <t>katera koli raziskava na ljudeh, namenjena: &lt;br&gt; (a) ugotavljanju ali preverjanju kliničnih, farmakoloških ali drugih farmakodinamičnih učinkov enega ali več zdravil;&lt;div&gt;(b) ugotavljanju morebitnih neželenih učinkov enega ali več zdravil, ali &lt;br&gt;(c) preučevanju absorpcije, porazdelitve, metabolizma in izločanja enega ali več zdravil&lt;/div&gt;</t>
        </is>
      </c>
      <c r="CT105" s="2" t="inlineStr">
        <is>
          <t>klinisk studie</t>
        </is>
      </c>
      <c r="CU105" s="2" t="inlineStr">
        <is>
          <t>3</t>
        </is>
      </c>
      <c r="CV105" s="2" t="inlineStr">
        <is>
          <t/>
        </is>
      </c>
      <c r="CW105" t="inlineStr">
        <is>
          <t>varje undersökning avseende människor vilken genomförs med avsikten att &lt;br&gt;a) upptäcka eller verifiera de kliniska, farmakologiska eller andra farmakodynamiska effekterna av ett eller flera läkemedel, &lt;br&gt;b) identifiera eventuella biverkningar av ett eller flera läkemedel, eller &lt;br&gt;c) studera absorption, distribution, metabolism och utsöndring av ett eller flera läkemedel &lt;br&gt;med syftet att säkerställa att de är säkra eller effektiva</t>
        </is>
      </c>
    </row>
    <row r="106">
      <c r="A106" s="1" t="str">
        <f>HYPERLINK("https://iate.europa.eu/entry/result/3518692/all", "3518692")</f>
        <v>3518692</v>
      </c>
      <c r="B106" t="inlineStr">
        <is>
          <t>SOCIAL QUESTIONS</t>
        </is>
      </c>
      <c r="C106" t="inlineStr">
        <is>
          <t>SOCIAL QUESTIONS|health|pharmaceutical industry</t>
        </is>
      </c>
      <c r="D106" t="inlineStr">
        <is>
          <t>yes</t>
        </is>
      </c>
      <c r="E106" t="inlineStr">
        <is>
          <t/>
        </is>
      </c>
      <c r="F106" s="2" t="inlineStr">
        <is>
          <t>участник в клинично изпитване</t>
        </is>
      </c>
      <c r="G106" s="2" t="inlineStr">
        <is>
          <t>3</t>
        </is>
      </c>
      <c r="H106" s="2" t="inlineStr">
        <is>
          <t/>
        </is>
      </c>
      <c r="I106" t="inlineStr">
        <is>
          <t>лице, което участва в клинично изпитване, като или получава изпитван лекарствен продукт или е в контролна група</t>
        </is>
      </c>
      <c r="J106" s="2" t="inlineStr">
        <is>
          <t>subjekt|
subjekt hodnocení|
subjekt klinického hodnocení</t>
        </is>
      </c>
      <c r="K106" s="2" t="inlineStr">
        <is>
          <t>3|
3|
3</t>
        </is>
      </c>
      <c r="L106" s="2" t="inlineStr">
        <is>
          <t xml:space="preserve">admitted|
preferred|
</t>
        </is>
      </c>
      <c r="M106" t="inlineStr">
        <is>
          <t>fyzická osoba, která se účastní klinického hodnocení, buď jako příjemce hodnoceného léčivého přípravku, nebo jako člen srovnávací nebo kontrolní skupiny, kterému není hodnocený léčivý přípravek podáván</t>
        </is>
      </c>
      <c r="N106" s="2" t="inlineStr">
        <is>
          <t>deltager i klinisk forsøg|
forsøgsperson</t>
        </is>
      </c>
      <c r="O106" s="2" t="inlineStr">
        <is>
          <t>3|
3</t>
        </is>
      </c>
      <c r="P106" s="2" t="inlineStr">
        <is>
          <t xml:space="preserve">|
</t>
        </is>
      </c>
      <c r="Q106" t="inlineStr">
        <is>
          <t>person, der deltager i et klinisk forsøg, uanset om han er modtager af testpræparatet eller deltager i en kontrolgruppe</t>
        </is>
      </c>
      <c r="R106" s="2" t="inlineStr">
        <is>
          <t>Proband|
Prüfungsteilnehmer</t>
        </is>
      </c>
      <c r="S106" s="2" t="inlineStr">
        <is>
          <t>3|
3</t>
        </is>
      </c>
      <c r="T106" s="2" t="inlineStr">
        <is>
          <t xml:space="preserve">|
</t>
        </is>
      </c>
      <c r="U106" t="inlineStr">
        <is>
          <t>eine Person, die entweder als Empfänger des Prüfpräparats oder als Mitglied einer Kontrollgruppe an einer klinischen Prüfung &lt;a href="/entry/result/1686971/all" id="ENTRY_TO_ENTRY_CONVERTER" target="_blank"&gt;IATE:1686971&lt;/a&gt; teilnimmt</t>
        </is>
      </c>
      <c r="V106" s="2" t="inlineStr">
        <is>
          <t>συμμετέχων|
συμμετέχων σε κλινική δοκιμή</t>
        </is>
      </c>
      <c r="W106" s="2" t="inlineStr">
        <is>
          <t>3|
3</t>
        </is>
      </c>
      <c r="X106" s="2" t="inlineStr">
        <is>
          <t xml:space="preserve">|
</t>
        </is>
      </c>
      <c r="Y106" t="inlineStr">
        <is>
          <t>πρόσωπο που συμμετέχει σε κλινική δοκιμή, είτε ως λήπτης του δοκιμαζόμενου φαρμάκου είτε ως απλός ελεγκτής</t>
        </is>
      </c>
      <c r="Z106" s="2" t="inlineStr">
        <is>
          <t>subject|
subjects|
clinical trial subject|
clinical trial subjects</t>
        </is>
      </c>
      <c r="AA106" s="2" t="inlineStr">
        <is>
          <t>3|
1|
3|
1</t>
        </is>
      </c>
      <c r="AB106" s="2" t="inlineStr">
        <is>
          <t xml:space="preserve">|
|
|
</t>
        </is>
      </c>
      <c r="AC106" t="inlineStr">
        <is>
          <t>individual who participates in a clinical trial, either as recipient of an investigational medicinal product or as a control</t>
        </is>
      </c>
      <c r="AD106" s="2" t="inlineStr">
        <is>
          <t>sujeto de ensayo</t>
        </is>
      </c>
      <c r="AE106" s="2" t="inlineStr">
        <is>
          <t>3</t>
        </is>
      </c>
      <c r="AF106" s="2" t="inlineStr">
        <is>
          <t/>
        </is>
      </c>
      <c r="AG106" t="inlineStr">
        <is>
          <t>Persona que, en un ensayo clínico, recibe el medicamento en investigación o sirve como control.</t>
        </is>
      </c>
      <c r="AH106" s="2" t="inlineStr">
        <is>
          <t>kliinilise uuringu subjekt|
kliinilises uuringus osaleja|
uuringus osaleja</t>
        </is>
      </c>
      <c r="AI106" s="2" t="inlineStr">
        <is>
          <t>3|
3|
3</t>
        </is>
      </c>
      <c r="AJ106" s="2" t="inlineStr">
        <is>
          <t xml:space="preserve">|
preferred|
</t>
        </is>
      </c>
      <c r="AK106" t="inlineStr">
        <is>
          <t>isik, kes osaleb kliinilises uuringus uuritava ravimi saajana või kontrollisikuna</t>
        </is>
      </c>
      <c r="AL106" s="2" t="inlineStr">
        <is>
          <t>tutkittava|
tutkittava henkilö|
tutkimushenkilö</t>
        </is>
      </c>
      <c r="AM106" s="2" t="inlineStr">
        <is>
          <t>3|
3|
3</t>
        </is>
      </c>
      <c r="AN106" s="2" t="inlineStr">
        <is>
          <t xml:space="preserve">preferred|
|
</t>
        </is>
      </c>
      <c r="AO106" t="inlineStr">
        <is>
          <t>henkilö, joka osallistuu kliiniseen tutkimukseen joko tutkimuslääkkeen saajana tai verrokkina</t>
        </is>
      </c>
      <c r="AP106" s="2" t="inlineStr">
        <is>
          <t>participant à un essai clinique|
participant|
sujet participant à l'essai</t>
        </is>
      </c>
      <c r="AQ106" s="2" t="inlineStr">
        <is>
          <t>3|
3|
3</t>
        </is>
      </c>
      <c r="AR106" s="2" t="inlineStr">
        <is>
          <t xml:space="preserve">|
|
</t>
        </is>
      </c>
      <c r="AS106" t="inlineStr">
        <is>
          <t>personne qui participe à un essai clinique, qu'il reçoive le médicament expérimental ou serve de témoin</t>
        </is>
      </c>
      <c r="AT106" s="2" t="inlineStr">
        <is>
          <t>duine is ábhar don tástáil</t>
        </is>
      </c>
      <c r="AU106" s="2" t="inlineStr">
        <is>
          <t>3</t>
        </is>
      </c>
      <c r="AV106" s="2" t="inlineStr">
        <is>
          <t/>
        </is>
      </c>
      <c r="AW106" t="inlineStr">
        <is>
          <t/>
        </is>
      </c>
      <c r="AX106" t="inlineStr">
        <is>
          <t/>
        </is>
      </c>
      <c r="AY106" t="inlineStr">
        <is>
          <t/>
        </is>
      </c>
      <c r="AZ106" t="inlineStr">
        <is>
          <t/>
        </is>
      </c>
      <c r="BA106" t="inlineStr">
        <is>
          <t/>
        </is>
      </c>
      <c r="BB106" s="2" t="inlineStr">
        <is>
          <t>vizsgálati alany</t>
        </is>
      </c>
      <c r="BC106" s="2" t="inlineStr">
        <is>
          <t>3</t>
        </is>
      </c>
      <c r="BD106" s="2" t="inlineStr">
        <is>
          <t/>
        </is>
      </c>
      <c r="BE106" t="inlineStr">
        <is>
          <t>klinikai vizsgálatban részt vevő olyan személy, akin a vizsgálati készítményt alkalmazzák, illetve aki a vizsgálatban kontrollszemélyként vesz részt</t>
        </is>
      </c>
      <c r="BF106" s="2" t="inlineStr">
        <is>
          <t>soggetto</t>
        </is>
      </c>
      <c r="BG106" s="2" t="inlineStr">
        <is>
          <t>3</t>
        </is>
      </c>
      <c r="BH106" s="2" t="inlineStr">
        <is>
          <t/>
        </is>
      </c>
      <c r="BI106" t="inlineStr">
        <is>
          <t>persona che partecipa a una sperimentazione clinica</t>
        </is>
      </c>
      <c r="BJ106" s="2" t="inlineStr">
        <is>
          <t>tiriamasis asmuo|
klinikiniame tyrime dalyvaujantis asmuo</t>
        </is>
      </c>
      <c r="BK106" s="2" t="inlineStr">
        <is>
          <t>3|
3</t>
        </is>
      </c>
      <c r="BL106" s="2" t="inlineStr">
        <is>
          <t xml:space="preserve">preferred|
</t>
        </is>
      </c>
      <c r="BM106" t="inlineStr">
        <is>
          <t>klinikiniame tyrime dalyvaujantis asmuo</t>
        </is>
      </c>
      <c r="BN106" s="2" t="inlineStr">
        <is>
          <t>pētāmā persona</t>
        </is>
      </c>
      <c r="BO106" s="2" t="inlineStr">
        <is>
          <t>3</t>
        </is>
      </c>
      <c r="BP106" s="2" t="inlineStr">
        <is>
          <t/>
        </is>
      </c>
      <c r="BQ106" t="inlineStr">
        <is>
          <t>cilvēks, kas piedalās klīniskā pārbaudē kā pētāmo zāļu saņēmējs vai kā kontrole</t>
        </is>
      </c>
      <c r="BR106" s="2" t="inlineStr">
        <is>
          <t>suġġett|
suġġett tal-provi kliniċi</t>
        </is>
      </c>
      <c r="BS106" s="2" t="inlineStr">
        <is>
          <t>3|
3</t>
        </is>
      </c>
      <c r="BT106" s="2" t="inlineStr">
        <is>
          <t xml:space="preserve">|
</t>
        </is>
      </c>
      <c r="BU106" t="inlineStr">
        <is>
          <t>individwu li jieħu sehem fi prova klinika jew bħala dak li jirċievi l-prodott mediċinali ta' investigazzjoni jew ta' xi kontroll</t>
        </is>
      </c>
      <c r="BV106" s="2" t="inlineStr">
        <is>
          <t>proefpersoon</t>
        </is>
      </c>
      <c r="BW106" s="2" t="inlineStr">
        <is>
          <t>3</t>
        </is>
      </c>
      <c r="BX106" s="2" t="inlineStr">
        <is>
          <t/>
        </is>
      </c>
      <c r="BY106" t="inlineStr">
        <is>
          <t>persoon die deelneemt aan een klinische proef, ongeacht of hij het geneesmiddel voor onderzoek krijgt toegediend, dan wel tot de controlegroep behoort</t>
        </is>
      </c>
      <c r="BZ106" s="2" t="inlineStr">
        <is>
          <t>uczestnik|
uczestnik badania</t>
        </is>
      </c>
      <c r="CA106" s="2" t="inlineStr">
        <is>
          <t>3|
3</t>
        </is>
      </c>
      <c r="CB106" s="2" t="inlineStr">
        <is>
          <t xml:space="preserve">|
</t>
        </is>
      </c>
      <c r="CC106" t="inlineStr">
        <is>
          <t>osoba fizyczna, która bierze udział w badaniu klinicznym, przyjmując badany produkt leczniczy albo znajdując się w grupie kontrolnej</t>
        </is>
      </c>
      <c r="CD106" s="2" t="inlineStr">
        <is>
          <t>sujeito|
participante</t>
        </is>
      </c>
      <c r="CE106" s="2" t="inlineStr">
        <is>
          <t>3|
3</t>
        </is>
      </c>
      <c r="CF106" s="2" t="inlineStr">
        <is>
          <t xml:space="preserve">|
</t>
        </is>
      </c>
      <c r="CG106" t="inlineStr">
        <is>
          <t>Pessoa que participa numa investigação clínica.</t>
        </is>
      </c>
      <c r="CH106" s="2" t="inlineStr">
        <is>
          <t>subiect</t>
        </is>
      </c>
      <c r="CI106" s="2" t="inlineStr">
        <is>
          <t>3</t>
        </is>
      </c>
      <c r="CJ106" s="2" t="inlineStr">
        <is>
          <t/>
        </is>
      </c>
      <c r="CK106" t="inlineStr">
        <is>
          <t>Ființă aflată sub observație, supusă anchetei, experimentului etc</t>
        </is>
      </c>
      <c r="CL106" s="2" t="inlineStr">
        <is>
          <t>účastník|
účastník klinického skúšania</t>
        </is>
      </c>
      <c r="CM106" s="2" t="inlineStr">
        <is>
          <t>3|
3</t>
        </is>
      </c>
      <c r="CN106" s="2" t="inlineStr">
        <is>
          <t xml:space="preserve">|
</t>
        </is>
      </c>
      <c r="CO106" t="inlineStr">
        <is>
          <t>osoba, ktorá sa zúčastňuje na klinickom skúšaní buď ako osoba, ktorej je skúšaný liek podávaný, alebo ako kontrola</t>
        </is>
      </c>
      <c r="CP106" s="2" t="inlineStr">
        <is>
          <t>udeleženec|
udeleženec kliničnega preskušanja</t>
        </is>
      </c>
      <c r="CQ106" s="2" t="inlineStr">
        <is>
          <t>3|
2</t>
        </is>
      </c>
      <c r="CR106" s="2" t="inlineStr">
        <is>
          <t xml:space="preserve">|
</t>
        </is>
      </c>
      <c r="CS106" t="inlineStr">
        <is>
          <t>posameznik, ki sodeluje v kliničnem preskušanju kot prejemnik zdravila v preskušanju ali kot član kontrolne skupine</t>
        </is>
      </c>
      <c r="CT106" s="2" t="inlineStr">
        <is>
          <t>försöksperson</t>
        </is>
      </c>
      <c r="CU106" s="2" t="inlineStr">
        <is>
          <t>3</t>
        </is>
      </c>
      <c r="CV106" s="2" t="inlineStr">
        <is>
          <t/>
        </is>
      </c>
      <c r="CW106" t="inlineStr">
        <is>
          <t>person som deltar i en klinisk prövning och antingen får det läkemedel som prövas, eller ingår i en kontrollgrupp</t>
        </is>
      </c>
    </row>
    <row r="107">
      <c r="A107" s="1" t="str">
        <f>HYPERLINK("https://iate.europa.eu/entry/result/3635974/all", "3635974")</f>
        <v>3635974</v>
      </c>
      <c r="B107" t="inlineStr">
        <is>
          <t>SOCIAL QUESTIONS;PRODUCTION, TECHNOLOGY AND RESEARCH</t>
        </is>
      </c>
      <c r="C107" t="inlineStr">
        <is>
          <t>SOCIAL QUESTIONS|health|pharmaceutical industry;PRODUCTION, TECHNOLOGY AND RESEARCH|research and intellectual property|research</t>
        </is>
      </c>
      <c r="D107" t="inlineStr">
        <is>
          <t>yes</t>
        </is>
      </c>
      <c r="E107" t="inlineStr">
        <is>
          <t/>
        </is>
      </c>
      <c r="F107" s="2" t="inlineStr">
        <is>
          <t>център за провеждане на клинично изпитване</t>
        </is>
      </c>
      <c r="G107" s="2" t="inlineStr">
        <is>
          <t>4</t>
        </is>
      </c>
      <c r="H107" s="2" t="inlineStr">
        <is>
          <t/>
        </is>
      </c>
      <c r="I107" t="inlineStr">
        <is>
          <t/>
        </is>
      </c>
      <c r="J107" t="inlineStr">
        <is>
          <t/>
        </is>
      </c>
      <c r="K107" t="inlineStr">
        <is>
          <t/>
        </is>
      </c>
      <c r="L107" t="inlineStr">
        <is>
          <t/>
        </is>
      </c>
      <c r="M107" t="inlineStr">
        <is>
          <t/>
        </is>
      </c>
      <c r="N107" t="inlineStr">
        <is>
          <t/>
        </is>
      </c>
      <c r="O107" t="inlineStr">
        <is>
          <t/>
        </is>
      </c>
      <c r="P107" t="inlineStr">
        <is>
          <t/>
        </is>
      </c>
      <c r="Q107" t="inlineStr">
        <is>
          <t/>
        </is>
      </c>
      <c r="R107" s="2" t="inlineStr">
        <is>
          <t>Prüfstelle</t>
        </is>
      </c>
      <c r="S107" s="2" t="inlineStr">
        <is>
          <t>2</t>
        </is>
      </c>
      <c r="T107" s="2" t="inlineStr">
        <is>
          <t/>
        </is>
      </c>
      <c r="U107" t="inlineStr">
        <is>
          <t/>
        </is>
      </c>
      <c r="V107" t="inlineStr">
        <is>
          <t/>
        </is>
      </c>
      <c r="W107" t="inlineStr">
        <is>
          <t/>
        </is>
      </c>
      <c r="X107" t="inlineStr">
        <is>
          <t/>
        </is>
      </c>
      <c r="Y107" t="inlineStr">
        <is>
          <t/>
        </is>
      </c>
      <c r="Z107" s="2" t="inlineStr">
        <is>
          <t>clinical trial site</t>
        </is>
      </c>
      <c r="AA107" s="2" t="inlineStr">
        <is>
          <t>3</t>
        </is>
      </c>
      <c r="AB107" s="2" t="inlineStr">
        <is>
          <t/>
        </is>
      </c>
      <c r="AC107" t="inlineStr">
        <is>
          <t/>
        </is>
      </c>
      <c r="AD107" s="2" t="inlineStr">
        <is>
          <t>centro para la realización de ensayos clínicos</t>
        </is>
      </c>
      <c r="AE107" s="2" t="inlineStr">
        <is>
          <t>2</t>
        </is>
      </c>
      <c r="AF107" s="2" t="inlineStr">
        <is>
          <t/>
        </is>
      </c>
      <c r="AG107" t="inlineStr">
        <is>
          <t/>
        </is>
      </c>
      <c r="AH107" t="inlineStr">
        <is>
          <t/>
        </is>
      </c>
      <c r="AI107" t="inlineStr">
        <is>
          <t/>
        </is>
      </c>
      <c r="AJ107" t="inlineStr">
        <is>
          <t/>
        </is>
      </c>
      <c r="AK107" t="inlineStr">
        <is>
          <t/>
        </is>
      </c>
      <c r="AL107" s="2" t="inlineStr">
        <is>
          <t>tutkimuspaikka</t>
        </is>
      </c>
      <c r="AM107" s="2" t="inlineStr">
        <is>
          <t>2</t>
        </is>
      </c>
      <c r="AN107" s="2" t="inlineStr">
        <is>
          <t/>
        </is>
      </c>
      <c r="AO107" t="inlineStr">
        <is>
          <t/>
        </is>
      </c>
      <c r="AP107" s="2" t="inlineStr">
        <is>
          <t>site</t>
        </is>
      </c>
      <c r="AQ107" s="2" t="inlineStr">
        <is>
          <t>2</t>
        </is>
      </c>
      <c r="AR107" s="2" t="inlineStr">
        <is>
          <t/>
        </is>
      </c>
      <c r="AS107" t="inlineStr">
        <is>
          <t/>
        </is>
      </c>
      <c r="AT107" t="inlineStr">
        <is>
          <t/>
        </is>
      </c>
      <c r="AU107" t="inlineStr">
        <is>
          <t/>
        </is>
      </c>
      <c r="AV107" t="inlineStr">
        <is>
          <t/>
        </is>
      </c>
      <c r="AW107" t="inlineStr">
        <is>
          <t/>
        </is>
      </c>
      <c r="AX107" t="inlineStr">
        <is>
          <t/>
        </is>
      </c>
      <c r="AY107" t="inlineStr">
        <is>
          <t/>
        </is>
      </c>
      <c r="AZ107" t="inlineStr">
        <is>
          <t/>
        </is>
      </c>
      <c r="BA107" t="inlineStr">
        <is>
          <t/>
        </is>
      </c>
      <c r="BB107" s="2" t="inlineStr">
        <is>
          <t>klinikai vizsgálati hely</t>
        </is>
      </c>
      <c r="BC107" s="2" t="inlineStr">
        <is>
          <t>2</t>
        </is>
      </c>
      <c r="BD107" s="2" t="inlineStr">
        <is>
          <t/>
        </is>
      </c>
      <c r="BE107" t="inlineStr">
        <is>
          <t/>
        </is>
      </c>
      <c r="BF107" t="inlineStr">
        <is>
          <t/>
        </is>
      </c>
      <c r="BG107" t="inlineStr">
        <is>
          <t/>
        </is>
      </c>
      <c r="BH107" t="inlineStr">
        <is>
          <t/>
        </is>
      </c>
      <c r="BI107" t="inlineStr">
        <is>
          <t/>
        </is>
      </c>
      <c r="BJ107" s="2" t="inlineStr">
        <is>
          <t>klinikinio tyrimo centras</t>
        </is>
      </c>
      <c r="BK107" s="2" t="inlineStr">
        <is>
          <t>2</t>
        </is>
      </c>
      <c r="BL107" s="2" t="inlineStr">
        <is>
          <t/>
        </is>
      </c>
      <c r="BM107" t="inlineStr">
        <is>
          <t/>
        </is>
      </c>
      <c r="BN107" s="2" t="inlineStr">
        <is>
          <t>klīniskā izmēģinājuma vieta</t>
        </is>
      </c>
      <c r="BO107" s="2" t="inlineStr">
        <is>
          <t>2</t>
        </is>
      </c>
      <c r="BP107" s="2" t="inlineStr">
        <is>
          <t/>
        </is>
      </c>
      <c r="BQ107" t="inlineStr">
        <is>
          <t/>
        </is>
      </c>
      <c r="BR107" t="inlineStr">
        <is>
          <t/>
        </is>
      </c>
      <c r="BS107" t="inlineStr">
        <is>
          <t/>
        </is>
      </c>
      <c r="BT107" t="inlineStr">
        <is>
          <t/>
        </is>
      </c>
      <c r="BU107" t="inlineStr">
        <is>
          <t/>
        </is>
      </c>
      <c r="BV107" t="inlineStr">
        <is>
          <t/>
        </is>
      </c>
      <c r="BW107" t="inlineStr">
        <is>
          <t/>
        </is>
      </c>
      <c r="BX107" t="inlineStr">
        <is>
          <t/>
        </is>
      </c>
      <c r="BY107" t="inlineStr">
        <is>
          <t/>
        </is>
      </c>
      <c r="BZ107" t="inlineStr">
        <is>
          <t/>
        </is>
      </c>
      <c r="CA107" t="inlineStr">
        <is>
          <t/>
        </is>
      </c>
      <c r="CB107" t="inlineStr">
        <is>
          <t/>
        </is>
      </c>
      <c r="CC107" t="inlineStr">
        <is>
          <t/>
        </is>
      </c>
      <c r="CD107" t="inlineStr">
        <is>
          <t/>
        </is>
      </c>
      <c r="CE107" t="inlineStr">
        <is>
          <t/>
        </is>
      </c>
      <c r="CF107" t="inlineStr">
        <is>
          <t/>
        </is>
      </c>
      <c r="CG107" t="inlineStr">
        <is>
          <t/>
        </is>
      </c>
      <c r="CH107" t="inlineStr">
        <is>
          <t/>
        </is>
      </c>
      <c r="CI107" t="inlineStr">
        <is>
          <t/>
        </is>
      </c>
      <c r="CJ107" t="inlineStr">
        <is>
          <t/>
        </is>
      </c>
      <c r="CK107" t="inlineStr">
        <is>
          <t/>
        </is>
      </c>
      <c r="CL107" t="inlineStr">
        <is>
          <t/>
        </is>
      </c>
      <c r="CM107" t="inlineStr">
        <is>
          <t/>
        </is>
      </c>
      <c r="CN107" t="inlineStr">
        <is>
          <t/>
        </is>
      </c>
      <c r="CO107" t="inlineStr">
        <is>
          <t/>
        </is>
      </c>
      <c r="CP107" t="inlineStr">
        <is>
          <t/>
        </is>
      </c>
      <c r="CQ107" t="inlineStr">
        <is>
          <t/>
        </is>
      </c>
      <c r="CR107" t="inlineStr">
        <is>
          <t/>
        </is>
      </c>
      <c r="CS107" t="inlineStr">
        <is>
          <t/>
        </is>
      </c>
      <c r="CT107" t="inlineStr">
        <is>
          <t/>
        </is>
      </c>
      <c r="CU107" t="inlineStr">
        <is>
          <t/>
        </is>
      </c>
      <c r="CV107" t="inlineStr">
        <is>
          <t/>
        </is>
      </c>
      <c r="CW107" t="inlineStr">
        <is>
          <t/>
        </is>
      </c>
    </row>
    <row r="108">
      <c r="A108" s="1" t="str">
        <f>HYPERLINK("https://iate.europa.eu/entry/result/3535657/all", "3535657")</f>
        <v>3535657</v>
      </c>
      <c r="B108" t="inlineStr">
        <is>
          <t>SOCIAL QUESTIONS</t>
        </is>
      </c>
      <c r="C108" t="inlineStr">
        <is>
          <t>SOCIAL QUESTIONS|health|health policy;SOCIAL QUESTIONS|health|pharmaceutical industry</t>
        </is>
      </c>
      <c r="D108" t="inlineStr">
        <is>
          <t>yes</t>
        </is>
      </c>
      <c r="E108" t="inlineStr">
        <is>
          <t/>
        </is>
      </c>
      <c r="F108" s="2" t="inlineStr">
        <is>
          <t>притежател на разрешение за търговия|
притежател на разрешението за употреба</t>
        </is>
      </c>
      <c r="G108" s="2" t="inlineStr">
        <is>
          <t>3|
2</t>
        </is>
      </c>
      <c r="H108" s="2" t="inlineStr">
        <is>
          <t xml:space="preserve">preferred|
</t>
        </is>
      </c>
      <c r="I108" t="inlineStr">
        <is>
          <t/>
        </is>
      </c>
      <c r="J108" s="2" t="inlineStr">
        <is>
          <t>držitel rozhodnutí o registraci</t>
        </is>
      </c>
      <c r="K108" s="2" t="inlineStr">
        <is>
          <t>3</t>
        </is>
      </c>
      <c r="L108" s="2" t="inlineStr">
        <is>
          <t/>
        </is>
      </c>
      <c r="M108" t="inlineStr">
        <is>
          <t/>
        </is>
      </c>
      <c r="N108" s="2" t="inlineStr">
        <is>
          <t>indehaver af markedsføringstilladelse</t>
        </is>
      </c>
      <c r="O108" s="2" t="inlineStr">
        <is>
          <t>3</t>
        </is>
      </c>
      <c r="P108" s="2" t="inlineStr">
        <is>
          <t/>
        </is>
      </c>
      <c r="Q108" t="inlineStr">
        <is>
          <t/>
        </is>
      </c>
      <c r="R108" s="2" t="inlineStr">
        <is>
          <t>Inhaber der Genehmigung für das Inverkehrbringen|
Inhaber der Zulassung|
Zulassungsinhaber</t>
        </is>
      </c>
      <c r="S108" s="2" t="inlineStr">
        <is>
          <t>3|
3|
3</t>
        </is>
      </c>
      <c r="T108" s="2" t="inlineStr">
        <is>
          <t xml:space="preserve">|
|
</t>
        </is>
      </c>
      <c r="U108" t="inlineStr">
        <is>
          <t/>
        </is>
      </c>
      <c r="V108" s="2" t="inlineStr">
        <is>
          <t>κάτοχος αδείας κυκλοφορίας</t>
        </is>
      </c>
      <c r="W108" s="2" t="inlineStr">
        <is>
          <t>3</t>
        </is>
      </c>
      <c r="X108" s="2" t="inlineStr">
        <is>
          <t/>
        </is>
      </c>
      <c r="Y108" t="inlineStr">
        <is>
          <t/>
        </is>
      </c>
      <c r="Z108" s="2" t="inlineStr">
        <is>
          <t>marketing authorisation holder|
MAH</t>
        </is>
      </c>
      <c r="AA108" s="2" t="inlineStr">
        <is>
          <t>3|
3</t>
        </is>
      </c>
      <c r="AB108" s="2" t="inlineStr">
        <is>
          <t xml:space="preserve">|
</t>
        </is>
      </c>
      <c r="AC108" t="inlineStr">
        <is>
          <t>the company or other legal entity that has the authorisation to market a medicine in one, several or all European Union Member States</t>
        </is>
      </c>
      <c r="AD108" s="2" t="inlineStr">
        <is>
          <t>titular de la autorización de comercialización|
TAC</t>
        </is>
      </c>
      <c r="AE108" s="2" t="inlineStr">
        <is>
          <t>3|
3</t>
        </is>
      </c>
      <c r="AF108" s="2" t="inlineStr">
        <is>
          <t xml:space="preserve">|
</t>
        </is>
      </c>
      <c r="AG108" t="inlineStr">
        <is>
          <t/>
        </is>
      </c>
      <c r="AH108" s="2" t="inlineStr">
        <is>
          <t>ravimi müügiloa hoidja</t>
        </is>
      </c>
      <c r="AI108" s="2" t="inlineStr">
        <is>
          <t>3</t>
        </is>
      </c>
      <c r="AJ108" s="2" t="inlineStr">
        <is>
          <t/>
        </is>
      </c>
      <c r="AK108" t="inlineStr">
        <is>
          <t/>
        </is>
      </c>
      <c r="AL108" s="2" t="inlineStr">
        <is>
          <t>myyntiluvan haltija</t>
        </is>
      </c>
      <c r="AM108" s="2" t="inlineStr">
        <is>
          <t>2</t>
        </is>
      </c>
      <c r="AN108" s="2" t="inlineStr">
        <is>
          <t/>
        </is>
      </c>
      <c r="AO108" t="inlineStr">
        <is>
          <t/>
        </is>
      </c>
      <c r="AP108" s="2" t="inlineStr">
        <is>
          <t>titulaire de l'autorisation de mise sur le marché|
titulaire de l'AMM</t>
        </is>
      </c>
      <c r="AQ108" s="2" t="inlineStr">
        <is>
          <t>2|
3</t>
        </is>
      </c>
      <c r="AR108" s="2" t="inlineStr">
        <is>
          <t xml:space="preserve">|
</t>
        </is>
      </c>
      <c r="AS108" t="inlineStr">
        <is>
          <t/>
        </is>
      </c>
      <c r="AT108" t="inlineStr">
        <is>
          <t/>
        </is>
      </c>
      <c r="AU108" t="inlineStr">
        <is>
          <t/>
        </is>
      </c>
      <c r="AV108" t="inlineStr">
        <is>
          <t/>
        </is>
      </c>
      <c r="AW108" t="inlineStr">
        <is>
          <t/>
        </is>
      </c>
      <c r="AX108" s="2" t="inlineStr">
        <is>
          <t>nositelj odobrenja za stavljanje u promet</t>
        </is>
      </c>
      <c r="AY108" s="2" t="inlineStr">
        <is>
          <t>3</t>
        </is>
      </c>
      <c r="AZ108" s="2" t="inlineStr">
        <is>
          <t/>
        </is>
      </c>
      <c r="BA108" t="inlineStr">
        <is>
          <t>tvrtka ili drugi pravni subjekt koji ima dozvolu stavljati u promet lijek ili VMP u jednoj ili više država članica EU-a ili u cijelom EU-u</t>
        </is>
      </c>
      <c r="BB108" s="2" t="inlineStr">
        <is>
          <t>forgalombahozatali engedély jogosultja</t>
        </is>
      </c>
      <c r="BC108" s="2" t="inlineStr">
        <is>
          <t>3</t>
        </is>
      </c>
      <c r="BD108" s="2" t="inlineStr">
        <is>
          <t/>
        </is>
      </c>
      <c r="BE108" t="inlineStr">
        <is>
          <t/>
        </is>
      </c>
      <c r="BF108" s="2" t="inlineStr">
        <is>
          <t>titolare dell'autorizzazione all'immissione in commercio</t>
        </is>
      </c>
      <c r="BG108" s="2" t="inlineStr">
        <is>
          <t>3</t>
        </is>
      </c>
      <c r="BH108" s="2" t="inlineStr">
        <is>
          <t/>
        </is>
      </c>
      <c r="BI108" t="inlineStr">
        <is>
          <t/>
        </is>
      </c>
      <c r="BJ108" s="2" t="inlineStr">
        <is>
          <t>rinkodaros leidimo turėtojas|
registruotojas|
vaisto tiekimo rinkai teisės turėtojas</t>
        </is>
      </c>
      <c r="BK108" s="2" t="inlineStr">
        <is>
          <t>3|
3|
2</t>
        </is>
      </c>
      <c r="BL108" s="2" t="inlineStr">
        <is>
          <t>|
preferred|
admitted</t>
        </is>
      </c>
      <c r="BM108" t="inlineStr">
        <is>
          <t>juridinis asmuo, kuriam suteikta teisė tiekti rinkai (veterinarinį) vaistą ir kuris atsako už šio vaisto kokybę, saugumą, efektyvumą ir laikosi reikalavimų, iškeltų registravimo metu</t>
        </is>
      </c>
      <c r="BN108" s="2" t="inlineStr">
        <is>
          <t>reģistrācijas apliecības īpašnieks|
MAH</t>
        </is>
      </c>
      <c r="BO108" s="2" t="inlineStr">
        <is>
          <t>2|
2</t>
        </is>
      </c>
      <c r="BP108" s="2" t="inlineStr">
        <is>
          <t xml:space="preserve">|
</t>
        </is>
      </c>
      <c r="BQ108" t="inlineStr">
        <is>
          <t/>
        </is>
      </c>
      <c r="BR108" s="2" t="inlineStr">
        <is>
          <t>detentur tal-awtorizzazzjoni għall-kummerċjalizzazzjoni|
detentur tal-awtorizzazzjoni għall-“marketing”|
detentur tal-awtorizzazzjoni għat-tqegħid fuq is-suq</t>
        </is>
      </c>
      <c r="BS108" s="2" t="inlineStr">
        <is>
          <t>3|
2|
3</t>
        </is>
      </c>
      <c r="BT108" s="2" t="inlineStr">
        <is>
          <t xml:space="preserve">preferred|
|
</t>
        </is>
      </c>
      <c r="BU108" t="inlineStr">
        <is>
          <t/>
        </is>
      </c>
      <c r="BV108" s="2" t="inlineStr">
        <is>
          <t>houder van de vergunning voor het in de handel brengen|
houder van de handelsvergunning</t>
        </is>
      </c>
      <c r="BW108" s="2" t="inlineStr">
        <is>
          <t>2|
2</t>
        </is>
      </c>
      <c r="BX108" s="2" t="inlineStr">
        <is>
          <t xml:space="preserve">|
</t>
        </is>
      </c>
      <c r="BY108" t="inlineStr">
        <is>
          <t/>
        </is>
      </c>
      <c r="BZ108" s="2" t="inlineStr">
        <is>
          <t>podmiot odpowiedzialny|
MAH|
posiadacz pozwolenia na dopuszczenie do obrotu</t>
        </is>
      </c>
      <c r="CA108" s="2" t="inlineStr">
        <is>
          <t>2|
2|
3</t>
        </is>
      </c>
      <c r="CB108" s="2" t="inlineStr">
        <is>
          <t xml:space="preserve">|
|
</t>
        </is>
      </c>
      <c r="CC108" t="inlineStr">
        <is>
          <t/>
        </is>
      </c>
      <c r="CD108" s="2" t="inlineStr">
        <is>
          <t>titular da Autorização de Introdução no Mercado|
titular da AIM</t>
        </is>
      </c>
      <c r="CE108" s="2" t="inlineStr">
        <is>
          <t>3|
3</t>
        </is>
      </c>
      <c r="CF108" s="2" t="inlineStr">
        <is>
          <t xml:space="preserve">|
</t>
        </is>
      </c>
      <c r="CG108" t="inlineStr">
        <is>
          <t/>
        </is>
      </c>
      <c r="CH108" s="2" t="inlineStr">
        <is>
          <t>titularul autorizației de introducere pe piață</t>
        </is>
      </c>
      <c r="CI108" s="2" t="inlineStr">
        <is>
          <t>3</t>
        </is>
      </c>
      <c r="CJ108" s="2" t="inlineStr">
        <is>
          <t/>
        </is>
      </c>
      <c r="CK108" t="inlineStr">
        <is>
          <t/>
        </is>
      </c>
      <c r="CL108" s="2" t="inlineStr">
        <is>
          <t>držiteľ povolenia na uvedenie na trh</t>
        </is>
      </c>
      <c r="CM108" s="2" t="inlineStr">
        <is>
          <t>3</t>
        </is>
      </c>
      <c r="CN108" s="2" t="inlineStr">
        <is>
          <t/>
        </is>
      </c>
      <c r="CO108" t="inlineStr">
        <is>
          <t/>
        </is>
      </c>
      <c r="CP108" s="2" t="inlineStr">
        <is>
          <t>imetnik dovoljenja za promet z zdravilom</t>
        </is>
      </c>
      <c r="CQ108" s="2" t="inlineStr">
        <is>
          <t>3</t>
        </is>
      </c>
      <c r="CR108" s="2" t="inlineStr">
        <is>
          <t/>
        </is>
      </c>
      <c r="CS108" t="inlineStr">
        <is>
          <t/>
        </is>
      </c>
      <c r="CT108" s="2" t="inlineStr">
        <is>
          <t>innehavare av godkännande för försäljning</t>
        </is>
      </c>
      <c r="CU108" s="2" t="inlineStr">
        <is>
          <t>3</t>
        </is>
      </c>
      <c r="CV108" s="2" t="inlineStr">
        <is>
          <t/>
        </is>
      </c>
      <c r="CW108" t="inlineStr">
        <is>
          <t/>
        </is>
      </c>
    </row>
    <row r="109">
      <c r="A109" s="1" t="str">
        <f>HYPERLINK("https://iate.europa.eu/entry/result/3544924/all", "3544924")</f>
        <v>3544924</v>
      </c>
      <c r="B109" t="inlineStr">
        <is>
          <t>SOCIAL QUESTIONS</t>
        </is>
      </c>
      <c r="C109" t="inlineStr">
        <is>
          <t>SOCIAL QUESTIONS|health|pharmaceutical industry</t>
        </is>
      </c>
      <c r="D109" t="inlineStr">
        <is>
          <t>no</t>
        </is>
      </c>
      <c r="E109" t="inlineStr">
        <is>
          <t/>
        </is>
      </c>
      <c r="F109" s="2" t="inlineStr">
        <is>
          <t>досие на изпитваният лекарствен продукт|
ДИЛП</t>
        </is>
      </c>
      <c r="G109" s="2" t="inlineStr">
        <is>
          <t>2|
2</t>
        </is>
      </c>
      <c r="H109" s="2" t="inlineStr">
        <is>
          <t xml:space="preserve">|
</t>
        </is>
      </c>
      <c r="I109" t="inlineStr">
        <is>
          <t/>
        </is>
      </c>
      <c r="J109" s="2" t="inlineStr">
        <is>
          <t>dokumentace hodnoceného léčivého přípravku</t>
        </is>
      </c>
      <c r="K109" s="2" t="inlineStr">
        <is>
          <t>2</t>
        </is>
      </c>
      <c r="L109" s="2" t="inlineStr">
        <is>
          <t/>
        </is>
      </c>
      <c r="M109" t="inlineStr">
        <is>
          <t/>
        </is>
      </c>
      <c r="N109" t="inlineStr">
        <is>
          <t/>
        </is>
      </c>
      <c r="O109" t="inlineStr">
        <is>
          <t/>
        </is>
      </c>
      <c r="P109" t="inlineStr">
        <is>
          <t/>
        </is>
      </c>
      <c r="Q109" t="inlineStr">
        <is>
          <t/>
        </is>
      </c>
      <c r="R109" s="2" t="inlineStr">
        <is>
          <t>prüfpräparate-dossier</t>
        </is>
      </c>
      <c r="S109" s="2" t="inlineStr">
        <is>
          <t>2</t>
        </is>
      </c>
      <c r="T109" s="2" t="inlineStr">
        <is>
          <t/>
        </is>
      </c>
      <c r="U109" t="inlineStr">
        <is>
          <t/>
        </is>
      </c>
      <c r="V109" t="inlineStr">
        <is>
          <t/>
        </is>
      </c>
      <c r="W109" t="inlineStr">
        <is>
          <t/>
        </is>
      </c>
      <c r="X109" t="inlineStr">
        <is>
          <t/>
        </is>
      </c>
      <c r="Y109" t="inlineStr">
        <is>
          <t/>
        </is>
      </c>
      <c r="Z109" s="2" t="inlineStr">
        <is>
          <t>investigational medicinal product dossier|
IMPD</t>
        </is>
      </c>
      <c r="AA109" s="2" t="inlineStr">
        <is>
          <t>3|
3</t>
        </is>
      </c>
      <c r="AB109" s="2" t="inlineStr">
        <is>
          <t xml:space="preserve">|
</t>
        </is>
      </c>
      <c r="AC109" t="inlineStr">
        <is>
          <t>dossier giving information on the quality of any investigational medicinal product (IMP) [ &lt;a href="/entry/result/2146586/all" id="ENTRY_TO_ENTRY_CONVERTER" target="_blank"&gt;IATE:2146586&lt;/a&gt; ], the manufacture and control of the IMP, and data from non-clinical studies and from its clinical use</t>
        </is>
      </c>
      <c r="AD109" s="2" t="inlineStr">
        <is>
          <t>expediente de medicamento en investigación|
expediente de MI</t>
        </is>
      </c>
      <c r="AE109" s="2" t="inlineStr">
        <is>
          <t>2|
2</t>
        </is>
      </c>
      <c r="AF109" s="2" t="inlineStr">
        <is>
          <t xml:space="preserve">|
</t>
        </is>
      </c>
      <c r="AG109" t="inlineStr">
        <is>
          <t/>
        </is>
      </c>
      <c r="AH109" t="inlineStr">
        <is>
          <t/>
        </is>
      </c>
      <c r="AI109" t="inlineStr">
        <is>
          <t/>
        </is>
      </c>
      <c r="AJ109" t="inlineStr">
        <is>
          <t/>
        </is>
      </c>
      <c r="AK109" t="inlineStr">
        <is>
          <t/>
        </is>
      </c>
      <c r="AL109" s="2" t="inlineStr">
        <is>
          <t>tutkimuslääkkeen tiedot|
tutkimuslääkettä koskeva dokumentaatio</t>
        </is>
      </c>
      <c r="AM109" s="2" t="inlineStr">
        <is>
          <t>3|
3</t>
        </is>
      </c>
      <c r="AN109" s="2" t="inlineStr">
        <is>
          <t xml:space="preserve">|
</t>
        </is>
      </c>
      <c r="AO109" t="inlineStr">
        <is>
          <t>"Tutkimuslääkettä koskevat tiedot, jotka on liitettävä tutkimusilmoitukseen."</t>
        </is>
      </c>
      <c r="AP109" s="2" t="inlineStr">
        <is>
          <t>dossier du médicament expérimental|
DME</t>
        </is>
      </c>
      <c r="AQ109" s="2" t="inlineStr">
        <is>
          <t>2|
2</t>
        </is>
      </c>
      <c r="AR109" s="2" t="inlineStr">
        <is>
          <t xml:space="preserve">|
</t>
        </is>
      </c>
      <c r="AS109" t="inlineStr">
        <is>
          <t/>
        </is>
      </c>
      <c r="AT109" t="inlineStr">
        <is>
          <t/>
        </is>
      </c>
      <c r="AU109" t="inlineStr">
        <is>
          <t/>
        </is>
      </c>
      <c r="AV109" t="inlineStr">
        <is>
          <t/>
        </is>
      </c>
      <c r="AW109" t="inlineStr">
        <is>
          <t/>
        </is>
      </c>
      <c r="AX109" s="2" t="inlineStr">
        <is>
          <t>dosje ispitivanog lijeka|
DIL</t>
        </is>
      </c>
      <c r="AY109" s="2" t="inlineStr">
        <is>
          <t>2|
2</t>
        </is>
      </c>
      <c r="AZ109" s="2" t="inlineStr">
        <is>
          <t xml:space="preserve">|
</t>
        </is>
      </c>
      <c r="BA109" t="inlineStr">
        <is>
          <t/>
        </is>
      </c>
      <c r="BB109" s="2" t="inlineStr">
        <is>
          <t>a vizsgálati gyógyszer dokumentációja</t>
        </is>
      </c>
      <c r="BC109" s="2" t="inlineStr">
        <is>
          <t>2</t>
        </is>
      </c>
      <c r="BD109" s="2" t="inlineStr">
        <is>
          <t/>
        </is>
      </c>
      <c r="BE109" t="inlineStr">
        <is>
          <t/>
        </is>
      </c>
      <c r="BF109" s="2" t="inlineStr">
        <is>
          <t>dossier del medicinale sperimentale</t>
        </is>
      </c>
      <c r="BG109" s="2" t="inlineStr">
        <is>
          <t>2</t>
        </is>
      </c>
      <c r="BH109" s="2" t="inlineStr">
        <is>
          <t/>
        </is>
      </c>
      <c r="BI109" t="inlineStr">
        <is>
          <t/>
        </is>
      </c>
      <c r="BJ109" t="inlineStr">
        <is>
          <t/>
        </is>
      </c>
      <c r="BK109" t="inlineStr">
        <is>
          <t/>
        </is>
      </c>
      <c r="BL109" t="inlineStr">
        <is>
          <t/>
        </is>
      </c>
      <c r="BM109" t="inlineStr">
        <is>
          <t/>
        </is>
      </c>
      <c r="BN109" t="inlineStr">
        <is>
          <t/>
        </is>
      </c>
      <c r="BO109" t="inlineStr">
        <is>
          <t/>
        </is>
      </c>
      <c r="BP109" t="inlineStr">
        <is>
          <t/>
        </is>
      </c>
      <c r="BQ109" t="inlineStr">
        <is>
          <t/>
        </is>
      </c>
      <c r="BR109" t="inlineStr">
        <is>
          <t/>
        </is>
      </c>
      <c r="BS109" t="inlineStr">
        <is>
          <t/>
        </is>
      </c>
      <c r="BT109" t="inlineStr">
        <is>
          <t/>
        </is>
      </c>
      <c r="BU109" t="inlineStr">
        <is>
          <t/>
        </is>
      </c>
      <c r="BV109" s="2" t="inlineStr">
        <is>
          <t>geneesmiddel voor onderzoek-dossier|
GVO-dossier</t>
        </is>
      </c>
      <c r="BW109" s="2" t="inlineStr">
        <is>
          <t>2|
2</t>
        </is>
      </c>
      <c r="BX109" s="2" t="inlineStr">
        <is>
          <t xml:space="preserve">|
</t>
        </is>
      </c>
      <c r="BY109" t="inlineStr">
        <is>
          <t/>
        </is>
      </c>
      <c r="BZ109" s="2" t="inlineStr">
        <is>
          <t>dokumentacja badanego produktu leczniczego|
DBPL</t>
        </is>
      </c>
      <c r="CA109" s="2" t="inlineStr">
        <is>
          <t>2|
2</t>
        </is>
      </c>
      <c r="CB109" s="2" t="inlineStr">
        <is>
          <t xml:space="preserve">|
</t>
        </is>
      </c>
      <c r="CC109" t="inlineStr">
        <is>
          <t/>
        </is>
      </c>
      <c r="CD109" s="2" t="inlineStr">
        <is>
          <t>dossiê do medicamento experimental|
DME</t>
        </is>
      </c>
      <c r="CE109" s="2" t="inlineStr">
        <is>
          <t>2|
2</t>
        </is>
      </c>
      <c r="CF109" s="2" t="inlineStr">
        <is>
          <t xml:space="preserve">|
</t>
        </is>
      </c>
      <c r="CG109" t="inlineStr">
        <is>
          <t/>
        </is>
      </c>
      <c r="CH109" s="2" t="inlineStr">
        <is>
          <t>dosarul medicamentului pentru investigație clinică|
DME</t>
        </is>
      </c>
      <c r="CI109" s="2" t="inlineStr">
        <is>
          <t>2|
2</t>
        </is>
      </c>
      <c r="CJ109" s="2" t="inlineStr">
        <is>
          <t xml:space="preserve">|
</t>
        </is>
      </c>
      <c r="CK109" t="inlineStr">
        <is>
          <t/>
        </is>
      </c>
      <c r="CL109" s="2" t="inlineStr">
        <is>
          <t>dokumentácia k skúšanému lieku</t>
        </is>
      </c>
      <c r="CM109" s="2" t="inlineStr">
        <is>
          <t>3</t>
        </is>
      </c>
      <c r="CN109" s="2" t="inlineStr">
        <is>
          <t/>
        </is>
      </c>
      <c r="CO109" t="inlineStr">
        <is>
          <t>dokumentácia, ktorá obsahuje informácie o kvalite každého skúšaného lieku, jeho výrobe a kontrole, ako aj o údajoch z neklinických štúdií a z jeho klinického používania</t>
        </is>
      </c>
      <c r="CP109" s="2" t="inlineStr">
        <is>
          <t>dokumentacija zdravila v preskušanju</t>
        </is>
      </c>
      <c r="CQ109" s="2" t="inlineStr">
        <is>
          <t>2</t>
        </is>
      </c>
      <c r="CR109" s="2" t="inlineStr">
        <is>
          <t/>
        </is>
      </c>
      <c r="CS109" t="inlineStr">
        <is>
          <t/>
        </is>
      </c>
      <c r="CT109" s="2" t="inlineStr">
        <is>
          <t>dokumentation om prövningsläkemedlet</t>
        </is>
      </c>
      <c r="CU109" s="2" t="inlineStr">
        <is>
          <t>2</t>
        </is>
      </c>
      <c r="CV109" s="2" t="inlineStr">
        <is>
          <t/>
        </is>
      </c>
      <c r="CW109" t="inlineStr">
        <is>
          <t/>
        </is>
      </c>
    </row>
    <row r="110">
      <c r="A110" s="1" t="str">
        <f>HYPERLINK("https://iate.europa.eu/entry/result/159917/all", "159917")</f>
        <v>159917</v>
      </c>
      <c r="B110" t="inlineStr">
        <is>
          <t>SOCIAL QUESTIONS</t>
        </is>
      </c>
      <c r="C110" t="inlineStr">
        <is>
          <t>SOCIAL QUESTIONS|health|pharmaceutical industry</t>
        </is>
      </c>
      <c r="D110" t="inlineStr">
        <is>
          <t>yes</t>
        </is>
      </c>
      <c r="E110" t="inlineStr">
        <is>
          <t/>
        </is>
      </c>
      <c r="F110" t="inlineStr">
        <is>
          <t/>
        </is>
      </c>
      <c r="G110" t="inlineStr">
        <is>
          <t/>
        </is>
      </c>
      <c r="H110" t="inlineStr">
        <is>
          <t/>
        </is>
      </c>
      <c r="I110" t="inlineStr">
        <is>
          <t/>
        </is>
      </c>
      <c r="J110" s="2" t="inlineStr">
        <is>
          <t>správná distribuční praxe</t>
        </is>
      </c>
      <c r="K110" s="2" t="inlineStr">
        <is>
          <t>3</t>
        </is>
      </c>
      <c r="L110" s="2" t="inlineStr">
        <is>
          <t/>
        </is>
      </c>
      <c r="M110" t="inlineStr">
        <is>
          <t>&lt;div&gt;
 soubor pravidel, která zajišťují, aby 
se distribuce léčivých přípravků uskutečňovala v souladu s
 požadavky na jejich jakost, 
se zamýšleným použitím a s příslušnou dokumentací&lt;/div&gt;</t>
        </is>
      </c>
      <c r="N110" s="2" t="inlineStr">
        <is>
          <t>god distributionspraksis</t>
        </is>
      </c>
      <c r="O110" s="2" t="inlineStr">
        <is>
          <t>3</t>
        </is>
      </c>
      <c r="P110" s="2" t="inlineStr">
        <is>
          <t/>
        </is>
      </c>
      <c r="Q110" t="inlineStr">
        <is>
          <t/>
        </is>
      </c>
      <c r="R110" t="inlineStr">
        <is>
          <t/>
        </is>
      </c>
      <c r="S110" t="inlineStr">
        <is>
          <t/>
        </is>
      </c>
      <c r="T110" t="inlineStr">
        <is>
          <t/>
        </is>
      </c>
      <c r="U110" t="inlineStr">
        <is>
          <t/>
        </is>
      </c>
      <c r="V110" s="2" t="inlineStr">
        <is>
          <t>ορθή πρακτική διανομής</t>
        </is>
      </c>
      <c r="W110" s="2" t="inlineStr">
        <is>
          <t>1</t>
        </is>
      </c>
      <c r="X110" s="2" t="inlineStr">
        <is>
          <t/>
        </is>
      </c>
      <c r="Y110" t="inlineStr">
        <is>
          <t/>
        </is>
      </c>
      <c r="Z110" s="2" t="inlineStr">
        <is>
          <t>good distribution practice|
GDP</t>
        </is>
      </c>
      <c r="AA110" s="2" t="inlineStr">
        <is>
          <t>3|
3</t>
        </is>
      </c>
      <c r="AB110" s="2" t="inlineStr">
        <is>
          <t xml:space="preserve">|
</t>
        </is>
      </c>
      <c r="AC110" t="inlineStr">
        <is>
          <t>minimum standards that a wholesale distributor must meet to ensure 
that the quality and integrity of medicines is maintained throughout the
 supply chain</t>
        </is>
      </c>
      <c r="AD110" s="2" t="inlineStr">
        <is>
          <t>buenas prácticas de distribución|
BPD</t>
        </is>
      </c>
      <c r="AE110" s="2" t="inlineStr">
        <is>
          <t>3|
3</t>
        </is>
      </c>
      <c r="AF110" s="2" t="inlineStr">
        <is>
          <t xml:space="preserve">|
</t>
        </is>
      </c>
      <c r="AG110" t="inlineStr">
        <is>
          <t>Estándar que un distribuidor debe cumplir para garantizar que la calidad
 e integridad de los medicamentos se mantenga a lo largo de la cadena de
 suministro.</t>
        </is>
      </c>
      <c r="AH110" s="2" t="inlineStr">
        <is>
          <t>hea turustamistava</t>
        </is>
      </c>
      <c r="AI110" s="2" t="inlineStr">
        <is>
          <t>3</t>
        </is>
      </c>
      <c r="AJ110" s="2" t="inlineStr">
        <is>
          <t/>
        </is>
      </c>
      <c r="AK110" t="inlineStr">
        <is>
          <t/>
        </is>
      </c>
      <c r="AL110" s="2" t="inlineStr">
        <is>
          <t>hyvä jakelutapa</t>
        </is>
      </c>
      <c r="AM110" s="2" t="inlineStr">
        <is>
          <t>3</t>
        </is>
      </c>
      <c r="AN110" s="2" t="inlineStr">
        <is>
          <t/>
        </is>
      </c>
      <c r="AO110" t="inlineStr">
        <is>
          <t>laadunvarmistuksesta se osa, jolla varmistetaan, että lääkkeiden laatu säilyy toimitusketjun kaikkien vaiheiden ajan valmistajan tiloista apteekkiin tai henkilölle, jolla on lupa tai oikeus lääkkeiden yleiseen jakeluun</t>
        </is>
      </c>
      <c r="AP110" s="2" t="inlineStr">
        <is>
          <t>bonne pratique de distribution</t>
        </is>
      </c>
      <c r="AQ110" s="2" t="inlineStr">
        <is>
          <t>3</t>
        </is>
      </c>
      <c r="AR110" s="2" t="inlineStr">
        <is>
          <t/>
        </is>
      </c>
      <c r="AS110" t="inlineStr">
        <is>
          <t/>
        </is>
      </c>
      <c r="AT110" s="2" t="inlineStr">
        <is>
          <t>dea-chleachtas dáileacháin</t>
        </is>
      </c>
      <c r="AU110" s="2" t="inlineStr">
        <is>
          <t>3</t>
        </is>
      </c>
      <c r="AV110" s="2" t="inlineStr">
        <is>
          <t/>
        </is>
      </c>
      <c r="AW110" t="inlineStr">
        <is>
          <t/>
        </is>
      </c>
      <c r="AX110" t="inlineStr">
        <is>
          <t/>
        </is>
      </c>
      <c r="AY110" t="inlineStr">
        <is>
          <t/>
        </is>
      </c>
      <c r="AZ110" t="inlineStr">
        <is>
          <t/>
        </is>
      </c>
      <c r="BA110" t="inlineStr">
        <is>
          <t/>
        </is>
      </c>
      <c r="BB110" s="2" t="inlineStr">
        <is>
          <t>helyes forgalmazási gyakorlat</t>
        </is>
      </c>
      <c r="BC110" s="2" t="inlineStr">
        <is>
          <t>2</t>
        </is>
      </c>
      <c r="BD110" s="2" t="inlineStr">
        <is>
          <t/>
        </is>
      </c>
      <c r="BE110" t="inlineStr">
        <is>
          <t/>
        </is>
      </c>
      <c r="BF110" t="inlineStr">
        <is>
          <t/>
        </is>
      </c>
      <c r="BG110" t="inlineStr">
        <is>
          <t/>
        </is>
      </c>
      <c r="BH110" t="inlineStr">
        <is>
          <t/>
        </is>
      </c>
      <c r="BI110" t="inlineStr">
        <is>
          <t/>
        </is>
      </c>
      <c r="BJ110" s="2" t="inlineStr">
        <is>
          <t>geroji platinimo praktika</t>
        </is>
      </c>
      <c r="BK110" s="2" t="inlineStr">
        <is>
          <t>3</t>
        </is>
      </c>
      <c r="BL110" s="2" t="inlineStr">
        <is>
          <t/>
        </is>
      </c>
      <c r="BM110" t="inlineStr">
        <is>
          <t>normų, nustatančių reikalavimus veterinarinių vaistų didmeniniam platinimui ir jų kokybės kontrolei, visuma</t>
        </is>
      </c>
      <c r="BN110" s="2" t="inlineStr">
        <is>
          <t>laba izplatīšanas prakse</t>
        </is>
      </c>
      <c r="BO110" s="2" t="inlineStr">
        <is>
          <t>3</t>
        </is>
      </c>
      <c r="BP110" s="2" t="inlineStr">
        <is>
          <t/>
        </is>
      </c>
      <c r="BQ110" t="inlineStr">
        <is>
          <t/>
        </is>
      </c>
      <c r="BR110" s="2" t="inlineStr">
        <is>
          <t>prattika tajba ta' distribuzzjoni</t>
        </is>
      </c>
      <c r="BS110" s="2" t="inlineStr">
        <is>
          <t>3</t>
        </is>
      </c>
      <c r="BT110" s="2" t="inlineStr">
        <is>
          <t/>
        </is>
      </c>
      <c r="BU110" t="inlineStr">
        <is>
          <t>standards minimi li distributur bl-ingrossa jrid jilħaq biex jiżgura li l-kwalità u l-integrità tal-mediċini tinżamm tul il-katina tal-provvista</t>
        </is>
      </c>
      <c r="BV110" s="2" t="inlineStr">
        <is>
          <t>goede distributiepraktijken|
GDP</t>
        </is>
      </c>
      <c r="BW110" s="2" t="inlineStr">
        <is>
          <t>3|
3</t>
        </is>
      </c>
      <c r="BX110" s="2" t="inlineStr">
        <is>
          <t xml:space="preserve">|
</t>
        </is>
      </c>
      <c r="BY110" t="inlineStr">
        <is>
          <t>maatregelen die de identiteit, integriteit, traceerbaarheid en kwaliteit van geneesmiddelen in de hele toeleveringsketen moeten waarborgen, garanderen dat geneesmiddelen op passende wijze worden opgeslagen, vervoerd en behandeld, en waarborgen dat geneesmiddelen tijdens de opslag en het vervoer binnen de legale toeleveringsketen blijven</t>
        </is>
      </c>
      <c r="BZ110" s="2" t="inlineStr">
        <is>
          <t>dobra praktyka dystrybucyjna</t>
        </is>
      </c>
      <c r="CA110" s="2" t="inlineStr">
        <is>
          <t>3</t>
        </is>
      </c>
      <c r="CB110" s="2" t="inlineStr">
        <is>
          <t/>
        </is>
      </c>
      <c r="CC110" t="inlineStr">
        <is>
          <t>praktyka, która gwarantuje bezpieczne
przyjmowanie, transportowanie, przechowywanie i wydawanie produktów
leczniczych</t>
        </is>
      </c>
      <c r="CD110" s="2" t="inlineStr">
        <is>
          <t>boas práticas de distribuição|
BPD</t>
        </is>
      </c>
      <c r="CE110" s="2" t="inlineStr">
        <is>
          <t>3|
3</t>
        </is>
      </c>
      <c r="CF110" s="2" t="inlineStr">
        <is>
          <t xml:space="preserve">|
</t>
        </is>
      </c>
      <c r="CG110" t="inlineStr">
        <is>
          <t>Normas mínimas que um distribuidor por grosso deve cumprir para garantir a manutenção da qualidade e integridade dos medicamentos ao longo de toda a cadeia de abastecimento.</t>
        </is>
      </c>
      <c r="CH110" s="2" t="inlineStr">
        <is>
          <t>bună practică de distribuție|
BPD</t>
        </is>
      </c>
      <c r="CI110" s="2" t="inlineStr">
        <is>
          <t>3|
3</t>
        </is>
      </c>
      <c r="CJ110" s="2" t="inlineStr">
        <is>
          <t xml:space="preserve">|
</t>
        </is>
      </c>
      <c r="CK110" t="inlineStr">
        <is>
          <t>acea
 parte a asigurării calității care garantează menținerea calității 
medicamentelor în toate etapele lanțului de aprovizionare, de la sediul 
producătorului la farmacie sau la persoana autorizată sau îndreptățită 
să furnizeze medicamente populației</t>
        </is>
      </c>
      <c r="CL110" s="2" t="inlineStr">
        <is>
          <t>správna distribučná prax</t>
        </is>
      </c>
      <c r="CM110" s="2" t="inlineStr">
        <is>
          <t>3</t>
        </is>
      </c>
      <c r="CN110" s="2" t="inlineStr">
        <is>
          <t/>
        </is>
      </c>
      <c r="CO110" t="inlineStr">
        <is>
          <t/>
        </is>
      </c>
      <c r="CP110" s="2" t="inlineStr">
        <is>
          <t>dobra distribucijska praksa</t>
        </is>
      </c>
      <c r="CQ110" s="2" t="inlineStr">
        <is>
          <t>3</t>
        </is>
      </c>
      <c r="CR110" s="2" t="inlineStr">
        <is>
          <t/>
        </is>
      </c>
      <c r="CS110" t="inlineStr">
        <is>
          <t>sistem kakovosti, ki se nanaša na organizacijo, izvajanje in nadzor shranjevanja zdravil po določenem redu pred nadaljnjo uporabo ali dajanjem v promet in prevoz zdravil od proizvajalca do končnega uporabnika v skladu z načeli in smernicami, ki jih sprejme Evropska komisija</t>
        </is>
      </c>
      <c r="CT110" t="inlineStr">
        <is>
          <t/>
        </is>
      </c>
      <c r="CU110" t="inlineStr">
        <is>
          <t/>
        </is>
      </c>
      <c r="CV110" t="inlineStr">
        <is>
          <t/>
        </is>
      </c>
      <c r="CW110" t="inlineStr">
        <is>
          <t/>
        </is>
      </c>
    </row>
    <row r="111">
      <c r="A111" s="1" t="str">
        <f>HYPERLINK("https://iate.europa.eu/entry/result/1667224/all", "1667224")</f>
        <v>1667224</v>
      </c>
      <c r="B111" t="inlineStr">
        <is>
          <t>SOCIAL QUESTIONS;INTERNATIONAL ORGANISATIONS</t>
        </is>
      </c>
      <c r="C111" t="inlineStr">
        <is>
          <t>SOCIAL QUESTIONS|health|medical science;INTERNATIONAL ORGANISATIONS|non-governmental organisations</t>
        </is>
      </c>
      <c r="D111" t="inlineStr">
        <is>
          <t>no</t>
        </is>
      </c>
      <c r="E111" t="inlineStr">
        <is>
          <t/>
        </is>
      </c>
      <c r="F111" s="2" t="inlineStr">
        <is>
          <t>Съвет на международните организации в областта на медицинските науки</t>
        </is>
      </c>
      <c r="G111" s="2" t="inlineStr">
        <is>
          <t>2</t>
        </is>
      </c>
      <c r="H111" s="2" t="inlineStr">
        <is>
          <t/>
        </is>
      </c>
      <c r="I111" t="inlineStr">
        <is>
          <t/>
        </is>
      </c>
      <c r="J111" s="2" t="inlineStr">
        <is>
          <t>Rada pro mezinárodní organizace lékařských věd,</t>
        </is>
      </c>
      <c r="K111" s="2" t="inlineStr">
        <is>
          <t>2</t>
        </is>
      </c>
      <c r="L111" s="2" t="inlineStr">
        <is>
          <t/>
        </is>
      </c>
      <c r="M111" t="inlineStr">
        <is>
          <t/>
        </is>
      </c>
      <c r="N111" s="2" t="inlineStr">
        <is>
          <t>Internationale Lægevidenskabelige Organisationers Råd</t>
        </is>
      </c>
      <c r="O111" s="2" t="inlineStr">
        <is>
          <t>3</t>
        </is>
      </c>
      <c r="P111" s="2" t="inlineStr">
        <is>
          <t/>
        </is>
      </c>
      <c r="Q111" t="inlineStr">
        <is>
          <t/>
        </is>
      </c>
      <c r="R111" s="2" t="inlineStr">
        <is>
          <t>Rat der Internationalen Organisationen auf dem Gebiet der medizinischen Wissenschaften</t>
        </is>
      </c>
      <c r="S111" s="2" t="inlineStr">
        <is>
          <t>3</t>
        </is>
      </c>
      <c r="T111" s="2" t="inlineStr">
        <is>
          <t/>
        </is>
      </c>
      <c r="U111" t="inlineStr">
        <is>
          <t>1949 in Paris gegruüdete Gruppe der UNESCO mit rund 60 internationalen wissenschaftlichen Mitgliedern, zusammengesetzt aus internationalen medizinischen und anderen Gesellschaften mit der Zielsetzung, durch Austausch von Kenntnissen, gemeinsames Arbeiten und gegebenenfalls durch entsprechende materielle Unterstützung die medizinischen Wissenschaften international zu fördern</t>
        </is>
      </c>
      <c r="V111" s="2" t="inlineStr">
        <is>
          <t>Συμβούλιο των Διεθνών Οργανισμών των Ιατρικών Επιστημών|
Συμβούλιο Διεθνών Οργανώσεων Ιατρικών Επιστημών</t>
        </is>
      </c>
      <c r="W111" s="2" t="inlineStr">
        <is>
          <t>3|
3</t>
        </is>
      </c>
      <c r="X111" s="2" t="inlineStr">
        <is>
          <t xml:space="preserve">|
</t>
        </is>
      </c>
      <c r="Y111" t="inlineStr">
        <is>
          <t/>
        </is>
      </c>
      <c r="Z111" s="2" t="inlineStr">
        <is>
          <t>Council for International Organisations of Medical Sciences|
Council for International Organizations of Medical Sciences|
CIOMS</t>
        </is>
      </c>
      <c r="AA111" s="2" t="inlineStr">
        <is>
          <t>3|
1|
3</t>
        </is>
      </c>
      <c r="AB111" s="2" t="inlineStr">
        <is>
          <t xml:space="preserve">|
|
</t>
        </is>
      </c>
      <c r="AC111" t="inlineStr">
        <is>
          <t>international, non-governmental, non-profit organisation established jointly by WHO and UNESCO in 1949, whose main objectives are:&lt;br&gt;· to facilitate and promote international activities in the field of biomedical sciences, especially when the participation of several international associations and national institutions is deemed necessary;&lt;br&gt;· to maintain collaborative relations with the United Nations and its specialised agencies, in particular with WHO and UNESCO;&lt;br&gt;· to serve the scientific interests of the international biomedical community in general.</t>
        </is>
      </c>
      <c r="AD111" s="2" t="inlineStr">
        <is>
          <t>Consejo de Organizaciones Internacionales de Ciencias Medicas|
COICM</t>
        </is>
      </c>
      <c r="AE111" s="2" t="inlineStr">
        <is>
          <t>3|
3</t>
        </is>
      </c>
      <c r="AF111" s="2" t="inlineStr">
        <is>
          <t xml:space="preserve">|
</t>
        </is>
      </c>
      <c r="AG111" t="inlineStr">
        <is>
          <t/>
        </is>
      </c>
      <c r="AH111" t="inlineStr">
        <is>
          <t/>
        </is>
      </c>
      <c r="AI111" t="inlineStr">
        <is>
          <t/>
        </is>
      </c>
      <c r="AJ111" t="inlineStr">
        <is>
          <t/>
        </is>
      </c>
      <c r="AK111" t="inlineStr">
        <is>
          <t/>
        </is>
      </c>
      <c r="AL111" t="inlineStr">
        <is>
          <t/>
        </is>
      </c>
      <c r="AM111" t="inlineStr">
        <is>
          <t/>
        </is>
      </c>
      <c r="AN111" t="inlineStr">
        <is>
          <t/>
        </is>
      </c>
      <c r="AO111" t="inlineStr">
        <is>
          <t/>
        </is>
      </c>
      <c r="AP111" s="2" t="inlineStr">
        <is>
          <t>Conseil des organisations internationales des sciences médicales|
CIOMS</t>
        </is>
      </c>
      <c r="AQ111" s="2" t="inlineStr">
        <is>
          <t>3|
3</t>
        </is>
      </c>
      <c r="AR111" s="2" t="inlineStr">
        <is>
          <t xml:space="preserve">|
</t>
        </is>
      </c>
      <c r="AS111" t="inlineStr">
        <is>
          <t/>
        </is>
      </c>
      <c r="AT111" s="2" t="inlineStr">
        <is>
          <t>Comhairle na nEagraíochtaí Idirnáisiúnta um Eolaíochtaí Míochaine</t>
        </is>
      </c>
      <c r="AU111" s="2" t="inlineStr">
        <is>
          <t>3</t>
        </is>
      </c>
      <c r="AV111" s="2" t="inlineStr">
        <is>
          <t/>
        </is>
      </c>
      <c r="AW111" t="inlineStr">
        <is>
          <t/>
        </is>
      </c>
      <c r="AX111" s="2" t="inlineStr">
        <is>
          <t>Vijeće za međunarodne organizacije medicinskih znanosti</t>
        </is>
      </c>
      <c r="AY111" s="2" t="inlineStr">
        <is>
          <t>2</t>
        </is>
      </c>
      <c r="AZ111" s="2" t="inlineStr">
        <is>
          <t/>
        </is>
      </c>
      <c r="BA111" t="inlineStr">
        <is>
          <t/>
        </is>
      </c>
      <c r="BB111" s="2" t="inlineStr">
        <is>
          <t>a Nemzetközi Orvostudományi Szervezetek Tanácsa</t>
        </is>
      </c>
      <c r="BC111" s="2" t="inlineStr">
        <is>
          <t>2</t>
        </is>
      </c>
      <c r="BD111" s="2" t="inlineStr">
        <is>
          <t/>
        </is>
      </c>
      <c r="BE111" t="inlineStr">
        <is>
          <t/>
        </is>
      </c>
      <c r="BF111" s="2" t="inlineStr">
        <is>
          <t>Consiglio delle organizzazioni internazionali delle scienze mediche</t>
        </is>
      </c>
      <c r="BG111" s="2" t="inlineStr">
        <is>
          <t>3</t>
        </is>
      </c>
      <c r="BH111" s="2" t="inlineStr">
        <is>
          <t/>
        </is>
      </c>
      <c r="BI111" t="inlineStr">
        <is>
          <t/>
        </is>
      </c>
      <c r="BJ111" t="inlineStr">
        <is>
          <t/>
        </is>
      </c>
      <c r="BK111" t="inlineStr">
        <is>
          <t/>
        </is>
      </c>
      <c r="BL111" t="inlineStr">
        <is>
          <t/>
        </is>
      </c>
      <c r="BM111" t="inlineStr">
        <is>
          <t/>
        </is>
      </c>
      <c r="BN111" t="inlineStr">
        <is>
          <t/>
        </is>
      </c>
      <c r="BO111" t="inlineStr">
        <is>
          <t/>
        </is>
      </c>
      <c r="BP111" t="inlineStr">
        <is>
          <t/>
        </is>
      </c>
      <c r="BQ111" t="inlineStr">
        <is>
          <t/>
        </is>
      </c>
      <c r="BR111" t="inlineStr">
        <is>
          <t/>
        </is>
      </c>
      <c r="BS111" t="inlineStr">
        <is>
          <t/>
        </is>
      </c>
      <c r="BT111" t="inlineStr">
        <is>
          <t/>
        </is>
      </c>
      <c r="BU111" t="inlineStr">
        <is>
          <t/>
        </is>
      </c>
      <c r="BV111" s="2" t="inlineStr">
        <is>
          <t>Raad van internationale organisaties op het gebied van de medische wetenschappen|
CIOMS</t>
        </is>
      </c>
      <c r="BW111" s="2" t="inlineStr">
        <is>
          <t>3|
3</t>
        </is>
      </c>
      <c r="BX111" s="2" t="inlineStr">
        <is>
          <t xml:space="preserve">|
</t>
        </is>
      </c>
      <c r="BY111" t="inlineStr">
        <is>
          <t/>
        </is>
      </c>
      <c r="BZ111" s="2" t="inlineStr">
        <is>
          <t>Rada Międzynarodowych Organizacji Nauk Medycznych|
CIOMS</t>
        </is>
      </c>
      <c r="CA111" s="2" t="inlineStr">
        <is>
          <t>3|
3</t>
        </is>
      </c>
      <c r="CB111" s="2" t="inlineStr">
        <is>
          <t xml:space="preserve">|
</t>
        </is>
      </c>
      <c r="CC111" t="inlineStr">
        <is>
          <t/>
        </is>
      </c>
      <c r="CD111" s="2" t="inlineStr">
        <is>
          <t>Conselho de Organizações Internacionais de Ciências Médicas</t>
        </is>
      </c>
      <c r="CE111" s="2" t="inlineStr">
        <is>
          <t>2</t>
        </is>
      </c>
      <c r="CF111" s="2" t="inlineStr">
        <is>
          <t/>
        </is>
      </c>
      <c r="CG111" t="inlineStr">
        <is>
          <t/>
        </is>
      </c>
      <c r="CH111" s="2" t="inlineStr">
        <is>
          <t>Consiliul Organizațiilor Internaționale de Științe Medicale</t>
        </is>
      </c>
      <c r="CI111" s="2" t="inlineStr">
        <is>
          <t>2</t>
        </is>
      </c>
      <c r="CJ111" s="2" t="inlineStr">
        <is>
          <t/>
        </is>
      </c>
      <c r="CK111" t="inlineStr">
        <is>
          <t/>
        </is>
      </c>
      <c r="CL111" s="2" t="inlineStr">
        <is>
          <t>Rada medzinárodných organizácií lekárskych vied</t>
        </is>
      </c>
      <c r="CM111" s="2" t="inlineStr">
        <is>
          <t>2</t>
        </is>
      </c>
      <c r="CN111" s="2" t="inlineStr">
        <is>
          <t/>
        </is>
      </c>
      <c r="CO111" t="inlineStr">
        <is>
          <t/>
        </is>
      </c>
      <c r="CP111" s="2" t="inlineStr">
        <is>
          <t>Svet mednarodnih organizacij medicinskih znanosti</t>
        </is>
      </c>
      <c r="CQ111" s="2" t="inlineStr">
        <is>
          <t>2</t>
        </is>
      </c>
      <c r="CR111" s="2" t="inlineStr">
        <is>
          <t/>
        </is>
      </c>
      <c r="CS111" t="inlineStr">
        <is>
          <t/>
        </is>
      </c>
      <c r="CT111" t="inlineStr">
        <is>
          <t/>
        </is>
      </c>
      <c r="CU111" t="inlineStr">
        <is>
          <t/>
        </is>
      </c>
      <c r="CV111" t="inlineStr">
        <is>
          <t/>
        </is>
      </c>
      <c r="CW111" t="inlineStr">
        <is>
          <t/>
        </is>
      </c>
    </row>
    <row r="112">
      <c r="A112" s="1" t="str">
        <f>HYPERLINK("https://iate.europa.eu/entry/result/3592358/all", "3592358")</f>
        <v>3592358</v>
      </c>
      <c r="B112" t="inlineStr">
        <is>
          <t>SOCIAL QUESTIONS</t>
        </is>
      </c>
      <c r="C112" t="inlineStr">
        <is>
          <t>SOCIAL QUESTIONS|health</t>
        </is>
      </c>
      <c r="D112" t="inlineStr">
        <is>
          <t>no</t>
        </is>
      </c>
      <c r="E112" t="inlineStr">
        <is>
          <t/>
        </is>
      </c>
      <c r="F112" t="inlineStr">
        <is>
          <t/>
        </is>
      </c>
      <c r="G112" t="inlineStr">
        <is>
          <t/>
        </is>
      </c>
      <c r="H112" t="inlineStr">
        <is>
          <t/>
        </is>
      </c>
      <c r="I112" t="inlineStr">
        <is>
          <t/>
        </is>
      </c>
      <c r="J112" t="inlineStr">
        <is>
          <t/>
        </is>
      </c>
      <c r="K112" t="inlineStr">
        <is>
          <t/>
        </is>
      </c>
      <c r="L112" t="inlineStr">
        <is>
          <t/>
        </is>
      </c>
      <c r="M112" t="inlineStr">
        <is>
          <t/>
        </is>
      </c>
      <c r="N112" t="inlineStr">
        <is>
          <t/>
        </is>
      </c>
      <c r="O112" t="inlineStr">
        <is>
          <t/>
        </is>
      </c>
      <c r="P112" t="inlineStr">
        <is>
          <t/>
        </is>
      </c>
      <c r="Q112" t="inlineStr">
        <is>
          <t/>
        </is>
      </c>
      <c r="R112" t="inlineStr">
        <is>
          <t/>
        </is>
      </c>
      <c r="S112" t="inlineStr">
        <is>
          <t/>
        </is>
      </c>
      <c r="T112" t="inlineStr">
        <is>
          <t/>
        </is>
      </c>
      <c r="U112" t="inlineStr">
        <is>
          <t/>
        </is>
      </c>
      <c r="V112" t="inlineStr">
        <is>
          <t/>
        </is>
      </c>
      <c r="W112" t="inlineStr">
        <is>
          <t/>
        </is>
      </c>
      <c r="X112" t="inlineStr">
        <is>
          <t/>
        </is>
      </c>
      <c r="Y112" t="inlineStr">
        <is>
          <t/>
        </is>
      </c>
      <c r="Z112" s="2" t="inlineStr">
        <is>
          <t>run-in period</t>
        </is>
      </c>
      <c r="AA112" s="2" t="inlineStr">
        <is>
          <t>3</t>
        </is>
      </c>
      <c r="AB112" s="2" t="inlineStr">
        <is>
          <t/>
        </is>
      </c>
      <c r="AC112" t="inlineStr">
        <is>
          <t/>
        </is>
      </c>
      <c r="AD112" t="inlineStr">
        <is>
          <t/>
        </is>
      </c>
      <c r="AE112" t="inlineStr">
        <is>
          <t/>
        </is>
      </c>
      <c r="AF112" t="inlineStr">
        <is>
          <t/>
        </is>
      </c>
      <c r="AG112" t="inlineStr">
        <is>
          <t/>
        </is>
      </c>
      <c r="AH112" t="inlineStr">
        <is>
          <t/>
        </is>
      </c>
      <c r="AI112" t="inlineStr">
        <is>
          <t/>
        </is>
      </c>
      <c r="AJ112" t="inlineStr">
        <is>
          <t/>
        </is>
      </c>
      <c r="AK112" t="inlineStr">
        <is>
          <t/>
        </is>
      </c>
      <c r="AL112" t="inlineStr">
        <is>
          <t/>
        </is>
      </c>
      <c r="AM112" t="inlineStr">
        <is>
          <t/>
        </is>
      </c>
      <c r="AN112" t="inlineStr">
        <is>
          <t/>
        </is>
      </c>
      <c r="AO112" t="inlineStr">
        <is>
          <t/>
        </is>
      </c>
      <c r="AP112" s="2" t="inlineStr">
        <is>
          <t>période de rodage|
phase de rodage</t>
        </is>
      </c>
      <c r="AQ112" s="2" t="inlineStr">
        <is>
          <t>3|
3</t>
        </is>
      </c>
      <c r="AR112" s="2" t="inlineStr">
        <is>
          <t xml:space="preserve">preferred|
</t>
        </is>
      </c>
      <c r="AS112" t="inlineStr">
        <is>
          <t>période
précédant le début d’un essai clinique au cours de laquelle tous les participants
reçoivent un placebo ou sont soumis à un régime standardisé pour garantir les
valeurs d’observation initiales</t>
        </is>
      </c>
      <c r="AT112" t="inlineStr">
        <is>
          <t/>
        </is>
      </c>
      <c r="AU112" t="inlineStr">
        <is>
          <t/>
        </is>
      </c>
      <c r="AV112" t="inlineStr">
        <is>
          <t/>
        </is>
      </c>
      <c r="AW112" t="inlineStr">
        <is>
          <t/>
        </is>
      </c>
      <c r="AX112" t="inlineStr">
        <is>
          <t/>
        </is>
      </c>
      <c r="AY112" t="inlineStr">
        <is>
          <t/>
        </is>
      </c>
      <c r="AZ112" t="inlineStr">
        <is>
          <t/>
        </is>
      </c>
      <c r="BA112" t="inlineStr">
        <is>
          <t/>
        </is>
      </c>
      <c r="BB112" s="2" t="inlineStr">
        <is>
          <t>bevezető időszak</t>
        </is>
      </c>
      <c r="BC112" s="2" t="inlineStr">
        <is>
          <t>2</t>
        </is>
      </c>
      <c r="BD112" s="2" t="inlineStr">
        <is>
          <t/>
        </is>
      </c>
      <c r="BE112" t="inlineStr">
        <is>
          <t/>
        </is>
      </c>
      <c r="BF112" t="inlineStr">
        <is>
          <t/>
        </is>
      </c>
      <c r="BG112" t="inlineStr">
        <is>
          <t/>
        </is>
      </c>
      <c r="BH112" t="inlineStr">
        <is>
          <t/>
        </is>
      </c>
      <c r="BI112" t="inlineStr">
        <is>
          <t/>
        </is>
      </c>
      <c r="BJ112" t="inlineStr">
        <is>
          <t/>
        </is>
      </c>
      <c r="BK112" t="inlineStr">
        <is>
          <t/>
        </is>
      </c>
      <c r="BL112" t="inlineStr">
        <is>
          <t/>
        </is>
      </c>
      <c r="BM112" t="inlineStr">
        <is>
          <t/>
        </is>
      </c>
      <c r="BN112" t="inlineStr">
        <is>
          <t/>
        </is>
      </c>
      <c r="BO112" t="inlineStr">
        <is>
          <t/>
        </is>
      </c>
      <c r="BP112" t="inlineStr">
        <is>
          <t/>
        </is>
      </c>
      <c r="BQ112" t="inlineStr">
        <is>
          <t/>
        </is>
      </c>
      <c r="BR112" t="inlineStr">
        <is>
          <t/>
        </is>
      </c>
      <c r="BS112" t="inlineStr">
        <is>
          <t/>
        </is>
      </c>
      <c r="BT112" t="inlineStr">
        <is>
          <t/>
        </is>
      </c>
      <c r="BU112" t="inlineStr">
        <is>
          <t/>
        </is>
      </c>
      <c r="BV112" t="inlineStr">
        <is>
          <t/>
        </is>
      </c>
      <c r="BW112" t="inlineStr">
        <is>
          <t/>
        </is>
      </c>
      <c r="BX112" t="inlineStr">
        <is>
          <t/>
        </is>
      </c>
      <c r="BY112" t="inlineStr">
        <is>
          <t/>
        </is>
      </c>
      <c r="BZ112" t="inlineStr">
        <is>
          <t/>
        </is>
      </c>
      <c r="CA112" t="inlineStr">
        <is>
          <t/>
        </is>
      </c>
      <c r="CB112" t="inlineStr">
        <is>
          <t/>
        </is>
      </c>
      <c r="CC112" t="inlineStr">
        <is>
          <t/>
        </is>
      </c>
      <c r="CD112" t="inlineStr">
        <is>
          <t/>
        </is>
      </c>
      <c r="CE112" t="inlineStr">
        <is>
          <t/>
        </is>
      </c>
      <c r="CF112" t="inlineStr">
        <is>
          <t/>
        </is>
      </c>
      <c r="CG112" t="inlineStr">
        <is>
          <t/>
        </is>
      </c>
      <c r="CH112" t="inlineStr">
        <is>
          <t/>
        </is>
      </c>
      <c r="CI112" t="inlineStr">
        <is>
          <t/>
        </is>
      </c>
      <c r="CJ112" t="inlineStr">
        <is>
          <t/>
        </is>
      </c>
      <c r="CK112" t="inlineStr">
        <is>
          <t/>
        </is>
      </c>
      <c r="CL112" t="inlineStr">
        <is>
          <t/>
        </is>
      </c>
      <c r="CM112" t="inlineStr">
        <is>
          <t/>
        </is>
      </c>
      <c r="CN112" t="inlineStr">
        <is>
          <t/>
        </is>
      </c>
      <c r="CO112" t="inlineStr">
        <is>
          <t/>
        </is>
      </c>
      <c r="CP112" t="inlineStr">
        <is>
          <t/>
        </is>
      </c>
      <c r="CQ112" t="inlineStr">
        <is>
          <t/>
        </is>
      </c>
      <c r="CR112" t="inlineStr">
        <is>
          <t/>
        </is>
      </c>
      <c r="CS112" t="inlineStr">
        <is>
          <t/>
        </is>
      </c>
      <c r="CT112" t="inlineStr">
        <is>
          <t/>
        </is>
      </c>
      <c r="CU112" t="inlineStr">
        <is>
          <t/>
        </is>
      </c>
      <c r="CV112" t="inlineStr">
        <is>
          <t/>
        </is>
      </c>
      <c r="CW112" t="inlineStr">
        <is>
          <t/>
        </is>
      </c>
    </row>
    <row r="113">
      <c r="A113" s="1" t="str">
        <f>HYPERLINK("https://iate.europa.eu/entry/result/1102400/all", "1102400")</f>
        <v>1102400</v>
      </c>
      <c r="B113" t="inlineStr">
        <is>
          <t>LAW</t>
        </is>
      </c>
      <c r="C113" t="inlineStr">
        <is>
          <t>LAW</t>
        </is>
      </c>
      <c r="D113" t="inlineStr">
        <is>
          <t>no</t>
        </is>
      </c>
      <c r="E113" t="inlineStr">
        <is>
          <t/>
        </is>
      </c>
      <c r="F113" t="inlineStr">
        <is>
          <t/>
        </is>
      </c>
      <c r="G113" t="inlineStr">
        <is>
          <t/>
        </is>
      </c>
      <c r="H113" t="inlineStr">
        <is>
          <t/>
        </is>
      </c>
      <c r="I113" t="inlineStr">
        <is>
          <t/>
        </is>
      </c>
      <c r="J113" t="inlineStr">
        <is>
          <t/>
        </is>
      </c>
      <c r="K113" t="inlineStr">
        <is>
          <t/>
        </is>
      </c>
      <c r="L113" t="inlineStr">
        <is>
          <t/>
        </is>
      </c>
      <c r="M113" t="inlineStr">
        <is>
          <t/>
        </is>
      </c>
      <c r="N113" s="2" t="inlineStr">
        <is>
          <t>grund til afvisning</t>
        </is>
      </c>
      <c r="O113" s="2" t="inlineStr">
        <is>
          <t>3</t>
        </is>
      </c>
      <c r="P113" s="2" t="inlineStr">
        <is>
          <t/>
        </is>
      </c>
      <c r="Q113" t="inlineStr">
        <is>
          <t/>
        </is>
      </c>
      <c r="R113" s="2" t="inlineStr">
        <is>
          <t>Grund für die Unzulässigkeit</t>
        </is>
      </c>
      <c r="S113" s="2" t="inlineStr">
        <is>
          <t>3</t>
        </is>
      </c>
      <c r="T113" s="2" t="inlineStr">
        <is>
          <t/>
        </is>
      </c>
      <c r="U113" t="inlineStr">
        <is>
          <t/>
        </is>
      </c>
      <c r="V113" s="2" t="inlineStr">
        <is>
          <t>αίτιο του μη παραδεκτού;αίτιο μη παραδοχής</t>
        </is>
      </c>
      <c r="W113" s="2" t="inlineStr">
        <is>
          <t>3</t>
        </is>
      </c>
      <c r="X113" s="2" t="inlineStr">
        <is>
          <t/>
        </is>
      </c>
      <c r="Y113" t="inlineStr">
        <is>
          <t/>
        </is>
      </c>
      <c r="Z113" s="2" t="inlineStr">
        <is>
          <t>ground for non-acceptance</t>
        </is>
      </c>
      <c r="AA113" s="2" t="inlineStr">
        <is>
          <t>3</t>
        </is>
      </c>
      <c r="AB113" s="2" t="inlineStr">
        <is>
          <t/>
        </is>
      </c>
      <c r="AC113" t="inlineStr">
        <is>
          <t/>
        </is>
      </c>
      <c r="AD113" s="2" t="inlineStr">
        <is>
          <t>objeción motivada</t>
        </is>
      </c>
      <c r="AE113" s="2" t="inlineStr">
        <is>
          <t>2</t>
        </is>
      </c>
      <c r="AF113" s="2" t="inlineStr">
        <is>
          <t/>
        </is>
      </c>
      <c r="AG113" t="inlineStr">
        <is>
          <t/>
        </is>
      </c>
      <c r="AH113" t="inlineStr">
        <is>
          <t/>
        </is>
      </c>
      <c r="AI113" t="inlineStr">
        <is>
          <t/>
        </is>
      </c>
      <c r="AJ113" t="inlineStr">
        <is>
          <t/>
        </is>
      </c>
      <c r="AK113" t="inlineStr">
        <is>
          <t/>
        </is>
      </c>
      <c r="AL113" t="inlineStr">
        <is>
          <t/>
        </is>
      </c>
      <c r="AM113" t="inlineStr">
        <is>
          <t/>
        </is>
      </c>
      <c r="AN113" t="inlineStr">
        <is>
          <t/>
        </is>
      </c>
      <c r="AO113" t="inlineStr">
        <is>
          <t/>
        </is>
      </c>
      <c r="AP113" s="2" t="inlineStr">
        <is>
          <t>motif de non recevabilité</t>
        </is>
      </c>
      <c r="AQ113" s="2" t="inlineStr">
        <is>
          <t>3</t>
        </is>
      </c>
      <c r="AR113" s="2" t="inlineStr">
        <is>
          <t/>
        </is>
      </c>
      <c r="AS113" t="inlineStr">
        <is>
          <t/>
        </is>
      </c>
      <c r="AT113" t="inlineStr">
        <is>
          <t/>
        </is>
      </c>
      <c r="AU113" t="inlineStr">
        <is>
          <t/>
        </is>
      </c>
      <c r="AV113" t="inlineStr">
        <is>
          <t/>
        </is>
      </c>
      <c r="AW113" t="inlineStr">
        <is>
          <t/>
        </is>
      </c>
      <c r="AX113" t="inlineStr">
        <is>
          <t/>
        </is>
      </c>
      <c r="AY113" t="inlineStr">
        <is>
          <t/>
        </is>
      </c>
      <c r="AZ113" t="inlineStr">
        <is>
          <t/>
        </is>
      </c>
      <c r="BA113" t="inlineStr">
        <is>
          <t/>
        </is>
      </c>
      <c r="BB113" s="2" t="inlineStr">
        <is>
          <t>elutasításra okot adó indok</t>
        </is>
      </c>
      <c r="BC113" s="2" t="inlineStr">
        <is>
          <t>2</t>
        </is>
      </c>
      <c r="BD113" s="2" t="inlineStr">
        <is>
          <t/>
        </is>
      </c>
      <c r="BE113" t="inlineStr">
        <is>
          <t/>
        </is>
      </c>
      <c r="BF113" s="2" t="inlineStr">
        <is>
          <t>motivo di irricevibilità</t>
        </is>
      </c>
      <c r="BG113" s="2" t="inlineStr">
        <is>
          <t>3</t>
        </is>
      </c>
      <c r="BH113" s="2" t="inlineStr">
        <is>
          <t/>
        </is>
      </c>
      <c r="BI113" t="inlineStr">
        <is>
          <t/>
        </is>
      </c>
      <c r="BJ113" t="inlineStr">
        <is>
          <t/>
        </is>
      </c>
      <c r="BK113" t="inlineStr">
        <is>
          <t/>
        </is>
      </c>
      <c r="BL113" t="inlineStr">
        <is>
          <t/>
        </is>
      </c>
      <c r="BM113" t="inlineStr">
        <is>
          <t/>
        </is>
      </c>
      <c r="BN113" t="inlineStr">
        <is>
          <t/>
        </is>
      </c>
      <c r="BO113" t="inlineStr">
        <is>
          <t/>
        </is>
      </c>
      <c r="BP113" t="inlineStr">
        <is>
          <t/>
        </is>
      </c>
      <c r="BQ113" t="inlineStr">
        <is>
          <t/>
        </is>
      </c>
      <c r="BR113" t="inlineStr">
        <is>
          <t/>
        </is>
      </c>
      <c r="BS113" t="inlineStr">
        <is>
          <t/>
        </is>
      </c>
      <c r="BT113" t="inlineStr">
        <is>
          <t/>
        </is>
      </c>
      <c r="BU113" t="inlineStr">
        <is>
          <t/>
        </is>
      </c>
      <c r="BV113" s="2" t="inlineStr">
        <is>
          <t>grond van niet-ontvankelijkheid</t>
        </is>
      </c>
      <c r="BW113" s="2" t="inlineStr">
        <is>
          <t>3</t>
        </is>
      </c>
      <c r="BX113" s="2" t="inlineStr">
        <is>
          <t/>
        </is>
      </c>
      <c r="BY113" t="inlineStr">
        <is>
          <t/>
        </is>
      </c>
      <c r="BZ113" t="inlineStr">
        <is>
          <t/>
        </is>
      </c>
      <c r="CA113" t="inlineStr">
        <is>
          <t/>
        </is>
      </c>
      <c r="CB113" t="inlineStr">
        <is>
          <t/>
        </is>
      </c>
      <c r="CC113" t="inlineStr">
        <is>
          <t/>
        </is>
      </c>
      <c r="CD113" s="2" t="inlineStr">
        <is>
          <t>motivo de não recebimento</t>
        </is>
      </c>
      <c r="CE113" s="2" t="inlineStr">
        <is>
          <t>3</t>
        </is>
      </c>
      <c r="CF113" s="2" t="inlineStr">
        <is>
          <t/>
        </is>
      </c>
      <c r="CG113" t="inlineStr">
        <is>
          <t/>
        </is>
      </c>
      <c r="CH113" s="2" t="inlineStr">
        <is>
          <t>obiecție motivată</t>
        </is>
      </c>
      <c r="CI113" s="2" t="inlineStr">
        <is>
          <t>2</t>
        </is>
      </c>
      <c r="CJ113" s="2" t="inlineStr">
        <is>
          <t/>
        </is>
      </c>
      <c r="CK113" t="inlineStr">
        <is>
          <t/>
        </is>
      </c>
      <c r="CL113" t="inlineStr">
        <is>
          <t/>
        </is>
      </c>
      <c r="CM113" t="inlineStr">
        <is>
          <t/>
        </is>
      </c>
      <c r="CN113" t="inlineStr">
        <is>
          <t/>
        </is>
      </c>
      <c r="CO113" t="inlineStr">
        <is>
          <t/>
        </is>
      </c>
      <c r="CP113" s="2" t="inlineStr">
        <is>
          <t>razlog za nesprejetje</t>
        </is>
      </c>
      <c r="CQ113" s="2" t="inlineStr">
        <is>
          <t>2</t>
        </is>
      </c>
      <c r="CR113" s="2" t="inlineStr">
        <is>
          <t/>
        </is>
      </c>
      <c r="CS113" t="inlineStr">
        <is>
          <t/>
        </is>
      </c>
      <c r="CT113" t="inlineStr">
        <is>
          <t/>
        </is>
      </c>
      <c r="CU113" t="inlineStr">
        <is>
          <t/>
        </is>
      </c>
      <c r="CV113" t="inlineStr">
        <is>
          <t/>
        </is>
      </c>
      <c r="CW113" t="inlineStr">
        <is>
          <t/>
        </is>
      </c>
    </row>
    <row r="114">
      <c r="A114" s="1" t="str">
        <f>HYPERLINK("https://iate.europa.eu/entry/result/1878698/all", "1878698")</f>
        <v>1878698</v>
      </c>
      <c r="B114" t="inlineStr">
        <is>
          <t>ECONOMICS;SOCIAL QUESTIONS</t>
        </is>
      </c>
      <c r="C114" t="inlineStr">
        <is>
          <t>ECONOMICS|economic analysis|statistics;SOCIAL QUESTIONS|health|medical science</t>
        </is>
      </c>
      <c r="D114" t="inlineStr">
        <is>
          <t>no</t>
        </is>
      </c>
      <c r="E114" t="inlineStr">
        <is>
          <t/>
        </is>
      </c>
      <c r="F114" t="inlineStr">
        <is>
          <t/>
        </is>
      </c>
      <c r="G114" t="inlineStr">
        <is>
          <t/>
        </is>
      </c>
      <c r="H114" t="inlineStr">
        <is>
          <t/>
        </is>
      </c>
      <c r="I114" t="inlineStr">
        <is>
          <t/>
        </is>
      </c>
      <c r="J114" t="inlineStr">
        <is>
          <t/>
        </is>
      </c>
      <c r="K114" t="inlineStr">
        <is>
          <t/>
        </is>
      </c>
      <c r="L114" t="inlineStr">
        <is>
          <t/>
        </is>
      </c>
      <c r="M114" t="inlineStr">
        <is>
          <t/>
        </is>
      </c>
      <c r="N114" t="inlineStr">
        <is>
          <t/>
        </is>
      </c>
      <c r="O114" t="inlineStr">
        <is>
          <t/>
        </is>
      </c>
      <c r="P114" t="inlineStr">
        <is>
          <t/>
        </is>
      </c>
      <c r="Q114" t="inlineStr">
        <is>
          <t/>
        </is>
      </c>
      <c r="R114" s="2" t="inlineStr">
        <is>
          <t>Lebensjahre ohne Beeinträchtigung</t>
        </is>
      </c>
      <c r="S114" s="2" t="inlineStr">
        <is>
          <t>3</t>
        </is>
      </c>
      <c r="T114" s="2" t="inlineStr">
        <is>
          <t/>
        </is>
      </c>
      <c r="U114" t="inlineStr">
        <is>
          <t/>
        </is>
      </c>
      <c r="V114" s="2" t="inlineStr">
        <is>
          <t>προστιθέμενο έτος ποιοτικής ζωής|
ποιοτικώς σταθμισμένο έτος ζωής|
QALY|
έτος ζωής προσαρμοσμένο στην ποιότητά του</t>
        </is>
      </c>
      <c r="W114" s="2" t="inlineStr">
        <is>
          <t>3|
3|
4|
3</t>
        </is>
      </c>
      <c r="X114" s="2" t="inlineStr">
        <is>
          <t xml:space="preserve">|
|
|
</t>
        </is>
      </c>
      <c r="Y114" t="inlineStr">
        <is>
          <t/>
        </is>
      </c>
      <c r="Z114" s="2" t="inlineStr">
        <is>
          <t>quality-adjusted life year|
QALY|
Quality-adjusted life years</t>
        </is>
      </c>
      <c r="AA114" s="2" t="inlineStr">
        <is>
          <t>3|
3|
3</t>
        </is>
      </c>
      <c r="AB114" s="2" t="inlineStr">
        <is>
          <t xml:space="preserve">|
|
</t>
        </is>
      </c>
      <c r="AC114" t="inlineStr">
        <is>
          <t>any year of life saved by a technology or service, adjusted according to the quality of those lives; as determined by some valuation process</t>
        </is>
      </c>
      <c r="AD114" s="2" t="inlineStr">
        <is>
          <t>año de adecuada calidad de vida|
año de vida ajustado por calidad|
Años de vida ajustados por calidad|
AVAC</t>
        </is>
      </c>
      <c r="AE114" s="2" t="inlineStr">
        <is>
          <t>3|
1|
3|
3</t>
        </is>
      </c>
      <c r="AF114" s="2" t="inlineStr">
        <is>
          <t xml:space="preserve">|
|
|
</t>
        </is>
      </c>
      <c r="AG114" t="inlineStr">
        <is>
          <t/>
        </is>
      </c>
      <c r="AH114" s="2" t="inlineStr">
        <is>
          <t>kvaliteediga kohandatud eluaasta|
kvaliteetselt elatud eluaasta|
QALY</t>
        </is>
      </c>
      <c r="AI114" s="2" t="inlineStr">
        <is>
          <t>3|
3|
3</t>
        </is>
      </c>
      <c r="AJ114" s="2" t="inlineStr">
        <is>
          <t xml:space="preserve">|
|
</t>
        </is>
      </c>
      <c r="AK114" t="inlineStr">
        <is>
          <t>haiguskoormuse mõõtühik, mis võtab arvesse inimese elatud eluaastaid ja nende aastate jooksul kogetud elukvaliteeti</t>
        </is>
      </c>
      <c r="AL114" s="2" t="inlineStr">
        <is>
          <t>laatupainotettu elinvuosi|
QALY</t>
        </is>
      </c>
      <c r="AM114" s="2" t="inlineStr">
        <is>
          <t>3|
3</t>
        </is>
      </c>
      <c r="AN114" s="2" t="inlineStr">
        <is>
          <t xml:space="preserve">|
</t>
        </is>
      </c>
      <c r="AO114" t="inlineStr">
        <is>
          <t>"Laatupainotetun elinajan mittayksikkö. Yksi QALY vastaa yhtä elinvuotta ”täydellisessä terveydentilassa” ja QALY yhdistää terveyteen liittyvän elämänlaadun ja odotettavissa olevan elinajan. QALY:t lasketaan arvioimalla potilaan elinvuodet tietyn hoidon tai intervention jälkeen ja painottamalla jokainen vuosi elämänlaatupisteillä eli utiliteettiarvolla (0–1)."</t>
        </is>
      </c>
      <c r="AP114" s="2" t="inlineStr">
        <is>
          <t>année de vie ajustée sur la qualité|
année de vie sauvée ajustée sur la qualité de la vie|
année de vie gagnée ajustée sur la qualité de vie|
QALY|
Survie ajustée pour la qualité de vie</t>
        </is>
      </c>
      <c r="AQ114" s="2" t="inlineStr">
        <is>
          <t>3|
3|
3|
3|
3</t>
        </is>
      </c>
      <c r="AR114" s="2" t="inlineStr">
        <is>
          <t xml:space="preserve">|
|
|
|
</t>
        </is>
      </c>
      <c r="AS114" t="inlineStr">
        <is>
          <t/>
        </is>
      </c>
      <c r="AT114" t="inlineStr">
        <is>
          <t/>
        </is>
      </c>
      <c r="AU114" t="inlineStr">
        <is>
          <t/>
        </is>
      </c>
      <c r="AV114" t="inlineStr">
        <is>
          <t/>
        </is>
      </c>
      <c r="AW114" t="inlineStr">
        <is>
          <t/>
        </is>
      </c>
      <c r="AX114" t="inlineStr">
        <is>
          <t/>
        </is>
      </c>
      <c r="AY114" t="inlineStr">
        <is>
          <t/>
        </is>
      </c>
      <c r="AZ114" t="inlineStr">
        <is>
          <t/>
        </is>
      </c>
      <c r="BA114" t="inlineStr">
        <is>
          <t/>
        </is>
      </c>
      <c r="BB114" s="2" t="inlineStr">
        <is>
          <t>minőséggel korrigált magasabb életév</t>
        </is>
      </c>
      <c r="BC114" s="2" t="inlineStr">
        <is>
          <t>2</t>
        </is>
      </c>
      <c r="BD114" s="2" t="inlineStr">
        <is>
          <t/>
        </is>
      </c>
      <c r="BE114" t="inlineStr">
        <is>
          <t/>
        </is>
      </c>
      <c r="BF114" s="2" t="inlineStr">
        <is>
          <t>anno di vita di qualità corretta|
Anni di vita ponderati per qualità</t>
        </is>
      </c>
      <c r="BG114" s="2" t="inlineStr">
        <is>
          <t>3|
3</t>
        </is>
      </c>
      <c r="BH114" s="2" t="inlineStr">
        <is>
          <t xml:space="preserve">|
</t>
        </is>
      </c>
      <c r="BI114" t="inlineStr">
        <is>
          <t/>
        </is>
      </c>
      <c r="BJ114" s="2" t="inlineStr">
        <is>
          <t>pagal gyvenimo kokybę pakoreguoti gyvenimo metai|
QUALY</t>
        </is>
      </c>
      <c r="BK114" s="2" t="inlineStr">
        <is>
          <t>2|
2</t>
        </is>
      </c>
      <c r="BL114" s="2" t="inlineStr">
        <is>
          <t xml:space="preserve">|
</t>
        </is>
      </c>
      <c r="BM114" t="inlineStr">
        <is>
          <t>gyvenimo metai, kuriais dėl taikomos technologijos ar teikiamos paslaugos pailgėja ligonio gyvenimas, pakoreguoti atsižvelgiant į tų gyvenimo metų kokybę</t>
        </is>
      </c>
      <c r="BN114" s="2" t="inlineStr">
        <is>
          <t>&lt;i&gt;QALY&lt;/i&gt;|
kvalitātes koriģēti dzīves gadi</t>
        </is>
      </c>
      <c r="BO114" s="2" t="inlineStr">
        <is>
          <t>2|
2</t>
        </is>
      </c>
      <c r="BP114" s="2" t="inlineStr">
        <is>
          <t xml:space="preserve">|
</t>
        </is>
      </c>
      <c r="BQ114" t="inlineStr">
        <is>
          <t>veselīgas dzīves gadu skaits, ko nodrošinājusi intervence, ņemot arī vērā pacienta dzīves kvalitāti</t>
        </is>
      </c>
      <c r="BR114" t="inlineStr">
        <is>
          <t/>
        </is>
      </c>
      <c r="BS114" t="inlineStr">
        <is>
          <t/>
        </is>
      </c>
      <c r="BT114" t="inlineStr">
        <is>
          <t/>
        </is>
      </c>
      <c r="BU114" t="inlineStr">
        <is>
          <t/>
        </is>
      </c>
      <c r="BV114" s="2" t="inlineStr">
        <is>
          <t>Voor kwaliteit gecorrigeerde levensjaren</t>
        </is>
      </c>
      <c r="BW114" s="2" t="inlineStr">
        <is>
          <t>3</t>
        </is>
      </c>
      <c r="BX114" s="2" t="inlineStr">
        <is>
          <t/>
        </is>
      </c>
      <c r="BY114" t="inlineStr">
        <is>
          <t/>
        </is>
      </c>
      <c r="BZ114" s="2" t="inlineStr">
        <is>
          <t>lata życia skorygowane o jakość|
QALY</t>
        </is>
      </c>
      <c r="CA114" s="2" t="inlineStr">
        <is>
          <t>3|
3</t>
        </is>
      </c>
      <c r="CB114" s="2" t="inlineStr">
        <is>
          <t xml:space="preserve">|
</t>
        </is>
      </c>
      <c r="CC114" t="inlineStr">
        <is>
          <t>jednostka określająca stan zdrowia jednocześnie w ujęciu ilościowym i jakościowym w analizie kosztów użyteczności</t>
        </is>
      </c>
      <c r="CD114" s="2" t="inlineStr">
        <is>
          <t>anos de vida ajustados à qualidade|
Anos de vida isentos de incapacidade</t>
        </is>
      </c>
      <c r="CE114" s="2" t="inlineStr">
        <is>
          <t>3|
3</t>
        </is>
      </c>
      <c r="CF114" s="2" t="inlineStr">
        <is>
          <t xml:space="preserve">|
</t>
        </is>
      </c>
      <c r="CG114" t="inlineStr">
        <is>
          <t>---</t>
        </is>
      </c>
      <c r="CH114" s="2" t="inlineStr">
        <is>
          <t>an de viață suplimentar ajustat în funcție de calitate|
QALY</t>
        </is>
      </c>
      <c r="CI114" s="2" t="inlineStr">
        <is>
          <t>3|
3</t>
        </is>
      </c>
      <c r="CJ114" s="2" t="inlineStr">
        <is>
          <t xml:space="preserve">|
</t>
        </is>
      </c>
      <c r="CK114" t="inlineStr">
        <is>
          <t>indice care în calcul modificările referitoare la rata de supraviețuire și calitatea vieții pacienților, pentru a evalua beneficul pe care îl aduce de exemplu un tratament</t>
        </is>
      </c>
      <c r="CL114" s="2" t="inlineStr">
        <is>
          <t>roky života vážené kvalitou</t>
        </is>
      </c>
      <c r="CM114" s="2" t="inlineStr">
        <is>
          <t>3</t>
        </is>
      </c>
      <c r="CN114" s="2" t="inlineStr">
        <is>
          <t/>
        </is>
      </c>
      <c r="CO114" t="inlineStr">
        <is>
          <t/>
        </is>
      </c>
      <c r="CP114" s="2" t="inlineStr">
        <is>
          <t>QALY|
leto zdravstveno kakovostnega življenja</t>
        </is>
      </c>
      <c r="CQ114" s="2" t="inlineStr">
        <is>
          <t>3|
3</t>
        </is>
      </c>
      <c r="CR114" s="2" t="inlineStr">
        <is>
          <t xml:space="preserve">|
</t>
        </is>
      </c>
      <c r="CS114" t="inlineStr">
        <is>
          <t>prilagojena pričakovana življenjska doba, izračunana tako, da se zmanjša celotna pričakovana življenjska doba za obdobja kroničnih stanj, ki povzročajo omejitve aktivnosti; ali z drugimi besedami: število let življenja brez zdravstvenih težav, ki jih je oseba pridobila s posegom, pri tem pa se upošteva tudi kakovost življenja bolnika</t>
        </is>
      </c>
      <c r="CT114" s="2" t="inlineStr">
        <is>
          <t>kvalitetsjusterat levnadsår|
QALY</t>
        </is>
      </c>
      <c r="CU114" s="2" t="inlineStr">
        <is>
          <t>3|
3</t>
        </is>
      </c>
      <c r="CV114" s="2" t="inlineStr">
        <is>
          <t xml:space="preserve">|
</t>
        </is>
      </c>
      <c r="CW114" t="inlineStr">
        <is>
          <t/>
        </is>
      </c>
    </row>
    <row r="115">
      <c r="A115" s="1" t="str">
        <f>HYPERLINK("https://iate.europa.eu/entry/result/1105805/all", "1105805")</f>
        <v>1105805</v>
      </c>
      <c r="B115" t="inlineStr">
        <is>
          <t>SOCIAL QUESTIONS</t>
        </is>
      </c>
      <c r="C115" t="inlineStr">
        <is>
          <t>SOCIAL QUESTIONS|health|pharmaceutical industry</t>
        </is>
      </c>
      <c r="D115" t="inlineStr">
        <is>
          <t>yes</t>
        </is>
      </c>
      <c r="E115" t="inlineStr">
        <is>
          <t/>
        </is>
      </c>
      <c r="F115" s="2" t="inlineStr">
        <is>
          <t>площ под кривата</t>
        </is>
      </c>
      <c r="G115" s="2" t="inlineStr">
        <is>
          <t>3</t>
        </is>
      </c>
      <c r="H115" s="2" t="inlineStr">
        <is>
          <t/>
        </is>
      </c>
      <c r="I115" t="inlineStr">
        <is>
          <t>Площта под графична крива, представляваща изменението на плазмената концентрация с времето.</t>
        </is>
      </c>
      <c r="J115" s="2" t="inlineStr">
        <is>
          <t>plocha pod křivkou|
AUC</t>
        </is>
      </c>
      <c r="K115" s="2" t="inlineStr">
        <is>
          <t>3|
3</t>
        </is>
      </c>
      <c r="L115" s="2" t="inlineStr">
        <is>
          <t xml:space="preserve">|
</t>
        </is>
      </c>
      <c r="M115" t="inlineStr">
        <is>
          <t>plocha, která udává, jaké množství nezměněného léčiva je systémově dostupné pro farmakologické účinky a biotransformaci</t>
        </is>
      </c>
      <c r="N115" s="2" t="inlineStr">
        <is>
          <t>areal under kurven|
AUC|
areal under graf</t>
        </is>
      </c>
      <c r="O115" s="2" t="inlineStr">
        <is>
          <t>3|
3|
3</t>
        </is>
      </c>
      <c r="P115" s="2" t="inlineStr">
        <is>
          <t xml:space="preserve">|
|
</t>
        </is>
      </c>
      <c r="Q115" t="inlineStr">
        <is>
          <t/>
        </is>
      </c>
      <c r="R115" s="2" t="inlineStr">
        <is>
          <t>Bereich unterhalb der Kurve</t>
        </is>
      </c>
      <c r="S115" s="2" t="inlineStr">
        <is>
          <t>3</t>
        </is>
      </c>
      <c r="T115" s="2" t="inlineStr">
        <is>
          <t/>
        </is>
      </c>
      <c r="U115" t="inlineStr">
        <is>
          <t/>
        </is>
      </c>
      <c r="V115" s="2" t="inlineStr">
        <is>
          <t>περιοχή κάτωθι της καμπύλης|
ΠΚΚ</t>
        </is>
      </c>
      <c r="W115" s="2" t="inlineStr">
        <is>
          <t>3|
3</t>
        </is>
      </c>
      <c r="X115" s="2" t="inlineStr">
        <is>
          <t xml:space="preserve">|
</t>
        </is>
      </c>
      <c r="Y115" t="inlineStr">
        <is>
          <t/>
        </is>
      </c>
      <c r="Z115" s="2" t="inlineStr">
        <is>
          <t>area under the curve|
AUC|
plasma concentration-time curve</t>
        </is>
      </c>
      <c r="AA115" s="2" t="inlineStr">
        <is>
          <t>3|
3|
3</t>
        </is>
      </c>
      <c r="AB115" s="2" t="inlineStr">
        <is>
          <t xml:space="preserve">|
|
</t>
        </is>
      </c>
      <c r="AC115" t="inlineStr">
        <is>
          <t>area under a graph curve representing the evolution of plasma concentration of a drug over time</t>
        </is>
      </c>
      <c r="AD115" s="2" t="inlineStr">
        <is>
          <t>área bajo la curva|
ABC</t>
        </is>
      </c>
      <c r="AE115" s="2" t="inlineStr">
        <is>
          <t>3|
3</t>
        </is>
      </c>
      <c r="AF115" s="2" t="inlineStr">
        <is>
          <t xml:space="preserve">|
</t>
        </is>
      </c>
      <c r="AG115" t="inlineStr">
        <is>
          <t>Parámetro farmacocinético que refleja la cantidad total de fármaco que alcanza la circulación sistémica. Constituye la medida más importante de la biodisponibilidad y relaciona las variaciones de la concentración plasmática de un fármaco en función del tiempo. Expresa muy bien la cinética de absorción y cuantitativamente engloba los términos de velocidad de absorción y cantidad de fármaco que llega a la sangre.</t>
        </is>
      </c>
      <c r="AH115" t="inlineStr">
        <is>
          <t/>
        </is>
      </c>
      <c r="AI115" t="inlineStr">
        <is>
          <t/>
        </is>
      </c>
      <c r="AJ115" t="inlineStr">
        <is>
          <t/>
        </is>
      </c>
      <c r="AK115" t="inlineStr">
        <is>
          <t/>
        </is>
      </c>
      <c r="AL115" s="2" t="inlineStr">
        <is>
          <t>käyrän alle jäävä pinta-ala|
AUC-arvo</t>
        </is>
      </c>
      <c r="AM115" s="2" t="inlineStr">
        <is>
          <t>3|
3</t>
        </is>
      </c>
      <c r="AN115" s="2" t="inlineStr">
        <is>
          <t xml:space="preserve">|
</t>
        </is>
      </c>
      <c r="AO115" t="inlineStr">
        <is>
          <t>kvantitatiivisten mittausten yhdistemitta, jota käytetään toistomittausasetelmien ja diagnostisten testien yhteydessä toistomittausten keskiarvon asemesta kuvastamaan esim. lääkehoidosta saatua vastetta tietyllä aika-välillä</t>
        </is>
      </c>
      <c r="AP115" s="2" t="inlineStr">
        <is>
          <t>surface sous-tendue par la courbe|
SSC|
aire comprise sous la courbe|
surface sous la courbe</t>
        </is>
      </c>
      <c r="AQ115" s="2" t="inlineStr">
        <is>
          <t>3|
3|
3|
3</t>
        </is>
      </c>
      <c r="AR115" s="2" t="inlineStr">
        <is>
          <t xml:space="preserve">|
|
|
</t>
        </is>
      </c>
      <c r="AS115" t="inlineStr">
        <is>
          <t/>
        </is>
      </c>
      <c r="AT115" s="2" t="inlineStr">
        <is>
          <t>achar faoin gcuar|
AUC</t>
        </is>
      </c>
      <c r="AU115" s="2" t="inlineStr">
        <is>
          <t>3|
3</t>
        </is>
      </c>
      <c r="AV115" s="2" t="inlineStr">
        <is>
          <t xml:space="preserve">|
</t>
        </is>
      </c>
      <c r="AW115" t="inlineStr">
        <is>
          <t/>
        </is>
      </c>
      <c r="AX115" s="2" t="inlineStr">
        <is>
          <t>površine ispod krivulje</t>
        </is>
      </c>
      <c r="AY115" s="2" t="inlineStr">
        <is>
          <t>2</t>
        </is>
      </c>
      <c r="AZ115" s="2" t="inlineStr">
        <is>
          <t/>
        </is>
      </c>
      <c r="BA115" t="inlineStr">
        <is>
          <t/>
        </is>
      </c>
      <c r="BB115" s="2" t="inlineStr">
        <is>
          <t>plazmakoncentráció időgörbéje alatti terület</t>
        </is>
      </c>
      <c r="BC115" s="2" t="inlineStr">
        <is>
          <t>2</t>
        </is>
      </c>
      <c r="BD115" s="2" t="inlineStr">
        <is>
          <t/>
        </is>
      </c>
      <c r="BE115" t="inlineStr">
        <is>
          <t/>
        </is>
      </c>
      <c r="BF115" s="2" t="inlineStr">
        <is>
          <t>AUC|
area sotto la curva|
area sotto la curva di concentrazione plasmatica - tempo</t>
        </is>
      </c>
      <c r="BG115" s="2" t="inlineStr">
        <is>
          <t>3|
3|
3</t>
        </is>
      </c>
      <c r="BH115" s="2" t="inlineStr">
        <is>
          <t xml:space="preserve">|
|
</t>
        </is>
      </c>
      <c r="BI115" t="inlineStr">
        <is>
          <t>parametro che esprime quanto farmaco sia presente nell'organismo nell'arco della giornata dopo somministrazione, il che è utile al fine di comprendere quanto farmaco debba essere somministrato quotidianamente nell'intento di assicurare un'esposizione terapeuticamente efficace mantenuta nel tempo</t>
        </is>
      </c>
      <c r="BJ115" s="2" t="inlineStr">
        <is>
          <t>plotas po kreive</t>
        </is>
      </c>
      <c r="BK115" s="2" t="inlineStr">
        <is>
          <t>3</t>
        </is>
      </c>
      <c r="BL115" s="2" t="inlineStr">
        <is>
          <t/>
        </is>
      </c>
      <c r="BM115" t="inlineStr">
        <is>
          <t/>
        </is>
      </c>
      <c r="BN115" s="2" t="inlineStr">
        <is>
          <t>laukums zem līknes|
&lt;i&gt;AUC&lt;/i&gt;</t>
        </is>
      </c>
      <c r="BO115" s="2" t="inlineStr">
        <is>
          <t>2|
3</t>
        </is>
      </c>
      <c r="BP115" s="2" t="inlineStr">
        <is>
          <t xml:space="preserve">|
</t>
        </is>
      </c>
      <c r="BQ115" t="inlineStr">
        <is>
          <t/>
        </is>
      </c>
      <c r="BR115" s="2" t="inlineStr">
        <is>
          <t>erja taħt il-kurva|
AUC</t>
        </is>
      </c>
      <c r="BS115" s="2" t="inlineStr">
        <is>
          <t>3|
3</t>
        </is>
      </c>
      <c r="BT115" s="2" t="inlineStr">
        <is>
          <t xml:space="preserve">|
</t>
        </is>
      </c>
      <c r="BU115" t="inlineStr">
        <is>
          <t/>
        </is>
      </c>
      <c r="BV115" s="2" t="inlineStr">
        <is>
          <t>gebied onder de plasmaverdwijningskromme</t>
        </is>
      </c>
      <c r="BW115" s="2" t="inlineStr">
        <is>
          <t>3</t>
        </is>
      </c>
      <c r="BX115" s="2" t="inlineStr">
        <is>
          <t/>
        </is>
      </c>
      <c r="BY115" t="inlineStr">
        <is>
          <t/>
        </is>
      </c>
      <c r="BZ115" s="2" t="inlineStr">
        <is>
          <t>pole pod krzywą</t>
        </is>
      </c>
      <c r="CA115" s="2" t="inlineStr">
        <is>
          <t>3</t>
        </is>
      </c>
      <c r="CB115" s="2" t="inlineStr">
        <is>
          <t/>
        </is>
      </c>
      <c r="CC115" t="inlineStr">
        <is>
          <t/>
        </is>
      </c>
      <c r="CD115" s="2" t="inlineStr">
        <is>
          <t>área sob a curva|
AUC|
superfície abrangida pela curva</t>
        </is>
      </c>
      <c r="CE115" s="2" t="inlineStr">
        <is>
          <t>3|
3|
3</t>
        </is>
      </c>
      <c r="CF115" s="2" t="inlineStr">
        <is>
          <t xml:space="preserve">|
|
</t>
        </is>
      </c>
      <c r="CG115" t="inlineStr">
        <is>
          <t>Representação gráfica da concentração de um medicamento em função do tempo.</t>
        </is>
      </c>
      <c r="CH115" s="2" t="inlineStr">
        <is>
          <t>aria de sub curbă|
ASC</t>
        </is>
      </c>
      <c r="CI115" s="2" t="inlineStr">
        <is>
          <t>3|
3</t>
        </is>
      </c>
      <c r="CJ115" s="2" t="inlineStr">
        <is>
          <t xml:space="preserve">|
</t>
        </is>
      </c>
      <c r="CK115" t="inlineStr">
        <is>
          <t>parametru farmacocinetic care reprezintă Aria de Sub Curba variației în timp a concentrației plasmatice a medicamentului. În general, parametrul este considerat o măsură a expunerii unei persoane la medicamentul respectiv.</t>
        </is>
      </c>
      <c r="CL115" s="2" t="inlineStr">
        <is>
          <t>plocha pod krivkou|
AUC</t>
        </is>
      </c>
      <c r="CM115" s="2" t="inlineStr">
        <is>
          <t>3|
3</t>
        </is>
      </c>
      <c r="CN115" s="2" t="inlineStr">
        <is>
          <t xml:space="preserve">|
</t>
        </is>
      </c>
      <c r="CO115" t="inlineStr">
        <is>
          <t/>
        </is>
      </c>
      <c r="CP115" s="2" t="inlineStr">
        <is>
          <t>območje pod krivuljo</t>
        </is>
      </c>
      <c r="CQ115" s="2" t="inlineStr">
        <is>
          <t>3</t>
        </is>
      </c>
      <c r="CR115" s="2" t="inlineStr">
        <is>
          <t/>
        </is>
      </c>
      <c r="CS115" t="inlineStr">
        <is>
          <t/>
        </is>
      </c>
      <c r="CT115" t="inlineStr">
        <is>
          <t/>
        </is>
      </c>
      <c r="CU115" t="inlineStr">
        <is>
          <t/>
        </is>
      </c>
      <c r="CV115" t="inlineStr">
        <is>
          <t/>
        </is>
      </c>
      <c r="CW115" t="inlineStr">
        <is>
          <t/>
        </is>
      </c>
    </row>
    <row r="116">
      <c r="A116" s="1" t="str">
        <f>HYPERLINK("https://iate.europa.eu/entry/result/1443162/all", "1443162")</f>
        <v>1443162</v>
      </c>
      <c r="B116" t="inlineStr">
        <is>
          <t>TRADE;SOCIAL QUESTIONS;EDUCATION AND COMMUNICATIONS</t>
        </is>
      </c>
      <c r="C116" t="inlineStr">
        <is>
          <t>TRADE|consumption|consumer;SOCIAL QUESTIONS|health|pharmaceutical industry;EDUCATION AND COMMUNICATIONS|information and information processing|information</t>
        </is>
      </c>
      <c r="D116" t="inlineStr">
        <is>
          <t>yes</t>
        </is>
      </c>
      <c r="E116" t="inlineStr">
        <is>
          <t/>
        </is>
      </c>
      <c r="F116" t="inlineStr">
        <is>
          <t/>
        </is>
      </c>
      <c r="G116" t="inlineStr">
        <is>
          <t/>
        </is>
      </c>
      <c r="H116" t="inlineStr">
        <is>
          <t/>
        </is>
      </c>
      <c r="I116" t="inlineStr">
        <is>
          <t/>
        </is>
      </c>
      <c r="J116" s="2" t="inlineStr">
        <is>
          <t>příbalová informace</t>
        </is>
      </c>
      <c r="K116" s="2" t="inlineStr">
        <is>
          <t>3</t>
        </is>
      </c>
      <c r="L116" s="2" t="inlineStr">
        <is>
          <t/>
        </is>
      </c>
      <c r="M116" t="inlineStr">
        <is>
          <t>písemná informace pro uživatele, která je součástí léčivého přípravku</t>
        </is>
      </c>
      <c r="N116" s="2" t="inlineStr">
        <is>
          <t>indlægsseddel</t>
        </is>
      </c>
      <c r="O116" s="2" t="inlineStr">
        <is>
          <t>2</t>
        </is>
      </c>
      <c r="P116" s="2" t="inlineStr">
        <is>
          <t/>
        </is>
      </c>
      <c r="Q116" t="inlineStr">
        <is>
          <t>"den indlægsseddel, der indeholder information til brugeren, og som følger med lægemidlet"</t>
        </is>
      </c>
      <c r="R116" s="2" t="inlineStr">
        <is>
          <t>Packungsbeilage|
Beipackzettel (2)</t>
        </is>
      </c>
      <c r="S116" s="2" t="inlineStr">
        <is>
          <t>2|
3</t>
        </is>
      </c>
      <c r="T116" s="2" t="inlineStr">
        <is>
          <t xml:space="preserve">|
</t>
        </is>
      </c>
      <c r="U116" t="inlineStr">
        <is>
          <t>der dem Arzneimittel beigefügte Beipackzettel für den Verbraucher</t>
        </is>
      </c>
      <c r="V116" s="2" t="inlineStr">
        <is>
          <t>φύλλο οδηγιών χρήσης</t>
        </is>
      </c>
      <c r="W116" s="2" t="inlineStr">
        <is>
          <t>3</t>
        </is>
      </c>
      <c r="X116" s="2" t="inlineStr">
        <is>
          <t/>
        </is>
      </c>
      <c r="Y116" t="inlineStr">
        <is>
          <t/>
        </is>
      </c>
      <c r="Z116" s="2" t="inlineStr">
        <is>
          <t>package leaflet|
PL|
patient information leaflet|
PIL|
package insert|
patient package insert</t>
        </is>
      </c>
      <c r="AA116" s="2" t="inlineStr">
        <is>
          <t>3|
3|
3|
3|
3|
3</t>
        </is>
      </c>
      <c r="AB116" s="2" t="inlineStr">
        <is>
          <t xml:space="preserve">|
|
|
|
|
</t>
        </is>
      </c>
      <c r="AC116" t="inlineStr">
        <is>
          <t>printed sheet of paper containing information for the user which accompanies a medicinal product</t>
        </is>
      </c>
      <c r="AD116" s="2" t="inlineStr">
        <is>
          <t>prospecto</t>
        </is>
      </c>
      <c r="AE116" s="2" t="inlineStr">
        <is>
          <t>3</t>
        </is>
      </c>
      <c r="AF116" s="2" t="inlineStr">
        <is>
          <t/>
        </is>
      </c>
      <c r="AG116" t="inlineStr">
        <is>
          <t>Nota informativa para el usuario, que acompaña al medicamento.</t>
        </is>
      </c>
      <c r="AH116" s="2" t="inlineStr">
        <is>
          <t>pakendi infoleht|
patsiendi infoleht|
ravimi infoleht|
pakendivaheleht</t>
        </is>
      </c>
      <c r="AI116" s="2" t="inlineStr">
        <is>
          <t>3|
2|
2|
2</t>
        </is>
      </c>
      <c r="AJ116" s="2" t="inlineStr">
        <is>
          <t xml:space="preserve">|
|
|
</t>
        </is>
      </c>
      <c r="AK116" t="inlineStr">
        <is>
          <t/>
        </is>
      </c>
      <c r="AL116" s="2" t="inlineStr">
        <is>
          <t>pakkausseloste</t>
        </is>
      </c>
      <c r="AM116" s="2" t="inlineStr">
        <is>
          <t>3</t>
        </is>
      </c>
      <c r="AN116" s="2" t="inlineStr">
        <is>
          <t/>
        </is>
      </c>
      <c r="AO116" t="inlineStr">
        <is>
          <t>lääkkeen mukana oleva seloste, joka sisältää tietoja käyttäjälle</t>
        </is>
      </c>
      <c r="AP116" s="2" t="inlineStr">
        <is>
          <t>notice</t>
        </is>
      </c>
      <c r="AQ116" s="2" t="inlineStr">
        <is>
          <t>3</t>
        </is>
      </c>
      <c r="AR116" s="2" t="inlineStr">
        <is>
          <t/>
        </is>
      </c>
      <c r="AS116" t="inlineStr">
        <is>
          <t>la notice d'information pour l'utilisateur, qui accompagne le médicament</t>
        </is>
      </c>
      <c r="AT116" s="2" t="inlineStr">
        <is>
          <t>bileog phacáiste</t>
        </is>
      </c>
      <c r="AU116" s="2" t="inlineStr">
        <is>
          <t>3</t>
        </is>
      </c>
      <c r="AV116" s="2" t="inlineStr">
        <is>
          <t/>
        </is>
      </c>
      <c r="AW116" t="inlineStr">
        <is>
          <t/>
        </is>
      </c>
      <c r="AX116" t="inlineStr">
        <is>
          <t/>
        </is>
      </c>
      <c r="AY116" t="inlineStr">
        <is>
          <t/>
        </is>
      </c>
      <c r="AZ116" t="inlineStr">
        <is>
          <t/>
        </is>
      </c>
      <c r="BA116" t="inlineStr">
        <is>
          <t/>
        </is>
      </c>
      <c r="BB116" s="2" t="inlineStr">
        <is>
          <t>betegtájékoztató</t>
        </is>
      </c>
      <c r="BC116" s="2" t="inlineStr">
        <is>
          <t>2</t>
        </is>
      </c>
      <c r="BD116" s="2" t="inlineStr">
        <is>
          <t/>
        </is>
      </c>
      <c r="BE116" t="inlineStr">
        <is>
          <t/>
        </is>
      </c>
      <c r="BF116" s="2" t="inlineStr">
        <is>
          <t>foglietto illustrativo</t>
        </is>
      </c>
      <c r="BG116" s="2" t="inlineStr">
        <is>
          <t>3</t>
        </is>
      </c>
      <c r="BH116" s="2" t="inlineStr">
        <is>
          <t/>
        </is>
      </c>
      <c r="BI116" t="inlineStr">
        <is>
          <t>il foglietto che reca informazioni destinate all'utilizzatore e che accompagna il medicinale</t>
        </is>
      </c>
      <c r="BJ116" s="2" t="inlineStr">
        <is>
          <t>pakuotės lapelis</t>
        </is>
      </c>
      <c r="BK116" s="2" t="inlineStr">
        <is>
          <t>3</t>
        </is>
      </c>
      <c r="BL116" s="2" t="inlineStr">
        <is>
          <t/>
        </is>
      </c>
      <c r="BM116" t="inlineStr">
        <is>
          <t>vartotojui informuoti skirtas lapelis, pateikiamas kartu su vaistu</t>
        </is>
      </c>
      <c r="BN116" s="2" t="inlineStr">
        <is>
          <t>lietošanas instrukcija</t>
        </is>
      </c>
      <c r="BO116" s="2" t="inlineStr">
        <is>
          <t>3</t>
        </is>
      </c>
      <c r="BP116" s="2" t="inlineStr">
        <is>
          <t/>
        </is>
      </c>
      <c r="BQ116" t="inlineStr">
        <is>
          <t>zālēm līdzi dota lapa ar drukātu informāciju lietotājam</t>
        </is>
      </c>
      <c r="BR116" s="2" t="inlineStr">
        <is>
          <t>fuljett ta' tagħrif</t>
        </is>
      </c>
      <c r="BS116" s="2" t="inlineStr">
        <is>
          <t>3</t>
        </is>
      </c>
      <c r="BT116" s="2" t="inlineStr">
        <is>
          <t/>
        </is>
      </c>
      <c r="BU116" t="inlineStr">
        <is>
          <t>il-fuljett li jkun fih l-informazzjoni kollha għal min ikun se juża l-prodott mediċinali u li jkun flimkien mal-prodott mediċinali</t>
        </is>
      </c>
      <c r="BV116" s="2" t="inlineStr">
        <is>
          <t>bijsluiter</t>
        </is>
      </c>
      <c r="BW116" s="2" t="inlineStr">
        <is>
          <t>3</t>
        </is>
      </c>
      <c r="BX116" s="2" t="inlineStr">
        <is>
          <t/>
        </is>
      </c>
      <c r="BY116" t="inlineStr">
        <is>
          <t>bij geneesmiddelen bijgevoegde gebruiksaanwijzing</t>
        </is>
      </c>
      <c r="BZ116" s="2" t="inlineStr">
        <is>
          <t>ulotka dołączona do opakowania</t>
        </is>
      </c>
      <c r="CA116" s="2" t="inlineStr">
        <is>
          <t>3</t>
        </is>
      </c>
      <c r="CB116" s="2" t="inlineStr">
        <is>
          <t/>
        </is>
      </c>
      <c r="CC116" t="inlineStr">
        <is>
          <t>dołączona do produktu leczniczego informacja dla użytkownika</t>
        </is>
      </c>
      <c r="CD116" s="2" t="inlineStr">
        <is>
          <t>folheto informativo|
bula</t>
        </is>
      </c>
      <c r="CE116" s="2" t="inlineStr">
        <is>
          <t>3|
3</t>
        </is>
      </c>
      <c r="CF116" s="2" t="inlineStr">
        <is>
          <t xml:space="preserve">|
</t>
        </is>
      </c>
      <c r="CG116" t="inlineStr">
        <is>
          <t>Documento impresso que acompanha um medicamento na sua embalagem e se destina a transmitir ao consumidor, em linguagem clara e acessível, informações sobre as suas características e indicações sobre a sua utilização.</t>
        </is>
      </c>
      <c r="CH116" s="2" t="inlineStr">
        <is>
          <t>prospect</t>
        </is>
      </c>
      <c r="CI116" s="2" t="inlineStr">
        <is>
          <t>3</t>
        </is>
      </c>
      <c r="CJ116" s="2" t="inlineStr">
        <is>
          <t/>
        </is>
      </c>
      <c r="CK116" t="inlineStr">
        <is>
          <t/>
        </is>
      </c>
      <c r="CL116" s="2" t="inlineStr">
        <is>
          <t>písomná informácia pre používateľov</t>
        </is>
      </c>
      <c r="CM116" s="2" t="inlineStr">
        <is>
          <t>3</t>
        </is>
      </c>
      <c r="CN116" s="2" t="inlineStr">
        <is>
          <t/>
        </is>
      </c>
      <c r="CO116" t="inlineStr">
        <is>
          <t>dokumentačný leták, ktorý obsahuje informácie o lieku pre používateľov a je súčasťou balenia lieku</t>
        </is>
      </c>
      <c r="CP116" s="2" t="inlineStr">
        <is>
          <t>navodilo za uporabo</t>
        </is>
      </c>
      <c r="CQ116" s="2" t="inlineStr">
        <is>
          <t>3</t>
        </is>
      </c>
      <c r="CR116" s="2" t="inlineStr">
        <is>
          <t/>
        </is>
      </c>
      <c r="CS116" t="inlineStr">
        <is>
          <t>informacija za uporabnika, ki je v pisni obliki priložena zdravilu, praviloma kot listič</t>
        </is>
      </c>
      <c r="CT116" s="2" t="inlineStr">
        <is>
          <t>bipacksedel</t>
        </is>
      </c>
      <c r="CU116" s="2" t="inlineStr">
        <is>
          <t>3</t>
        </is>
      </c>
      <c r="CV116" s="2" t="inlineStr">
        <is>
          <t/>
        </is>
      </c>
      <c r="CW116" t="inlineStr">
        <is>
          <t>informationsblad för användaren som åtföljer läkemedlet</t>
        </is>
      </c>
    </row>
    <row r="117">
      <c r="A117" s="1" t="str">
        <f>HYPERLINK("https://iate.europa.eu/entry/result/3635187/all", "3635187")</f>
        <v>3635187</v>
      </c>
      <c r="B117" t="inlineStr">
        <is>
          <t>SCIENCE</t>
        </is>
      </c>
      <c r="C117" t="inlineStr">
        <is>
          <t>SCIENCE|natural and applied sciences</t>
        </is>
      </c>
      <c r="D117" t="inlineStr">
        <is>
          <t>no</t>
        </is>
      </c>
      <c r="E117" t="inlineStr">
        <is>
          <t/>
        </is>
      </c>
      <c r="F117" t="inlineStr">
        <is>
          <t/>
        </is>
      </c>
      <c r="G117" t="inlineStr">
        <is>
          <t/>
        </is>
      </c>
      <c r="H117" t="inlineStr">
        <is>
          <t/>
        </is>
      </c>
      <c r="I117" t="inlineStr">
        <is>
          <t/>
        </is>
      </c>
      <c r="J117" t="inlineStr">
        <is>
          <t/>
        </is>
      </c>
      <c r="K117" t="inlineStr">
        <is>
          <t/>
        </is>
      </c>
      <c r="L117" t="inlineStr">
        <is>
          <t/>
        </is>
      </c>
      <c r="M117" t="inlineStr">
        <is>
          <t/>
        </is>
      </c>
      <c r="N117" t="inlineStr">
        <is>
          <t/>
        </is>
      </c>
      <c r="O117" t="inlineStr">
        <is>
          <t/>
        </is>
      </c>
      <c r="P117" t="inlineStr">
        <is>
          <t/>
        </is>
      </c>
      <c r="Q117" t="inlineStr">
        <is>
          <t/>
        </is>
      </c>
      <c r="R117" t="inlineStr">
        <is>
          <t/>
        </is>
      </c>
      <c r="S117" t="inlineStr">
        <is>
          <t/>
        </is>
      </c>
      <c r="T117" t="inlineStr">
        <is>
          <t/>
        </is>
      </c>
      <c r="U117" t="inlineStr">
        <is>
          <t/>
        </is>
      </c>
      <c r="V117" t="inlineStr">
        <is>
          <t/>
        </is>
      </c>
      <c r="W117" t="inlineStr">
        <is>
          <t/>
        </is>
      </c>
      <c r="X117" t="inlineStr">
        <is>
          <t/>
        </is>
      </c>
      <c r="Y117" t="inlineStr">
        <is>
          <t/>
        </is>
      </c>
      <c r="Z117" s="2" t="inlineStr">
        <is>
          <t>health-related quality of life|
HRQL</t>
        </is>
      </c>
      <c r="AA117" s="2" t="inlineStr">
        <is>
          <t>2|
2</t>
        </is>
      </c>
      <c r="AB117" s="2" t="inlineStr">
        <is>
          <t xml:space="preserve">|
</t>
        </is>
      </c>
      <c r="AC117" t="inlineStr">
        <is>
          <t/>
        </is>
      </c>
      <c r="AD117" s="2" t="inlineStr">
        <is>
          <t>calidad de vida relacionada con la salud</t>
        </is>
      </c>
      <c r="AE117" s="2" t="inlineStr">
        <is>
          <t>2</t>
        </is>
      </c>
      <c r="AF117" s="2" t="inlineStr">
        <is>
          <t/>
        </is>
      </c>
      <c r="AG117" t="inlineStr">
        <is>
          <t/>
        </is>
      </c>
      <c r="AH117" t="inlineStr">
        <is>
          <t/>
        </is>
      </c>
      <c r="AI117" t="inlineStr">
        <is>
          <t/>
        </is>
      </c>
      <c r="AJ117" t="inlineStr">
        <is>
          <t/>
        </is>
      </c>
      <c r="AK117" t="inlineStr">
        <is>
          <t/>
        </is>
      </c>
      <c r="AL117" t="inlineStr">
        <is>
          <t/>
        </is>
      </c>
      <c r="AM117" t="inlineStr">
        <is>
          <t/>
        </is>
      </c>
      <c r="AN117" t="inlineStr">
        <is>
          <t/>
        </is>
      </c>
      <c r="AO117" t="inlineStr">
        <is>
          <t/>
        </is>
      </c>
      <c r="AP117" s="2" t="inlineStr">
        <is>
          <t>qualité de vie liée à la santé|
QVLS</t>
        </is>
      </c>
      <c r="AQ117" s="2" t="inlineStr">
        <is>
          <t>2|
2</t>
        </is>
      </c>
      <c r="AR117" s="2" t="inlineStr">
        <is>
          <t xml:space="preserve">|
</t>
        </is>
      </c>
      <c r="AS117" t="inlineStr">
        <is>
          <t/>
        </is>
      </c>
      <c r="AT117" t="inlineStr">
        <is>
          <t/>
        </is>
      </c>
      <c r="AU117" t="inlineStr">
        <is>
          <t/>
        </is>
      </c>
      <c r="AV117" t="inlineStr">
        <is>
          <t/>
        </is>
      </c>
      <c r="AW117" t="inlineStr">
        <is>
          <t/>
        </is>
      </c>
      <c r="AX117" s="2" t="inlineStr">
        <is>
          <t>zdravstvena kvaliteta života</t>
        </is>
      </c>
      <c r="AY117" s="2" t="inlineStr">
        <is>
          <t>2</t>
        </is>
      </c>
      <c r="AZ117" s="2" t="inlineStr">
        <is>
          <t/>
        </is>
      </c>
      <c r="BA117" t="inlineStr">
        <is>
          <t/>
        </is>
      </c>
      <c r="BB117" s="2" t="inlineStr">
        <is>
          <t>egészséggel kapcsolatos életminőség</t>
        </is>
      </c>
      <c r="BC117" s="2" t="inlineStr">
        <is>
          <t>2</t>
        </is>
      </c>
      <c r="BD117" s="2" t="inlineStr">
        <is>
          <t/>
        </is>
      </c>
      <c r="BE117" t="inlineStr">
        <is>
          <t/>
        </is>
      </c>
      <c r="BF117" s="2" t="inlineStr">
        <is>
          <t>qualità della vita correlata alla salute</t>
        </is>
      </c>
      <c r="BG117" s="2" t="inlineStr">
        <is>
          <t>2</t>
        </is>
      </c>
      <c r="BH117" s="2" t="inlineStr">
        <is>
          <t/>
        </is>
      </c>
      <c r="BI117" t="inlineStr">
        <is>
          <t/>
        </is>
      </c>
      <c r="BJ117" t="inlineStr">
        <is>
          <t/>
        </is>
      </c>
      <c r="BK117" t="inlineStr">
        <is>
          <t/>
        </is>
      </c>
      <c r="BL117" t="inlineStr">
        <is>
          <t/>
        </is>
      </c>
      <c r="BM117" t="inlineStr">
        <is>
          <t/>
        </is>
      </c>
      <c r="BN117" t="inlineStr">
        <is>
          <t/>
        </is>
      </c>
      <c r="BO117" t="inlineStr">
        <is>
          <t/>
        </is>
      </c>
      <c r="BP117" t="inlineStr">
        <is>
          <t/>
        </is>
      </c>
      <c r="BQ117" t="inlineStr">
        <is>
          <t/>
        </is>
      </c>
      <c r="BR117" t="inlineStr">
        <is>
          <t/>
        </is>
      </c>
      <c r="BS117" t="inlineStr">
        <is>
          <t/>
        </is>
      </c>
      <c r="BT117" t="inlineStr">
        <is>
          <t/>
        </is>
      </c>
      <c r="BU117" t="inlineStr">
        <is>
          <t/>
        </is>
      </c>
      <c r="BV117" t="inlineStr">
        <is>
          <t/>
        </is>
      </c>
      <c r="BW117" t="inlineStr">
        <is>
          <t/>
        </is>
      </c>
      <c r="BX117" t="inlineStr">
        <is>
          <t/>
        </is>
      </c>
      <c r="BY117" t="inlineStr">
        <is>
          <t/>
        </is>
      </c>
      <c r="BZ117" t="inlineStr">
        <is>
          <t/>
        </is>
      </c>
      <c r="CA117" t="inlineStr">
        <is>
          <t/>
        </is>
      </c>
      <c r="CB117" t="inlineStr">
        <is>
          <t/>
        </is>
      </c>
      <c r="CC117" t="inlineStr">
        <is>
          <t/>
        </is>
      </c>
      <c r="CD117" s="2" t="inlineStr">
        <is>
          <t>qualidade de vida relacionada com a saúde</t>
        </is>
      </c>
      <c r="CE117" s="2" t="inlineStr">
        <is>
          <t>2</t>
        </is>
      </c>
      <c r="CF117" s="2" t="inlineStr">
        <is>
          <t/>
        </is>
      </c>
      <c r="CG117" t="inlineStr">
        <is>
          <t/>
        </is>
      </c>
      <c r="CH117" s="2" t="inlineStr">
        <is>
          <t>calitatea vieții legată de starea de sănătate</t>
        </is>
      </c>
      <c r="CI117" s="2" t="inlineStr">
        <is>
          <t>2</t>
        </is>
      </c>
      <c r="CJ117" s="2" t="inlineStr">
        <is>
          <t/>
        </is>
      </c>
      <c r="CK117" t="inlineStr">
        <is>
          <t/>
        </is>
      </c>
      <c r="CL117" t="inlineStr">
        <is>
          <t/>
        </is>
      </c>
      <c r="CM117" t="inlineStr">
        <is>
          <t/>
        </is>
      </c>
      <c r="CN117" t="inlineStr">
        <is>
          <t/>
        </is>
      </c>
      <c r="CO117" t="inlineStr">
        <is>
          <t/>
        </is>
      </c>
      <c r="CP117" s="2" t="inlineStr">
        <is>
          <t>z zdravjem povezana kakovost življenja</t>
        </is>
      </c>
      <c r="CQ117" s="2" t="inlineStr">
        <is>
          <t>2</t>
        </is>
      </c>
      <c r="CR117" s="2" t="inlineStr">
        <is>
          <t/>
        </is>
      </c>
      <c r="CS117" t="inlineStr">
        <is>
          <t/>
        </is>
      </c>
      <c r="CT117" t="inlineStr">
        <is>
          <t/>
        </is>
      </c>
      <c r="CU117" t="inlineStr">
        <is>
          <t/>
        </is>
      </c>
      <c r="CV117" t="inlineStr">
        <is>
          <t/>
        </is>
      </c>
      <c r="CW117" t="inlineStr">
        <is>
          <t/>
        </is>
      </c>
    </row>
    <row r="118">
      <c r="A118" s="1" t="str">
        <f>HYPERLINK("https://iate.europa.eu/entry/result/1430939/all", "1430939")</f>
        <v>1430939</v>
      </c>
      <c r="B118" t="inlineStr">
        <is>
          <t>SOCIAL QUESTIONS</t>
        </is>
      </c>
      <c r="C118" t="inlineStr">
        <is>
          <t>SOCIAL QUESTIONS|health|health policy|organisation of health care|medical device</t>
        </is>
      </c>
      <c r="D118" t="inlineStr">
        <is>
          <t>yes</t>
        </is>
      </c>
      <c r="E118" t="inlineStr">
        <is>
          <t/>
        </is>
      </c>
      <c r="F118" s="2" t="inlineStr">
        <is>
          <t>медицинско оборудване</t>
        </is>
      </c>
      <c r="G118" s="2" t="inlineStr">
        <is>
          <t>3</t>
        </is>
      </c>
      <c r="H118" s="2" t="inlineStr">
        <is>
          <t/>
        </is>
      </c>
      <c r="I118" t="inlineStr">
        <is>
          <t/>
        </is>
      </c>
      <c r="J118" s="2" t="inlineStr">
        <is>
          <t>zdravotnické vybavení|
zdravotnický materiál</t>
        </is>
      </c>
      <c r="K118" s="2" t="inlineStr">
        <is>
          <t>3|
3</t>
        </is>
      </c>
      <c r="L118" s="2" t="inlineStr">
        <is>
          <t xml:space="preserve">|
</t>
        </is>
      </c>
      <c r="M118" t="inlineStr">
        <is>
          <t>souhrnné označení pro produkty používané za účelem diagnostiky,
prevence, ochrany, léčby a péče, včetně léčivých přípravků a zdravotnických
prostředků</t>
        </is>
      </c>
      <c r="N118" s="2" t="inlineStr">
        <is>
          <t>medicinske produkter|
medicinsk udstyr</t>
        </is>
      </c>
      <c r="O118" s="2" t="inlineStr">
        <is>
          <t>3|
2</t>
        </is>
      </c>
      <c r="P118" s="2" t="inlineStr">
        <is>
          <t xml:space="preserve">|
</t>
        </is>
      </c>
      <c r="Q118" t="inlineStr">
        <is>
          <t>&lt;div&gt;&lt;div&gt;&lt;div&gt;&lt;div&gt;&lt;div&gt;&lt;div&gt;produkter, der bruges til medicinsk forebyggelse, beskyttelse, pleje og behandling, herunder både medicin og medicinsk udstyr&lt;/div&gt;&lt;/div&gt;&lt;/div&gt;&lt;/div&gt;&lt;/div&gt;&lt;/div&gt;</t>
        </is>
      </c>
      <c r="R118" s="2" t="inlineStr">
        <is>
          <t>medizinische Ausrüstung</t>
        </is>
      </c>
      <c r="S118" s="2" t="inlineStr">
        <is>
          <t>3</t>
        </is>
      </c>
      <c r="T118" s="2" t="inlineStr">
        <is>
          <t/>
        </is>
      </c>
      <c r="U118" t="inlineStr">
        <is>
          <t/>
        </is>
      </c>
      <c r="V118" s="2" t="inlineStr">
        <is>
          <t>ιατρικά προϊόντα|
ιατρικός εξοπλισμός</t>
        </is>
      </c>
      <c r="W118" s="2" t="inlineStr">
        <is>
          <t>3|
3</t>
        </is>
      </c>
      <c r="X118" s="2" t="inlineStr">
        <is>
          <t xml:space="preserve">|
</t>
        </is>
      </c>
      <c r="Y118" t="inlineStr">
        <is>
          <t>προϊόντα που χρησιμοποιούνται για ιατρική πρόληψη, προστασία, περίθαλψη και θεραπεία, συμπεριλαμβανομένων τόσο των φαρμάκων όσο και των &lt;a href="https://iate.europa.eu/entry/result/1442463" target="_blank"&gt;ιατροτεχνολογικών προϊόντων&lt;/a&gt;</t>
        </is>
      </c>
      <c r="Z118" s="2" t="inlineStr">
        <is>
          <t>medical products|
medical equipment|
medical device</t>
        </is>
      </c>
      <c r="AA118" s="2" t="inlineStr">
        <is>
          <t>3|
2|
1</t>
        </is>
      </c>
      <c r="AB118" s="2" t="inlineStr">
        <is>
          <t xml:space="preserve">|
|
</t>
        </is>
      </c>
      <c r="AC118" t="inlineStr">
        <is>
          <t>products used for medical prevention,
protection, care and treatment, including both medicines and &lt;a href="https://iate.europa.eu/entry/result/1442463" target="_blank"&gt;medical devices&lt;/a&gt;</t>
        </is>
      </c>
      <c r="AD118" s="2" t="inlineStr">
        <is>
          <t>material médico|
producto médico|
equipo médico</t>
        </is>
      </c>
      <c r="AE118" s="2" t="inlineStr">
        <is>
          <t>3|
3|
2</t>
        </is>
      </c>
      <c r="AF118" s="2" t="inlineStr">
        <is>
          <t xml:space="preserve">|
|
</t>
        </is>
      </c>
      <c r="AG118" t="inlineStr">
        <is>
          <t>Producto o material utilizado con fines de diagnóstico, prevención, control, tratamiento o alivio de una enfermedad, que abarca los medicamentos y los dispositivos médicos.</t>
        </is>
      </c>
      <c r="AH118" s="2" t="inlineStr">
        <is>
          <t>meditsiinitooted|
meditsiinivarustus</t>
        </is>
      </c>
      <c r="AI118" s="2" t="inlineStr">
        <is>
          <t>3|
3</t>
        </is>
      </c>
      <c r="AJ118" s="2" t="inlineStr">
        <is>
          <t xml:space="preserve">|
</t>
        </is>
      </c>
      <c r="AK118" t="inlineStr">
        <is>
          <t>tooted, mida kasutatakse meditsiiniliseks ennetuseks, kaitseks ja raviks, sealhulgas nii ravimid kui ka &lt;i&gt;meditsiiniseadmed &lt;/i&gt;&lt;a href="/entry/result/1442463/all" id="ENTRY_TO_ENTRY_CONVERTER" target="_blank"&gt;IATE:1442463&lt;/a&gt;</t>
        </is>
      </c>
      <c r="AL118" s="2" t="inlineStr">
        <is>
          <t>lääkinnällinen tuote|
terveydenhuollon laite</t>
        </is>
      </c>
      <c r="AM118" s="2" t="inlineStr">
        <is>
          <t>3|
3</t>
        </is>
      </c>
      <c r="AN118" s="2" t="inlineStr">
        <is>
          <t xml:space="preserve">|
</t>
        </is>
      </c>
      <c r="AO118" t="inlineStr">
        <is>
          <t/>
        </is>
      </c>
      <c r="AP118" s="2" t="inlineStr">
        <is>
          <t>matériel médical|
produits médicaux</t>
        </is>
      </c>
      <c r="AQ118" s="2" t="inlineStr">
        <is>
          <t>3|
3</t>
        </is>
      </c>
      <c r="AR118" s="2" t="inlineStr">
        <is>
          <t xml:space="preserve">|
</t>
        </is>
      </c>
      <c r="AS118" t="inlineStr">
        <is>
          <t>produits utilisés à des fins de diagnostic, de prévention, de contrôle, de traitement ou de soins, comprenant les médicaments et les &lt;a href="https://iate.europa.eu/entry/result/1442463" target="_blank"&gt;dispositifs médicaux&lt;/a&gt;</t>
        </is>
      </c>
      <c r="AT118" s="2" t="inlineStr">
        <is>
          <t>táirgí leighis|
trealamh leighis</t>
        </is>
      </c>
      <c r="AU118" s="2" t="inlineStr">
        <is>
          <t>3|
3</t>
        </is>
      </c>
      <c r="AV118" s="2" t="inlineStr">
        <is>
          <t xml:space="preserve">|
</t>
        </is>
      </c>
      <c r="AW118" t="inlineStr">
        <is>
          <t/>
        </is>
      </c>
      <c r="AX118" s="2" t="inlineStr">
        <is>
          <t>proizvodi iz područja medicine|
medicinska oprema</t>
        </is>
      </c>
      <c r="AY118" s="2" t="inlineStr">
        <is>
          <t>3|
3</t>
        </is>
      </c>
      <c r="AZ118" s="2" t="inlineStr">
        <is>
          <t xml:space="preserve">|
</t>
        </is>
      </c>
      <c r="BA118" t="inlineStr">
        <is>
          <t>proizvodi koji se upotrebljavaju za zdravstvenu prevenciju, zaštitu, skrb i liječenje, uključujući i lijekove i medicinske proizvode</t>
        </is>
      </c>
      <c r="BB118" s="2" t="inlineStr">
        <is>
          <t>egészségügyi termék|
orvostechnikai felszerelés|
orvosi eszköz</t>
        </is>
      </c>
      <c r="BC118" s="2" t="inlineStr">
        <is>
          <t>3|
3|
3</t>
        </is>
      </c>
      <c r="BD118" s="2" t="inlineStr">
        <is>
          <t>|
|
admitted</t>
        </is>
      </c>
      <c r="BE118" t="inlineStr">
        <is>
          <t>egészségvédelem, egészségügyi
 megelőzés, ellátás vagy kezelés céljára
 szolgáló termékek, többek között gyógyszerkészítmények és &lt;a href="https://iate.europa.eu/entry/result/1442463/hu" target="_blank"&gt;orvostechnikai eszközök&lt;/a&gt;</t>
        </is>
      </c>
      <c r="BF118" s="2" t="inlineStr">
        <is>
          <t>prodotti medici|
attrezzature mediche</t>
        </is>
      </c>
      <c r="BG118" s="2" t="inlineStr">
        <is>
          <t>3|
3</t>
        </is>
      </c>
      <c r="BH118" s="2" t="inlineStr">
        <is>
          <t xml:space="preserve">|
</t>
        </is>
      </c>
      <c r="BI118" t="inlineStr">
        <is>
          <t>prodotti utilizzati a scopo di prevenzione, protezione, assistenza e trattamento in ambito medico, comprendenti sia medicinali che dispositivi medici</t>
        </is>
      </c>
      <c r="BJ118" s="2" t="inlineStr">
        <is>
          <t>medicinos reikmenys|
medicinos įranga</t>
        </is>
      </c>
      <c r="BK118" s="2" t="inlineStr">
        <is>
          <t>3|
3</t>
        </is>
      </c>
      <c r="BL118" s="2" t="inlineStr">
        <is>
          <t xml:space="preserve">preferred|
</t>
        </is>
      </c>
      <c r="BM118" t="inlineStr">
        <is>
          <t>gaminiai, naudojami medicinos prevencijai, apsaugai, priežiūrai ir gydymui, įskaitant tiek &lt;a href="https://iate.europa.eu/entry/result/1443220/lt" target="_blank"&gt;vaistus&lt;/a&gt;, tiek &lt;a href="https://iate.europa.eu/entry/result/1442463/lt" target="_blank"&gt;medicinos priemones&lt;/a&gt;</t>
        </is>
      </c>
      <c r="BN118" s="2" t="inlineStr">
        <is>
          <t>medicīniskie izstrādājumi|
medicīniskais aprīkojums</t>
        </is>
      </c>
      <c r="BO118" s="2" t="inlineStr">
        <is>
          <t>2|
2</t>
        </is>
      </c>
      <c r="BP118" s="2" t="inlineStr">
        <is>
          <t xml:space="preserve">|
</t>
        </is>
      </c>
      <c r="BQ118" t="inlineStr">
        <is>
          <t>medicīniskai profilaksei, aizsardzībai, aprūpei un ārstēšanai izmantotie līdzekļi, kas ietvert gan zāles, gan &lt;a href="https://iate.europa.eu/entry/result/1442463/lv" target="_blank"&gt;medicīniskas ierīces&lt;/a&gt;</t>
        </is>
      </c>
      <c r="BR118" s="2" t="inlineStr">
        <is>
          <t>prodotti mediċi|
prodotti medikali|
tagħmir mediku</t>
        </is>
      </c>
      <c r="BS118" s="2" t="inlineStr">
        <is>
          <t>3|
0|
3</t>
        </is>
      </c>
      <c r="BT118" s="2" t="inlineStr">
        <is>
          <t xml:space="preserve">|
|
</t>
        </is>
      </c>
      <c r="BU118" t="inlineStr">
        <is>
          <t>prodotti li jintużaw għall-prevenzjoni, il-protezzjoni, il-kura u t-trattament mediku, inkluż mediċini u&lt;a href="https://iate.europa.eu/entry/result/1442463/mt" target="_blank"&gt; apparat mediku&lt;time datetime="26.3.2020"&gt; (26.3.2020)&lt;/time&gt;&lt;/a&gt;</t>
        </is>
      </c>
      <c r="BV118" s="2" t="inlineStr">
        <is>
          <t>medisch materiaal|
medische uitrusting</t>
        </is>
      </c>
      <c r="BW118" s="2" t="inlineStr">
        <is>
          <t>3|
2</t>
        </is>
      </c>
      <c r="BX118" s="2" t="inlineStr">
        <is>
          <t xml:space="preserve">|
</t>
        </is>
      </c>
      <c r="BY118" t="inlineStr">
        <is>
          <t/>
        </is>
      </c>
      <c r="BZ118" s="2" t="inlineStr">
        <is>
          <t>produkty medyczne|
sprzęt medyczny|
wyposażenie medyczne</t>
        </is>
      </c>
      <c r="CA118" s="2" t="inlineStr">
        <is>
          <t>3|
3|
3</t>
        </is>
      </c>
      <c r="CB118" s="2" t="inlineStr">
        <is>
          <t xml:space="preserve">|
|
</t>
        </is>
      </c>
      <c r="CC118" t="inlineStr">
        <is>
          <t>określenie zbiorcze obejmujące &lt;a href="https://iate.europa.eu/entry/result/1443220/pl" target="_blank"&gt;produkty lecznicze&lt;/a&gt;, &lt;a href="https://iate.europa.eu/entry/result/1442463/pl" target="_blank"&gt;wyroby medyczne&lt;/a&gt;</t>
        </is>
      </c>
      <c r="CD118" s="2" t="inlineStr">
        <is>
          <t>material médico|
produto médico|
equipamento médico</t>
        </is>
      </c>
      <c r="CE118" s="2" t="inlineStr">
        <is>
          <t>3|
3|
2</t>
        </is>
      </c>
      <c r="CF118" s="2" t="inlineStr">
        <is>
          <t xml:space="preserve">|
|
</t>
        </is>
      </c>
      <c r="CG118" t="inlineStr">
        <is>
          <t>Produtos ou materiais utilizados para fins de diagnóstico, de prevenção, de monitorização, de tratamento ou de cuidados médicos, incluindo os medicamentos e os &lt;a href="https://iate.europa.eu/entry/result/1442463/" target="_blank"&gt;dispositivos médicos&lt;/a&gt;.</t>
        </is>
      </c>
      <c r="CH118" s="2" t="inlineStr">
        <is>
          <t>produse medicale|
echipamente medicale</t>
        </is>
      </c>
      <c r="CI118" s="2" t="inlineStr">
        <is>
          <t>3|
3</t>
        </is>
      </c>
      <c r="CJ118" s="2" t="inlineStr">
        <is>
          <t xml:space="preserve">|
</t>
        </is>
      </c>
      <c r="CK118" t="inlineStr">
        <is>
          <t>produse utilizate în scopuri de diagnosticare, prevenire, tratament și îngrijire medicală, cuprinzând atât &lt;a href="https://iate.europa.eu/entry/result/1443220/ro" target="_blank"&gt;medicamentele&lt;/a&gt;, cât și &lt;a href="https://iate.europa.eu/entry/result/1442463/ro" target="_blank"&gt;dispozitivele medicale&lt;/a&gt;</t>
        </is>
      </c>
      <c r="CL118" s="2" t="inlineStr">
        <is>
          <t>medicínske produkty|
zdravotnícke vybavenie</t>
        </is>
      </c>
      <c r="CM118" s="2" t="inlineStr">
        <is>
          <t>3|
3</t>
        </is>
      </c>
      <c r="CN118" s="2" t="inlineStr">
        <is>
          <t xml:space="preserve">|
</t>
        </is>
      </c>
      <c r="CO118" t="inlineStr">
        <is>
          <t>produkty a výrobky určené na ochranu zdravia a starostlivosť oň, na liečbu chorôb a zranení, ako aj na zdravotnú prevenciu, ktoré zahŕňajú lieky aj zdravotnícke pomôcky</t>
        </is>
      </c>
      <c r="CP118" s="2" t="inlineStr">
        <is>
          <t>medicinski izdelki|
medicinski proizvodi|
medicinska oprema</t>
        </is>
      </c>
      <c r="CQ118" s="2" t="inlineStr">
        <is>
          <t>3|
2|
3</t>
        </is>
      </c>
      <c r="CR118" s="2" t="inlineStr">
        <is>
          <t xml:space="preserve">|
|
</t>
        </is>
      </c>
      <c r="CS118" t="inlineStr">
        <is>
          <t>zdravila, &lt;a href="https://iate.europa.eu/entry/result/1442463/sl" target="_blank"&gt;medicinski pripomočki&lt;/a&gt; in drugi izdelki za podporo zdravju</t>
        </is>
      </c>
      <c r="CT118" s="2" t="inlineStr">
        <is>
          <t>medicinska produkter|
medicinsk utrustning</t>
        </is>
      </c>
      <c r="CU118" s="2" t="inlineStr">
        <is>
          <t>3|
3</t>
        </is>
      </c>
      <c r="CV118" s="2" t="inlineStr">
        <is>
          <t xml:space="preserve">|
</t>
        </is>
      </c>
      <c r="CW118" t="inlineStr">
        <is>
          <t/>
        </is>
      </c>
    </row>
    <row r="119">
      <c r="A119" s="1" t="str">
        <f>HYPERLINK("https://iate.europa.eu/entry/result/44340/all", "44340")</f>
        <v>44340</v>
      </c>
      <c r="B119" t="inlineStr">
        <is>
          <t>SOCIAL QUESTIONS</t>
        </is>
      </c>
      <c r="C119" t="inlineStr">
        <is>
          <t>SOCIAL QUESTIONS|health|pharmaceutical industry</t>
        </is>
      </c>
      <c r="D119" t="inlineStr">
        <is>
          <t>no</t>
        </is>
      </c>
      <c r="E119" t="inlineStr">
        <is>
          <t/>
        </is>
      </c>
      <c r="F119" t="inlineStr">
        <is>
          <t/>
        </is>
      </c>
      <c r="G119" t="inlineStr">
        <is>
          <t/>
        </is>
      </c>
      <c r="H119" t="inlineStr">
        <is>
          <t/>
        </is>
      </c>
      <c r="I119" t="inlineStr">
        <is>
          <t/>
        </is>
      </c>
      <c r="J119" t="inlineStr">
        <is>
          <t/>
        </is>
      </c>
      <c r="K119" t="inlineStr">
        <is>
          <t/>
        </is>
      </c>
      <c r="L119" t="inlineStr">
        <is>
          <t/>
        </is>
      </c>
      <c r="M119" t="inlineStr">
        <is>
          <t/>
        </is>
      </c>
      <c r="N119" s="2" t="inlineStr">
        <is>
          <t>alvorlige uventede bivirkninger</t>
        </is>
      </c>
      <c r="O119" s="2" t="inlineStr">
        <is>
          <t>3</t>
        </is>
      </c>
      <c r="P119" s="2" t="inlineStr">
        <is>
          <t/>
        </is>
      </c>
      <c r="Q119" t="inlineStr">
        <is>
          <t/>
        </is>
      </c>
      <c r="R119" s="2" t="inlineStr">
        <is>
          <t>schwerwiegende unerwartete unerwünschte Arzneimittelwirkungen</t>
        </is>
      </c>
      <c r="S119" s="2" t="inlineStr">
        <is>
          <t>3</t>
        </is>
      </c>
      <c r="T119" s="2" t="inlineStr">
        <is>
          <t/>
        </is>
      </c>
      <c r="U119" t="inlineStr">
        <is>
          <t/>
        </is>
      </c>
      <c r="V119" s="2" t="inlineStr">
        <is>
          <t>σοβαρές μη αναμενόμενες παρενέργειες φαρμάκων|
ADR</t>
        </is>
      </c>
      <c r="W119" s="2" t="inlineStr">
        <is>
          <t>3|
3</t>
        </is>
      </c>
      <c r="X119" s="2" t="inlineStr">
        <is>
          <t xml:space="preserve">|
</t>
        </is>
      </c>
      <c r="Y119" t="inlineStr">
        <is>
          <t/>
        </is>
      </c>
      <c r="Z119" s="2" t="inlineStr">
        <is>
          <t>serious unexpected adverse drug reactions|
ADRs</t>
        </is>
      </c>
      <c r="AA119" s="2" t="inlineStr">
        <is>
          <t>3|
3</t>
        </is>
      </c>
      <c r="AB119" s="2" t="inlineStr">
        <is>
          <t xml:space="preserve">|
</t>
        </is>
      </c>
      <c r="AC119" t="inlineStr">
        <is>
          <t/>
        </is>
      </c>
      <c r="AD119" s="2" t="inlineStr">
        <is>
          <t>reacciones adversas graves e imprevistas</t>
        </is>
      </c>
      <c r="AE119" s="2" t="inlineStr">
        <is>
          <t>3</t>
        </is>
      </c>
      <c r="AF119" s="2" t="inlineStr">
        <is>
          <t/>
        </is>
      </c>
      <c r="AG119" t="inlineStr">
        <is>
          <t/>
        </is>
      </c>
      <c r="AH119" t="inlineStr">
        <is>
          <t/>
        </is>
      </c>
      <c r="AI119" t="inlineStr">
        <is>
          <t/>
        </is>
      </c>
      <c r="AJ119" t="inlineStr">
        <is>
          <t/>
        </is>
      </c>
      <c r="AK119" t="inlineStr">
        <is>
          <t/>
        </is>
      </c>
      <c r="AL119" t="inlineStr">
        <is>
          <t/>
        </is>
      </c>
      <c r="AM119" t="inlineStr">
        <is>
          <t/>
        </is>
      </c>
      <c r="AN119" t="inlineStr">
        <is>
          <t/>
        </is>
      </c>
      <c r="AO119" t="inlineStr">
        <is>
          <t/>
        </is>
      </c>
      <c r="AP119" t="inlineStr">
        <is>
          <t/>
        </is>
      </c>
      <c r="AQ119" t="inlineStr">
        <is>
          <t/>
        </is>
      </c>
      <c r="AR119" t="inlineStr">
        <is>
          <t/>
        </is>
      </c>
      <c r="AS119" t="inlineStr">
        <is>
          <t/>
        </is>
      </c>
      <c r="AT119" t="inlineStr">
        <is>
          <t/>
        </is>
      </c>
      <c r="AU119" t="inlineStr">
        <is>
          <t/>
        </is>
      </c>
      <c r="AV119" t="inlineStr">
        <is>
          <t/>
        </is>
      </c>
      <c r="AW119" t="inlineStr">
        <is>
          <t/>
        </is>
      </c>
      <c r="AX119" t="inlineStr">
        <is>
          <t/>
        </is>
      </c>
      <c r="AY119" t="inlineStr">
        <is>
          <t/>
        </is>
      </c>
      <c r="AZ119" t="inlineStr">
        <is>
          <t/>
        </is>
      </c>
      <c r="BA119" t="inlineStr">
        <is>
          <t/>
        </is>
      </c>
      <c r="BB119" t="inlineStr">
        <is>
          <t/>
        </is>
      </c>
      <c r="BC119" t="inlineStr">
        <is>
          <t/>
        </is>
      </c>
      <c r="BD119" t="inlineStr">
        <is>
          <t/>
        </is>
      </c>
      <c r="BE119" t="inlineStr">
        <is>
          <t/>
        </is>
      </c>
      <c r="BF119" s="2" t="inlineStr">
        <is>
          <t>gravi reazioni negative inattese di intolleranza ai farmaci|
gravi ed inattese reazioni negative ai farmaci</t>
        </is>
      </c>
      <c r="BG119" s="2" t="inlineStr">
        <is>
          <t>3|
3</t>
        </is>
      </c>
      <c r="BH119" s="2" t="inlineStr">
        <is>
          <t xml:space="preserve">|
</t>
        </is>
      </c>
      <c r="BI119" t="inlineStr">
        <is>
          <t/>
        </is>
      </c>
      <c r="BJ119" t="inlineStr">
        <is>
          <t/>
        </is>
      </c>
      <c r="BK119" t="inlineStr">
        <is>
          <t/>
        </is>
      </c>
      <c r="BL119" t="inlineStr">
        <is>
          <t/>
        </is>
      </c>
      <c r="BM119" t="inlineStr">
        <is>
          <t/>
        </is>
      </c>
      <c r="BN119" t="inlineStr">
        <is>
          <t/>
        </is>
      </c>
      <c r="BO119" t="inlineStr">
        <is>
          <t/>
        </is>
      </c>
      <c r="BP119" t="inlineStr">
        <is>
          <t/>
        </is>
      </c>
      <c r="BQ119" t="inlineStr">
        <is>
          <t/>
        </is>
      </c>
      <c r="BR119" t="inlineStr">
        <is>
          <t/>
        </is>
      </c>
      <c r="BS119" t="inlineStr">
        <is>
          <t/>
        </is>
      </c>
      <c r="BT119" t="inlineStr">
        <is>
          <t/>
        </is>
      </c>
      <c r="BU119" t="inlineStr">
        <is>
          <t/>
        </is>
      </c>
      <c r="BV119" s="2" t="inlineStr">
        <is>
          <t>ernstige onverwachte bijwerkingen</t>
        </is>
      </c>
      <c r="BW119" s="2" t="inlineStr">
        <is>
          <t>3</t>
        </is>
      </c>
      <c r="BX119" s="2" t="inlineStr">
        <is>
          <t/>
        </is>
      </c>
      <c r="BY119" t="inlineStr">
        <is>
          <t/>
        </is>
      </c>
      <c r="BZ119" t="inlineStr">
        <is>
          <t/>
        </is>
      </c>
      <c r="CA119" t="inlineStr">
        <is>
          <t/>
        </is>
      </c>
      <c r="CB119" t="inlineStr">
        <is>
          <t/>
        </is>
      </c>
      <c r="CC119" t="inlineStr">
        <is>
          <t/>
        </is>
      </c>
      <c r="CD119" s="2" t="inlineStr">
        <is>
          <t>reações medicamentosas adversas graves e inesperadas</t>
        </is>
      </c>
      <c r="CE119" s="2" t="inlineStr">
        <is>
          <t>3</t>
        </is>
      </c>
      <c r="CF119" s="2" t="inlineStr">
        <is>
          <t/>
        </is>
      </c>
      <c r="CG119" t="inlineStr">
        <is>
          <t/>
        </is>
      </c>
      <c r="CH119" t="inlineStr">
        <is>
          <t/>
        </is>
      </c>
      <c r="CI119" t="inlineStr">
        <is>
          <t/>
        </is>
      </c>
      <c r="CJ119" t="inlineStr">
        <is>
          <t/>
        </is>
      </c>
      <c r="CK119" t="inlineStr">
        <is>
          <t/>
        </is>
      </c>
      <c r="CL119" t="inlineStr">
        <is>
          <t/>
        </is>
      </c>
      <c r="CM119" t="inlineStr">
        <is>
          <t/>
        </is>
      </c>
      <c r="CN119" t="inlineStr">
        <is>
          <t/>
        </is>
      </c>
      <c r="CO119" t="inlineStr">
        <is>
          <t/>
        </is>
      </c>
      <c r="CP119" t="inlineStr">
        <is>
          <t/>
        </is>
      </c>
      <c r="CQ119" t="inlineStr">
        <is>
          <t/>
        </is>
      </c>
      <c r="CR119" t="inlineStr">
        <is>
          <t/>
        </is>
      </c>
      <c r="CS119" t="inlineStr">
        <is>
          <t/>
        </is>
      </c>
      <c r="CT119" s="2" t="inlineStr">
        <is>
          <t>allvarliga, oförutsedda biverkningar av läkemedel|
ADR</t>
        </is>
      </c>
      <c r="CU119" s="2" t="inlineStr">
        <is>
          <t>3|
3</t>
        </is>
      </c>
      <c r="CV119" s="2" t="inlineStr">
        <is>
          <t xml:space="preserve">|
</t>
        </is>
      </c>
      <c r="CW119" t="inlineStr">
        <is>
          <t/>
        </is>
      </c>
    </row>
    <row r="120">
      <c r="A120" s="1" t="str">
        <f>HYPERLINK("https://iate.europa.eu/entry/result/1086320/all", "1086320")</f>
        <v>1086320</v>
      </c>
      <c r="B120" t="inlineStr">
        <is>
          <t>POLITICS;TRADE;BUSINESS AND COMPETITION</t>
        </is>
      </c>
      <c r="C120" t="inlineStr">
        <is>
          <t>POLITICS|executive power and public service|administrative law;TRADE|international trade;BUSINESS AND COMPETITION|competition|competition law</t>
        </is>
      </c>
      <c r="D120" t="inlineStr">
        <is>
          <t>yes</t>
        </is>
      </c>
      <c r="E120" t="inlineStr">
        <is>
          <t/>
        </is>
      </c>
      <c r="F120" s="2" t="inlineStr">
        <is>
          <t>причинно-следствена връзка</t>
        </is>
      </c>
      <c r="G120" s="2" t="inlineStr">
        <is>
          <t>3</t>
        </is>
      </c>
      <c r="H120" s="2" t="inlineStr">
        <is>
          <t/>
        </is>
      </c>
      <c r="I120" t="inlineStr">
        <is>
          <t/>
        </is>
      </c>
      <c r="J120" s="2" t="inlineStr">
        <is>
          <t>příčinná souvislost|
kauzalita</t>
        </is>
      </c>
      <c r="K120" s="2" t="inlineStr">
        <is>
          <t>3|
3</t>
        </is>
      </c>
      <c r="L120" s="2" t="inlineStr">
        <is>
          <t xml:space="preserve">preferred|
</t>
        </is>
      </c>
      <c r="M120" t="inlineStr">
        <is>
          <t>objektivní vztah mezi příčinou a následkem, který je v právu nutným předpokladem vzniku odpovědnosti</t>
        </is>
      </c>
      <c r="N120" s="2" t="inlineStr">
        <is>
          <t>årsagssammenhæng|
årsagsforbindelse|
kausalitet</t>
        </is>
      </c>
      <c r="O120" s="2" t="inlineStr">
        <is>
          <t>4|
3|
3</t>
        </is>
      </c>
      <c r="P120" s="2" t="inlineStr">
        <is>
          <t xml:space="preserve">|
|
</t>
        </is>
      </c>
      <c r="Q120" t="inlineStr">
        <is>
          <t>logisk forbindelse mellem to (evt. flere) størrelser eller forhold der består i at den ene er årsag til den anden</t>
        </is>
      </c>
      <c r="R120" s="2" t="inlineStr">
        <is>
          <t>ursächlicher Zusammenhang|
Kausalzusammenhang|
Schadensursache</t>
        </is>
      </c>
      <c r="S120" s="2" t="inlineStr">
        <is>
          <t>3|
3|
3</t>
        </is>
      </c>
      <c r="T120" s="2" t="inlineStr">
        <is>
          <t xml:space="preserve">|
|
</t>
        </is>
      </c>
      <c r="U120" t="inlineStr">
        <is>
          <t/>
        </is>
      </c>
      <c r="V120" s="2" t="inlineStr">
        <is>
          <t>αιτιώδης συνάφεια|
αιτιώδης σύνδεσμος</t>
        </is>
      </c>
      <c r="W120" s="2" t="inlineStr">
        <is>
          <t>3|
3</t>
        </is>
      </c>
      <c r="X120" s="2" t="inlineStr">
        <is>
          <t xml:space="preserve">|
</t>
        </is>
      </c>
      <c r="Y120" t="inlineStr">
        <is>
          <t>η σχέση που υπάρχει μεταξύ παράνομης και υπαίτιας συμπεριφοράς και του αποτελέσματος αυτής, όταν σύμφωνα με τα διδάγματα της κοινής πείρας, η συμπεριφορά αυτή είναι ικανή, κατά τη συνηθισμένη και κανονική πορεία των πραγμάτων, να επιφέρει το αποτέλεσμα (για παράδειγμα, τη ζημία), το οποίο όντως επέφερε σε μια συγκεκριμένη περίπτωση</t>
        </is>
      </c>
      <c r="Z120" s="2" t="inlineStr">
        <is>
          <t>causal link|
causal nexus|
relation|
causation|
causality|
causal connection</t>
        </is>
      </c>
      <c r="AA120" s="2" t="inlineStr">
        <is>
          <t>3|
1|
1|
3|
3|
3</t>
        </is>
      </c>
      <c r="AB120" s="2" t="inlineStr">
        <is>
          <t xml:space="preserve">preferred|
|
|
|
|
</t>
        </is>
      </c>
      <c r="AC120" t="inlineStr">
        <is>
          <t>relationship between an event (the cause) and a second event (the effect), where the second event is understood as a consequence of the first</t>
        </is>
      </c>
      <c r="AD120" s="2" t="inlineStr">
        <is>
          <t>vínculo causal|
nexo causal|
nexo de causalidad</t>
        </is>
      </c>
      <c r="AE120" s="2" t="inlineStr">
        <is>
          <t>3|
3|
3</t>
        </is>
      </c>
      <c r="AF120" s="2" t="inlineStr">
        <is>
          <t xml:space="preserve">|
|
</t>
        </is>
      </c>
      <c r="AG120" t="inlineStr">
        <is>
          <t>Nexo que une la causa con el efecto. Cualquier acto o resultado está determinado por un conjunto de antecedentes causales. La relación entre causa y efecto es el vínculo o nexo causal.</t>
        </is>
      </c>
      <c r="AH120" s="2" t="inlineStr">
        <is>
          <t>põhjuslik seos|
põhjuslikkus</t>
        </is>
      </c>
      <c r="AI120" s="2" t="inlineStr">
        <is>
          <t>3|
3</t>
        </is>
      </c>
      <c r="AJ120" s="2" t="inlineStr">
        <is>
          <t xml:space="preserve">preferred|
</t>
        </is>
      </c>
      <c r="AK120" t="inlineStr">
        <is>
          <t>1. põhjuse ja tagajärje vaheline seos&lt;div&gt;2. seos teo ja tagajärje vahel, mille puhul tagajärje saabumine on tingitud teost&lt;/div&gt;</t>
        </is>
      </c>
      <c r="AL120" s="2" t="inlineStr">
        <is>
          <t>syy-yhteys</t>
        </is>
      </c>
      <c r="AM120" s="2" t="inlineStr">
        <is>
          <t>3</t>
        </is>
      </c>
      <c r="AN120" s="2" t="inlineStr">
        <is>
          <t/>
        </is>
      </c>
      <c r="AO120" t="inlineStr">
        <is>
          <t>tapahtuman (syy) ja toisen tapahtuman (seuraus) välinen suhde, jossa toisen tapahtuman katsotaan johtuvan ensimmäisestä</t>
        </is>
      </c>
      <c r="AP120" s="2" t="inlineStr">
        <is>
          <t>lien de causalité</t>
        </is>
      </c>
      <c r="AQ120" s="2" t="inlineStr">
        <is>
          <t>4</t>
        </is>
      </c>
      <c r="AR120" s="2" t="inlineStr">
        <is>
          <t/>
        </is>
      </c>
      <c r="AS120" t="inlineStr">
        <is>
          <t>dernier élément fondamental de la responsabilité civile</t>
        </is>
      </c>
      <c r="AT120" s="2" t="inlineStr">
        <is>
          <t>cúisíocht|
nasc cúisíoch</t>
        </is>
      </c>
      <c r="AU120" s="2" t="inlineStr">
        <is>
          <t>3|
3</t>
        </is>
      </c>
      <c r="AV120" s="2" t="inlineStr">
        <is>
          <t xml:space="preserve">|
</t>
        </is>
      </c>
      <c r="AW120" t="inlineStr">
        <is>
          <t/>
        </is>
      </c>
      <c r="AX120" s="2" t="inlineStr">
        <is>
          <t>uzročno-posljedična veza</t>
        </is>
      </c>
      <c r="AY120" s="2" t="inlineStr">
        <is>
          <t>3</t>
        </is>
      </c>
      <c r="AZ120" s="2" t="inlineStr">
        <is>
          <t/>
        </is>
      </c>
      <c r="BA120" t="inlineStr">
        <is>
          <t/>
        </is>
      </c>
      <c r="BB120" s="2" t="inlineStr">
        <is>
          <t>ok-okozati összefüggés</t>
        </is>
      </c>
      <c r="BC120" s="2" t="inlineStr">
        <is>
          <t>4</t>
        </is>
      </c>
      <c r="BD120" s="2" t="inlineStr">
        <is>
          <t/>
        </is>
      </c>
      <c r="BE120" t="inlineStr">
        <is>
          <t>összefüggés egy esemény
(ok) és egy második esemény (okozat) között, ahol a második esemény az első
esemény következményének tekinthető</t>
        </is>
      </c>
      <c r="BF120" s="2" t="inlineStr">
        <is>
          <t>nesso di causalità|
nesso di causa|
nesso causale</t>
        </is>
      </c>
      <c r="BG120" s="2" t="inlineStr">
        <is>
          <t>3|
3|
3</t>
        </is>
      </c>
      <c r="BH120" s="2" t="inlineStr">
        <is>
          <t xml:space="preserve">|
|
</t>
        </is>
      </c>
      <c r="BI120" t="inlineStr">
        <is>
          <t>legame eziologico tra un dato evento, sia esso originato da un’azione umana, sia esso naturale, ed il prodursi di una determinata conseguenza rilevante per l’ordinamento giuridico</t>
        </is>
      </c>
      <c r="BJ120" s="2" t="inlineStr">
        <is>
          <t>priežastinis ryšys</t>
        </is>
      </c>
      <c r="BK120" s="2" t="inlineStr">
        <is>
          <t>3</t>
        </is>
      </c>
      <c r="BL120" s="2" t="inlineStr">
        <is>
          <t/>
        </is>
      </c>
      <c r="BM120" t="inlineStr">
        <is>
          <t>kelių reiškinių (veiksnių ar požymių pokyčių) tarpusavio priklausomybė, kai dėl vieno reiškinio (priežastis) atsiranda kitas (padarinys)</t>
        </is>
      </c>
      <c r="BN120" s="2" t="inlineStr">
        <is>
          <t>cēloņsakarība</t>
        </is>
      </c>
      <c r="BO120" s="2" t="inlineStr">
        <is>
          <t>3</t>
        </is>
      </c>
      <c r="BP120" s="2" t="inlineStr">
        <is>
          <t/>
        </is>
      </c>
      <c r="BQ120" t="inlineStr">
        <is>
          <t>saistība starp notikumu (cēloni) un otru notikumu (sekām), kur otrais notikums tiek saprasts kā pirmā notikuma sekas</t>
        </is>
      </c>
      <c r="BR120" s="2" t="inlineStr">
        <is>
          <t>rabta ta' kawżalità|
kawżalità</t>
        </is>
      </c>
      <c r="BS120" s="2" t="inlineStr">
        <is>
          <t>3|
3</t>
        </is>
      </c>
      <c r="BT120" s="2" t="inlineStr">
        <is>
          <t xml:space="preserve">|
</t>
        </is>
      </c>
      <c r="BU120" t="inlineStr">
        <is>
          <t>rabta bejn event (il-kawża) u t-tieni event (l-effett), fejn jinftiehem li t-tieni event huwa konsegwenza tal-ewwel wieħed</t>
        </is>
      </c>
      <c r="BV120" s="2" t="inlineStr">
        <is>
          <t>oorzakelijk verband|
causaal verband</t>
        </is>
      </c>
      <c r="BW120" s="2" t="inlineStr">
        <is>
          <t>3|
3</t>
        </is>
      </c>
      <c r="BX120" s="2" t="inlineStr">
        <is>
          <t xml:space="preserve">|
</t>
        </is>
      </c>
      <c r="BY120" t="inlineStr">
        <is>
          <t>verband van oorzaak en gevolg tussen twee gebeurtenissen</t>
        </is>
      </c>
      <c r="BZ120" s="2" t="inlineStr">
        <is>
          <t>związek przyczynowy</t>
        </is>
      </c>
      <c r="CA120" s="2" t="inlineStr">
        <is>
          <t>3</t>
        </is>
      </c>
      <c r="CB120" s="2" t="inlineStr">
        <is>
          <t/>
        </is>
      </c>
      <c r="CC120" t="inlineStr">
        <is>
          <t>obiektywne powiązanie ze sobą zjawiska nazwanego "przyczyną" ze zjawiskiem określonym jako "skutek"</t>
        </is>
      </c>
      <c r="CD120" s="2" t="inlineStr">
        <is>
          <t>nexo de causalidade</t>
        </is>
      </c>
      <c r="CE120" s="2" t="inlineStr">
        <is>
          <t>3</t>
        </is>
      </c>
      <c r="CF120" s="2" t="inlineStr">
        <is>
          <t/>
        </is>
      </c>
      <c r="CG120" t="inlineStr">
        <is>
          <t>Relação de causa e
efeito entre um evento e a sua consequência, por exemplo entre um evento e os danos provocados por esse evento.</t>
        </is>
      </c>
      <c r="CH120" s="2" t="inlineStr">
        <is>
          <t>cauzalitate|
legătură de cauzalitate</t>
        </is>
      </c>
      <c r="CI120" s="2" t="inlineStr">
        <is>
          <t>4|
3</t>
        </is>
      </c>
      <c r="CJ120" s="2" t="inlineStr">
        <is>
          <t xml:space="preserve">|
</t>
        </is>
      </c>
      <c r="CK120" t="inlineStr">
        <is>
          <t>relație între două evenimente, constând în producerea, determinarea sau implicarea de către unul a celuilalt, primul fiind considerat cauză, al doilea efect</t>
        </is>
      </c>
      <c r="CL120" s="2" t="inlineStr">
        <is>
          <t>príčinná súvislosť|
kauzalita|
kauzálna súvislosť</t>
        </is>
      </c>
      <c r="CM120" s="2" t="inlineStr">
        <is>
          <t>3|
3|
3</t>
        </is>
      </c>
      <c r="CN120" s="2" t="inlineStr">
        <is>
          <t xml:space="preserve">preferred|
|
</t>
        </is>
      </c>
      <c r="CO120" t="inlineStr">
        <is>
          <t>vzťah medzi jednou skutočnosťou (príčinou) a druhou skutočnosťou (následkom)</t>
        </is>
      </c>
      <c r="CP120" s="2" t="inlineStr">
        <is>
          <t>vzročna zveza</t>
        </is>
      </c>
      <c r="CQ120" s="2" t="inlineStr">
        <is>
          <t>3</t>
        </is>
      </c>
      <c r="CR120" s="2" t="inlineStr">
        <is>
          <t/>
        </is>
      </c>
      <c r="CS120" t="inlineStr">
        <is>
          <t/>
        </is>
      </c>
      <c r="CT120" s="2" t="inlineStr">
        <is>
          <t>orsakssamband|
kausalitet</t>
        </is>
      </c>
      <c r="CU120" s="2" t="inlineStr">
        <is>
          <t>3|
3</t>
        </is>
      </c>
      <c r="CV120" s="2" t="inlineStr">
        <is>
          <t xml:space="preserve">|
</t>
        </is>
      </c>
      <c r="CW120" t="inlineStr">
        <is>
          <t>orsaksrelationen mellan två förhållanden eller omständigheter</t>
        </is>
      </c>
    </row>
    <row r="121">
      <c r="A121" s="1" t="str">
        <f>HYPERLINK("https://iate.europa.eu/entry/result/911638/all", "911638")</f>
        <v>911638</v>
      </c>
      <c r="B121" t="inlineStr">
        <is>
          <t>LAW</t>
        </is>
      </c>
      <c r="C121" t="inlineStr">
        <is>
          <t>LAW</t>
        </is>
      </c>
      <c r="D121" t="inlineStr">
        <is>
          <t>no</t>
        </is>
      </c>
      <c r="E121" t="inlineStr">
        <is>
          <t/>
        </is>
      </c>
      <c r="F121" t="inlineStr">
        <is>
          <t/>
        </is>
      </c>
      <c r="G121" t="inlineStr">
        <is>
          <t/>
        </is>
      </c>
      <c r="H121" t="inlineStr">
        <is>
          <t/>
        </is>
      </c>
      <c r="I121" t="inlineStr">
        <is>
          <t/>
        </is>
      </c>
      <c r="J121" t="inlineStr">
        <is>
          <t/>
        </is>
      </c>
      <c r="K121" t="inlineStr">
        <is>
          <t/>
        </is>
      </c>
      <c r="L121" t="inlineStr">
        <is>
          <t/>
        </is>
      </c>
      <c r="M121" t="inlineStr">
        <is>
          <t/>
        </is>
      </c>
      <c r="N121" t="inlineStr">
        <is>
          <t/>
        </is>
      </c>
      <c r="O121" t="inlineStr">
        <is>
          <t/>
        </is>
      </c>
      <c r="P121" t="inlineStr">
        <is>
          <t/>
        </is>
      </c>
      <c r="Q121" t="inlineStr">
        <is>
          <t/>
        </is>
      </c>
      <c r="R121" s="2" t="inlineStr">
        <is>
          <t>auf ein aktives Verhalten zurückzuführender Irrtum|
aktiv begangener Fehler</t>
        </is>
      </c>
      <c r="S121" s="2" t="inlineStr">
        <is>
          <t>2|
2</t>
        </is>
      </c>
      <c r="T121" s="2" t="inlineStr">
        <is>
          <t xml:space="preserve">|
</t>
        </is>
      </c>
      <c r="U121" t="inlineStr">
        <is>
          <t/>
        </is>
      </c>
      <c r="V121" t="inlineStr">
        <is>
          <t/>
        </is>
      </c>
      <c r="W121" t="inlineStr">
        <is>
          <t/>
        </is>
      </c>
      <c r="X121" t="inlineStr">
        <is>
          <t/>
        </is>
      </c>
      <c r="Y121" t="inlineStr">
        <is>
          <t/>
        </is>
      </c>
      <c r="Z121" s="2" t="inlineStr">
        <is>
          <t>active error</t>
        </is>
      </c>
      <c r="AA121" s="2" t="inlineStr">
        <is>
          <t>1</t>
        </is>
      </c>
      <c r="AB121" s="2" t="inlineStr">
        <is>
          <t/>
        </is>
      </c>
      <c r="AC121" t="inlineStr">
        <is>
          <t/>
        </is>
      </c>
      <c r="AD121" t="inlineStr">
        <is>
          <t/>
        </is>
      </c>
      <c r="AE121" t="inlineStr">
        <is>
          <t/>
        </is>
      </c>
      <c r="AF121" t="inlineStr">
        <is>
          <t/>
        </is>
      </c>
      <c r="AG121" t="inlineStr">
        <is>
          <t/>
        </is>
      </c>
      <c r="AH121" t="inlineStr">
        <is>
          <t/>
        </is>
      </c>
      <c r="AI121" t="inlineStr">
        <is>
          <t/>
        </is>
      </c>
      <c r="AJ121" t="inlineStr">
        <is>
          <t/>
        </is>
      </c>
      <c r="AK121" t="inlineStr">
        <is>
          <t/>
        </is>
      </c>
      <c r="AL121" s="2" t="inlineStr">
        <is>
          <t>virhe</t>
        </is>
      </c>
      <c r="AM121" s="2" t="inlineStr">
        <is>
          <t>2</t>
        </is>
      </c>
      <c r="AN121" s="2" t="inlineStr">
        <is>
          <t/>
        </is>
      </c>
      <c r="AO121" t="inlineStr">
        <is>
          <t/>
        </is>
      </c>
      <c r="AP121" s="2" t="inlineStr">
        <is>
          <t>erreur active</t>
        </is>
      </c>
      <c r="AQ121" s="2" t="inlineStr">
        <is>
          <t>1</t>
        </is>
      </c>
      <c r="AR121" s="2" t="inlineStr">
        <is>
          <t/>
        </is>
      </c>
      <c r="AS121" t="inlineStr">
        <is>
          <t/>
        </is>
      </c>
      <c r="AT121" t="inlineStr">
        <is>
          <t/>
        </is>
      </c>
      <c r="AU121" t="inlineStr">
        <is>
          <t/>
        </is>
      </c>
      <c r="AV121" t="inlineStr">
        <is>
          <t/>
        </is>
      </c>
      <c r="AW121" t="inlineStr">
        <is>
          <t/>
        </is>
      </c>
      <c r="AX121" t="inlineStr">
        <is>
          <t/>
        </is>
      </c>
      <c r="AY121" t="inlineStr">
        <is>
          <t/>
        </is>
      </c>
      <c r="AZ121" t="inlineStr">
        <is>
          <t/>
        </is>
      </c>
      <c r="BA121" t="inlineStr">
        <is>
          <t/>
        </is>
      </c>
      <c r="BB121" t="inlineStr">
        <is>
          <t/>
        </is>
      </c>
      <c r="BC121" t="inlineStr">
        <is>
          <t/>
        </is>
      </c>
      <c r="BD121" t="inlineStr">
        <is>
          <t/>
        </is>
      </c>
      <c r="BE121" t="inlineStr">
        <is>
          <t/>
        </is>
      </c>
      <c r="BF121" t="inlineStr">
        <is>
          <t/>
        </is>
      </c>
      <c r="BG121" t="inlineStr">
        <is>
          <t/>
        </is>
      </c>
      <c r="BH121" t="inlineStr">
        <is>
          <t/>
        </is>
      </c>
      <c r="BI121" t="inlineStr">
        <is>
          <t/>
        </is>
      </c>
      <c r="BJ121" t="inlineStr">
        <is>
          <t/>
        </is>
      </c>
      <c r="BK121" t="inlineStr">
        <is>
          <t/>
        </is>
      </c>
      <c r="BL121" t="inlineStr">
        <is>
          <t/>
        </is>
      </c>
      <c r="BM121" t="inlineStr">
        <is>
          <t/>
        </is>
      </c>
      <c r="BN121" t="inlineStr">
        <is>
          <t/>
        </is>
      </c>
      <c r="BO121" t="inlineStr">
        <is>
          <t/>
        </is>
      </c>
      <c r="BP121" t="inlineStr">
        <is>
          <t/>
        </is>
      </c>
      <c r="BQ121" t="inlineStr">
        <is>
          <t/>
        </is>
      </c>
      <c r="BR121" t="inlineStr">
        <is>
          <t/>
        </is>
      </c>
      <c r="BS121" t="inlineStr">
        <is>
          <t/>
        </is>
      </c>
      <c r="BT121" t="inlineStr">
        <is>
          <t/>
        </is>
      </c>
      <c r="BU121" t="inlineStr">
        <is>
          <t/>
        </is>
      </c>
      <c r="BV121" t="inlineStr">
        <is>
          <t/>
        </is>
      </c>
      <c r="BW121" t="inlineStr">
        <is>
          <t/>
        </is>
      </c>
      <c r="BX121" t="inlineStr">
        <is>
          <t/>
        </is>
      </c>
      <c r="BY121" t="inlineStr">
        <is>
          <t/>
        </is>
      </c>
      <c r="BZ121" t="inlineStr">
        <is>
          <t/>
        </is>
      </c>
      <c r="CA121" t="inlineStr">
        <is>
          <t/>
        </is>
      </c>
      <c r="CB121" t="inlineStr">
        <is>
          <t/>
        </is>
      </c>
      <c r="CC121" t="inlineStr">
        <is>
          <t/>
        </is>
      </c>
      <c r="CD121" s="2" t="inlineStr">
        <is>
          <t>erro por ação</t>
        </is>
      </c>
      <c r="CE121" s="2" t="inlineStr">
        <is>
          <t>3</t>
        </is>
      </c>
      <c r="CF121" s="2" t="inlineStr">
        <is>
          <t/>
        </is>
      </c>
      <c r="CG121" t="inlineStr">
        <is>
          <t/>
        </is>
      </c>
      <c r="CH121" t="inlineStr">
        <is>
          <t/>
        </is>
      </c>
      <c r="CI121" t="inlineStr">
        <is>
          <t/>
        </is>
      </c>
      <c r="CJ121" t="inlineStr">
        <is>
          <t/>
        </is>
      </c>
      <c r="CK121" t="inlineStr">
        <is>
          <t/>
        </is>
      </c>
      <c r="CL121" t="inlineStr">
        <is>
          <t/>
        </is>
      </c>
      <c r="CM121" t="inlineStr">
        <is>
          <t/>
        </is>
      </c>
      <c r="CN121" t="inlineStr">
        <is>
          <t/>
        </is>
      </c>
      <c r="CO121" t="inlineStr">
        <is>
          <t/>
        </is>
      </c>
      <c r="CP121" t="inlineStr">
        <is>
          <t/>
        </is>
      </c>
      <c r="CQ121" t="inlineStr">
        <is>
          <t/>
        </is>
      </c>
      <c r="CR121" t="inlineStr">
        <is>
          <t/>
        </is>
      </c>
      <c r="CS121" t="inlineStr">
        <is>
          <t/>
        </is>
      </c>
      <c r="CT121" t="inlineStr">
        <is>
          <t/>
        </is>
      </c>
      <c r="CU121" t="inlineStr">
        <is>
          <t/>
        </is>
      </c>
      <c r="CV121" t="inlineStr">
        <is>
          <t/>
        </is>
      </c>
      <c r="CW121" t="inlineStr">
        <is>
          <t/>
        </is>
      </c>
    </row>
    <row r="122">
      <c r="A122" s="1" t="str">
        <f>HYPERLINK("https://iate.europa.eu/entry/result/3636254/all", "3636254")</f>
        <v>3636254</v>
      </c>
      <c r="B122" t="inlineStr">
        <is>
          <t>SCIENCE</t>
        </is>
      </c>
      <c r="C122" t="inlineStr">
        <is>
          <t>SCIENCE|natural and applied sciences</t>
        </is>
      </c>
      <c r="D122" t="inlineStr">
        <is>
          <t>no</t>
        </is>
      </c>
      <c r="E122" t="inlineStr">
        <is>
          <t/>
        </is>
      </c>
      <c r="F122" t="inlineStr">
        <is>
          <t/>
        </is>
      </c>
      <c r="G122" t="inlineStr">
        <is>
          <t/>
        </is>
      </c>
      <c r="H122" t="inlineStr">
        <is>
          <t/>
        </is>
      </c>
      <c r="I122" t="inlineStr">
        <is>
          <t/>
        </is>
      </c>
      <c r="J122" t="inlineStr">
        <is>
          <t/>
        </is>
      </c>
      <c r="K122" t="inlineStr">
        <is>
          <t/>
        </is>
      </c>
      <c r="L122" t="inlineStr">
        <is>
          <t/>
        </is>
      </c>
      <c r="M122" t="inlineStr">
        <is>
          <t/>
        </is>
      </c>
      <c r="N122" t="inlineStr">
        <is>
          <t/>
        </is>
      </c>
      <c r="O122" t="inlineStr">
        <is>
          <t/>
        </is>
      </c>
      <c r="P122" t="inlineStr">
        <is>
          <t/>
        </is>
      </c>
      <c r="Q122" t="inlineStr">
        <is>
          <t/>
        </is>
      </c>
      <c r="R122" s="2" t="inlineStr">
        <is>
          <t>Evidenz-basierte Leitlinien</t>
        </is>
      </c>
      <c r="S122" s="2" t="inlineStr">
        <is>
          <t>2</t>
        </is>
      </c>
      <c r="T122" s="2" t="inlineStr">
        <is>
          <t/>
        </is>
      </c>
      <c r="U122" t="inlineStr">
        <is>
          <t/>
        </is>
      </c>
      <c r="V122" t="inlineStr">
        <is>
          <t/>
        </is>
      </c>
      <c r="W122" t="inlineStr">
        <is>
          <t/>
        </is>
      </c>
      <c r="X122" t="inlineStr">
        <is>
          <t/>
        </is>
      </c>
      <c r="Y122" t="inlineStr">
        <is>
          <t/>
        </is>
      </c>
      <c r="Z122" s="2" t="inlineStr">
        <is>
          <t>evidence-based guidelines</t>
        </is>
      </c>
      <c r="AA122" s="2" t="inlineStr">
        <is>
          <t>2</t>
        </is>
      </c>
      <c r="AB122" s="2" t="inlineStr">
        <is>
          <t/>
        </is>
      </c>
      <c r="AC122" t="inlineStr">
        <is>
          <t>consensus approaches for handling recurring health management problems aimed at reducing practice variability and improving health outcomes. Guideline development emphasizes using clear evidence from the existing literature, rather than expert opinion alone, as the basis for advisory materials</t>
        </is>
      </c>
      <c r="AD122" s="2" t="inlineStr">
        <is>
          <t>recomendaciones basadas en la evidencia</t>
        </is>
      </c>
      <c r="AE122" s="2" t="inlineStr">
        <is>
          <t>2</t>
        </is>
      </c>
      <c r="AF122" s="2" t="inlineStr">
        <is>
          <t/>
        </is>
      </c>
      <c r="AG122" t="inlineStr">
        <is>
          <t/>
        </is>
      </c>
      <c r="AH122" t="inlineStr">
        <is>
          <t/>
        </is>
      </c>
      <c r="AI122" t="inlineStr">
        <is>
          <t/>
        </is>
      </c>
      <c r="AJ122" t="inlineStr">
        <is>
          <t/>
        </is>
      </c>
      <c r="AK122" t="inlineStr">
        <is>
          <t/>
        </is>
      </c>
      <c r="AL122" t="inlineStr">
        <is>
          <t/>
        </is>
      </c>
      <c r="AM122" t="inlineStr">
        <is>
          <t/>
        </is>
      </c>
      <c r="AN122" t="inlineStr">
        <is>
          <t/>
        </is>
      </c>
      <c r="AO122" t="inlineStr">
        <is>
          <t/>
        </is>
      </c>
      <c r="AP122" s="2" t="inlineStr">
        <is>
          <t>recommandations fondées sur des preuves</t>
        </is>
      </c>
      <c r="AQ122" s="2" t="inlineStr">
        <is>
          <t>2</t>
        </is>
      </c>
      <c r="AR122" s="2" t="inlineStr">
        <is>
          <t/>
        </is>
      </c>
      <c r="AS122" t="inlineStr">
        <is>
          <t/>
        </is>
      </c>
      <c r="AT122" t="inlineStr">
        <is>
          <t/>
        </is>
      </c>
      <c r="AU122" t="inlineStr">
        <is>
          <t/>
        </is>
      </c>
      <c r="AV122" t="inlineStr">
        <is>
          <t/>
        </is>
      </c>
      <c r="AW122" t="inlineStr">
        <is>
          <t/>
        </is>
      </c>
      <c r="AX122" t="inlineStr">
        <is>
          <t/>
        </is>
      </c>
      <c r="AY122" t="inlineStr">
        <is>
          <t/>
        </is>
      </c>
      <c r="AZ122" t="inlineStr">
        <is>
          <t/>
        </is>
      </c>
      <c r="BA122" t="inlineStr">
        <is>
          <t/>
        </is>
      </c>
      <c r="BB122" s="2" t="inlineStr">
        <is>
          <t>tudományos tényeken alapuló iránymutatások</t>
        </is>
      </c>
      <c r="BC122" s="2" t="inlineStr">
        <is>
          <t>2</t>
        </is>
      </c>
      <c r="BD122" s="2" t="inlineStr">
        <is>
          <t/>
        </is>
      </c>
      <c r="BE122" t="inlineStr">
        <is>
          <t/>
        </is>
      </c>
      <c r="BF122" s="2" t="inlineStr">
        <is>
          <t>linee guida basate sulle evidenze</t>
        </is>
      </c>
      <c r="BG122" s="2" t="inlineStr">
        <is>
          <t>2</t>
        </is>
      </c>
      <c r="BH122" s="2" t="inlineStr">
        <is>
          <t/>
        </is>
      </c>
      <c r="BI122" t="inlineStr">
        <is>
          <t/>
        </is>
      </c>
      <c r="BJ122" t="inlineStr">
        <is>
          <t/>
        </is>
      </c>
      <c r="BK122" t="inlineStr">
        <is>
          <t/>
        </is>
      </c>
      <c r="BL122" t="inlineStr">
        <is>
          <t/>
        </is>
      </c>
      <c r="BM122" t="inlineStr">
        <is>
          <t/>
        </is>
      </c>
      <c r="BN122" t="inlineStr">
        <is>
          <t/>
        </is>
      </c>
      <c r="BO122" t="inlineStr">
        <is>
          <t/>
        </is>
      </c>
      <c r="BP122" t="inlineStr">
        <is>
          <t/>
        </is>
      </c>
      <c r="BQ122" t="inlineStr">
        <is>
          <t/>
        </is>
      </c>
      <c r="BR122" t="inlineStr">
        <is>
          <t/>
        </is>
      </c>
      <c r="BS122" t="inlineStr">
        <is>
          <t/>
        </is>
      </c>
      <c r="BT122" t="inlineStr">
        <is>
          <t/>
        </is>
      </c>
      <c r="BU122" t="inlineStr">
        <is>
          <t/>
        </is>
      </c>
      <c r="BV122" t="inlineStr">
        <is>
          <t/>
        </is>
      </c>
      <c r="BW122" t="inlineStr">
        <is>
          <t/>
        </is>
      </c>
      <c r="BX122" t="inlineStr">
        <is>
          <t/>
        </is>
      </c>
      <c r="BY122" t="inlineStr">
        <is>
          <t/>
        </is>
      </c>
      <c r="BZ122" t="inlineStr">
        <is>
          <t/>
        </is>
      </c>
      <c r="CA122" t="inlineStr">
        <is>
          <t/>
        </is>
      </c>
      <c r="CB122" t="inlineStr">
        <is>
          <t/>
        </is>
      </c>
      <c r="CC122" t="inlineStr">
        <is>
          <t/>
        </is>
      </c>
      <c r="CD122" t="inlineStr">
        <is>
          <t/>
        </is>
      </c>
      <c r="CE122" t="inlineStr">
        <is>
          <t/>
        </is>
      </c>
      <c r="CF122" t="inlineStr">
        <is>
          <t/>
        </is>
      </c>
      <c r="CG122" t="inlineStr">
        <is>
          <t/>
        </is>
      </c>
      <c r="CH122" t="inlineStr">
        <is>
          <t/>
        </is>
      </c>
      <c r="CI122" t="inlineStr">
        <is>
          <t/>
        </is>
      </c>
      <c r="CJ122" t="inlineStr">
        <is>
          <t/>
        </is>
      </c>
      <c r="CK122" t="inlineStr">
        <is>
          <t/>
        </is>
      </c>
      <c r="CL122" t="inlineStr">
        <is>
          <t/>
        </is>
      </c>
      <c r="CM122" t="inlineStr">
        <is>
          <t/>
        </is>
      </c>
      <c r="CN122" t="inlineStr">
        <is>
          <t/>
        </is>
      </c>
      <c r="CO122" t="inlineStr">
        <is>
          <t/>
        </is>
      </c>
      <c r="CP122" s="2" t="inlineStr">
        <is>
          <t>na dokazih temelječe smernice</t>
        </is>
      </c>
      <c r="CQ122" s="2" t="inlineStr">
        <is>
          <t>2</t>
        </is>
      </c>
      <c r="CR122" s="2" t="inlineStr">
        <is>
          <t/>
        </is>
      </c>
      <c r="CS122" t="inlineStr">
        <is>
          <t/>
        </is>
      </c>
      <c r="CT122" t="inlineStr">
        <is>
          <t/>
        </is>
      </c>
      <c r="CU122" t="inlineStr">
        <is>
          <t/>
        </is>
      </c>
      <c r="CV122" t="inlineStr">
        <is>
          <t/>
        </is>
      </c>
      <c r="CW122" t="inlineStr">
        <is>
          <t/>
        </is>
      </c>
    </row>
    <row r="123">
      <c r="A123" s="1" t="str">
        <f>HYPERLINK("https://iate.europa.eu/entry/result/3540466/all", "3540466")</f>
        <v>3540466</v>
      </c>
      <c r="B123" t="inlineStr">
        <is>
          <t>SOCIAL QUESTIONS</t>
        </is>
      </c>
      <c r="C123" t="inlineStr">
        <is>
          <t>SOCIAL QUESTIONS|health</t>
        </is>
      </c>
      <c r="D123" t="inlineStr">
        <is>
          <t>no</t>
        </is>
      </c>
      <c r="E123" t="inlineStr">
        <is>
          <t/>
        </is>
      </c>
      <c r="F123" t="inlineStr">
        <is>
          <t/>
        </is>
      </c>
      <c r="G123" t="inlineStr">
        <is>
          <t/>
        </is>
      </c>
      <c r="H123" t="inlineStr">
        <is>
          <t/>
        </is>
      </c>
      <c r="I123" t="inlineStr">
        <is>
          <t/>
        </is>
      </c>
      <c r="J123" t="inlineStr">
        <is>
          <t/>
        </is>
      </c>
      <c r="K123" t="inlineStr">
        <is>
          <t/>
        </is>
      </c>
      <c r="L123" t="inlineStr">
        <is>
          <t/>
        </is>
      </c>
      <c r="M123" t="inlineStr">
        <is>
          <t/>
        </is>
      </c>
      <c r="N123" t="inlineStr">
        <is>
          <t/>
        </is>
      </c>
      <c r="O123" t="inlineStr">
        <is>
          <t/>
        </is>
      </c>
      <c r="P123" t="inlineStr">
        <is>
          <t/>
        </is>
      </c>
      <c r="Q123" t="inlineStr">
        <is>
          <t/>
        </is>
      </c>
      <c r="R123" t="inlineStr">
        <is>
          <t/>
        </is>
      </c>
      <c r="S123" t="inlineStr">
        <is>
          <t/>
        </is>
      </c>
      <c r="T123" t="inlineStr">
        <is>
          <t/>
        </is>
      </c>
      <c r="U123" t="inlineStr">
        <is>
          <t/>
        </is>
      </c>
      <c r="V123" t="inlineStr">
        <is>
          <t/>
        </is>
      </c>
      <c r="W123" t="inlineStr">
        <is>
          <t/>
        </is>
      </c>
      <c r="X123" t="inlineStr">
        <is>
          <t/>
        </is>
      </c>
      <c r="Y123" t="inlineStr">
        <is>
          <t/>
        </is>
      </c>
      <c r="Z123" s="2" t="inlineStr">
        <is>
          <t>prescribing error</t>
        </is>
      </c>
      <c r="AA123" s="2" t="inlineStr">
        <is>
          <t>2</t>
        </is>
      </c>
      <c r="AB123" s="2" t="inlineStr">
        <is>
          <t/>
        </is>
      </c>
      <c r="AC123" t="inlineStr">
        <is>
          <t>a medication error occurring during the prescription of a medicine that it is about writing the drug order or taking the therapeutic decision</t>
        </is>
      </c>
      <c r="AD123" t="inlineStr">
        <is>
          <t/>
        </is>
      </c>
      <c r="AE123" t="inlineStr">
        <is>
          <t/>
        </is>
      </c>
      <c r="AF123" t="inlineStr">
        <is>
          <t/>
        </is>
      </c>
      <c r="AG123" t="inlineStr">
        <is>
          <t/>
        </is>
      </c>
      <c r="AH123" t="inlineStr">
        <is>
          <t/>
        </is>
      </c>
      <c r="AI123" t="inlineStr">
        <is>
          <t/>
        </is>
      </c>
      <c r="AJ123" t="inlineStr">
        <is>
          <t/>
        </is>
      </c>
      <c r="AK123" t="inlineStr">
        <is>
          <t/>
        </is>
      </c>
      <c r="AL123" s="2" t="inlineStr">
        <is>
          <t>lääkkeenmääräämispoikkeama</t>
        </is>
      </c>
      <c r="AM123" s="2" t="inlineStr">
        <is>
          <t>3</t>
        </is>
      </c>
      <c r="AN123" s="2" t="inlineStr">
        <is>
          <t/>
        </is>
      </c>
      <c r="AO123" t="inlineStr">
        <is>
          <t>lääkkeen määräämispäätöksen tai lääkemääräyksen antamisen tulos, joka voi johtaa vaikuttavuuden heikkenemiseen tai haittojen riskin lisääntymiseen</t>
        </is>
      </c>
      <c r="AP123" t="inlineStr">
        <is>
          <t/>
        </is>
      </c>
      <c r="AQ123" t="inlineStr">
        <is>
          <t/>
        </is>
      </c>
      <c r="AR123" t="inlineStr">
        <is>
          <t/>
        </is>
      </c>
      <c r="AS123" t="inlineStr">
        <is>
          <t/>
        </is>
      </c>
      <c r="AT123" t="inlineStr">
        <is>
          <t/>
        </is>
      </c>
      <c r="AU123" t="inlineStr">
        <is>
          <t/>
        </is>
      </c>
      <c r="AV123" t="inlineStr">
        <is>
          <t/>
        </is>
      </c>
      <c r="AW123" t="inlineStr">
        <is>
          <t/>
        </is>
      </c>
      <c r="AX123" t="inlineStr">
        <is>
          <t/>
        </is>
      </c>
      <c r="AY123" t="inlineStr">
        <is>
          <t/>
        </is>
      </c>
      <c r="AZ123" t="inlineStr">
        <is>
          <t/>
        </is>
      </c>
      <c r="BA123" t="inlineStr">
        <is>
          <t/>
        </is>
      </c>
      <c r="BB123" t="inlineStr">
        <is>
          <t/>
        </is>
      </c>
      <c r="BC123" t="inlineStr">
        <is>
          <t/>
        </is>
      </c>
      <c r="BD123" t="inlineStr">
        <is>
          <t/>
        </is>
      </c>
      <c r="BE123" t="inlineStr">
        <is>
          <t/>
        </is>
      </c>
      <c r="BF123" t="inlineStr">
        <is>
          <t/>
        </is>
      </c>
      <c r="BG123" t="inlineStr">
        <is>
          <t/>
        </is>
      </c>
      <c r="BH123" t="inlineStr">
        <is>
          <t/>
        </is>
      </c>
      <c r="BI123" t="inlineStr">
        <is>
          <t/>
        </is>
      </c>
      <c r="BJ123" s="2" t="inlineStr">
        <is>
          <t>vaisto skyrimo klaida</t>
        </is>
      </c>
      <c r="BK123" s="2" t="inlineStr">
        <is>
          <t>2</t>
        </is>
      </c>
      <c r="BL123" s="2" t="inlineStr">
        <is>
          <t/>
        </is>
      </c>
      <c r="BM123" t="inlineStr">
        <is>
          <t>gydytojo išrašyti neteisingi vaistai arba neteisinga vaisto dozė</t>
        </is>
      </c>
      <c r="BN123" t="inlineStr">
        <is>
          <t/>
        </is>
      </c>
      <c r="BO123" t="inlineStr">
        <is>
          <t/>
        </is>
      </c>
      <c r="BP123" t="inlineStr">
        <is>
          <t/>
        </is>
      </c>
      <c r="BQ123" t="inlineStr">
        <is>
          <t/>
        </is>
      </c>
      <c r="BR123" t="inlineStr">
        <is>
          <t/>
        </is>
      </c>
      <c r="BS123" t="inlineStr">
        <is>
          <t/>
        </is>
      </c>
      <c r="BT123" t="inlineStr">
        <is>
          <t/>
        </is>
      </c>
      <c r="BU123" t="inlineStr">
        <is>
          <t/>
        </is>
      </c>
      <c r="BV123" t="inlineStr">
        <is>
          <t/>
        </is>
      </c>
      <c r="BW123" t="inlineStr">
        <is>
          <t/>
        </is>
      </c>
      <c r="BX123" t="inlineStr">
        <is>
          <t/>
        </is>
      </c>
      <c r="BY123" t="inlineStr">
        <is>
          <t/>
        </is>
      </c>
      <c r="BZ123" t="inlineStr">
        <is>
          <t/>
        </is>
      </c>
      <c r="CA123" t="inlineStr">
        <is>
          <t/>
        </is>
      </c>
      <c r="CB123" t="inlineStr">
        <is>
          <t/>
        </is>
      </c>
      <c r="CC123" t="inlineStr">
        <is>
          <t/>
        </is>
      </c>
      <c r="CD123" t="inlineStr">
        <is>
          <t/>
        </is>
      </c>
      <c r="CE123" t="inlineStr">
        <is>
          <t/>
        </is>
      </c>
      <c r="CF123" t="inlineStr">
        <is>
          <t/>
        </is>
      </c>
      <c r="CG123" t="inlineStr">
        <is>
          <t/>
        </is>
      </c>
      <c r="CH123" t="inlineStr">
        <is>
          <t/>
        </is>
      </c>
      <c r="CI123" t="inlineStr">
        <is>
          <t/>
        </is>
      </c>
      <c r="CJ123" t="inlineStr">
        <is>
          <t/>
        </is>
      </c>
      <c r="CK123" t="inlineStr">
        <is>
          <t/>
        </is>
      </c>
      <c r="CL123" t="inlineStr">
        <is>
          <t/>
        </is>
      </c>
      <c r="CM123" t="inlineStr">
        <is>
          <t/>
        </is>
      </c>
      <c r="CN123" t="inlineStr">
        <is>
          <t/>
        </is>
      </c>
      <c r="CO123" t="inlineStr">
        <is>
          <t/>
        </is>
      </c>
      <c r="CP123" t="inlineStr">
        <is>
          <t/>
        </is>
      </c>
      <c r="CQ123" t="inlineStr">
        <is>
          <t/>
        </is>
      </c>
      <c r="CR123" t="inlineStr">
        <is>
          <t/>
        </is>
      </c>
      <c r="CS123" t="inlineStr">
        <is>
          <t/>
        </is>
      </c>
      <c r="CT123" t="inlineStr">
        <is>
          <t/>
        </is>
      </c>
      <c r="CU123" t="inlineStr">
        <is>
          <t/>
        </is>
      </c>
      <c r="CV123" t="inlineStr">
        <is>
          <t/>
        </is>
      </c>
      <c r="CW123" t="inlineStr">
        <is>
          <t/>
        </is>
      </c>
    </row>
    <row r="124">
      <c r="A124" s="1" t="str">
        <f>HYPERLINK("https://iate.europa.eu/entry/result/1074811/all", "1074811")</f>
        <v>1074811</v>
      </c>
      <c r="B124" t="inlineStr">
        <is>
          <t>SOCIAL QUESTIONS;EMPLOYMENT AND WORKING CONDITIONS</t>
        </is>
      </c>
      <c r="C124" t="inlineStr">
        <is>
          <t>SOCIAL QUESTIONS|health|medical science;EMPLOYMENT AND WORKING CONDITIONS|organisation of work and working conditions|working conditions</t>
        </is>
      </c>
      <c r="D124" t="inlineStr">
        <is>
          <t>yes</t>
        </is>
      </c>
      <c r="E124" t="inlineStr">
        <is>
          <t/>
        </is>
      </c>
      <c r="F124" t="inlineStr">
        <is>
          <t/>
        </is>
      </c>
      <c r="G124" t="inlineStr">
        <is>
          <t/>
        </is>
      </c>
      <c r="H124" t="inlineStr">
        <is>
          <t/>
        </is>
      </c>
      <c r="I124" t="inlineStr">
        <is>
          <t/>
        </is>
      </c>
      <c r="J124" s="2" t="inlineStr">
        <is>
          <t>ergonomie</t>
        </is>
      </c>
      <c r="K124" s="2" t="inlineStr">
        <is>
          <t>1</t>
        </is>
      </c>
      <c r="L124" s="2" t="inlineStr">
        <is>
          <t/>
        </is>
      </c>
      <c r="M124" t="inlineStr">
        <is>
          <t/>
        </is>
      </c>
      <c r="N124" s="2" t="inlineStr">
        <is>
          <t>ergonomi</t>
        </is>
      </c>
      <c r="O124" s="2" t="inlineStr">
        <is>
          <t>3</t>
        </is>
      </c>
      <c r="P124" s="2" t="inlineStr">
        <is>
          <t/>
        </is>
      </c>
      <c r="Q124" t="inlineStr">
        <is>
          <t>tværfaglig disciplin, som anvender medicinsk, psykologisk og teknisk teori, viden og erfaring til at forebygge skader forårsaget af selve arbejdet eller af miljøet på arbejdspladsen</t>
        </is>
      </c>
      <c r="R124" s="2" t="inlineStr">
        <is>
          <t>Ergonomie</t>
        </is>
      </c>
      <c r="S124" s="2" t="inlineStr">
        <is>
          <t>3</t>
        </is>
      </c>
      <c r="T124" s="2" t="inlineStr">
        <is>
          <t/>
        </is>
      </c>
      <c r="U124" t="inlineStr">
        <is>
          <t>Aufgabengebeit der Arbeitsphysiologie, die sich-unter Zusammenarbeit von Psychologen, Physiologen oder Technikern-mit der Anpassung der Arbeit an den Menschen oder der Anpassung des Menschen an die Arbeit befaßt</t>
        </is>
      </c>
      <c r="V124" s="2" t="inlineStr">
        <is>
          <t>εργονομία</t>
        </is>
      </c>
      <c r="W124" s="2" t="inlineStr">
        <is>
          <t>3</t>
        </is>
      </c>
      <c r="X124" s="2" t="inlineStr">
        <is>
          <t/>
        </is>
      </c>
      <c r="Y124" t="inlineStr">
        <is>
          <t/>
        </is>
      </c>
      <c r="Z124" s="2" t="inlineStr">
        <is>
          <t>ergonomics|
human engineering|
human factors engineering|
human factors</t>
        </is>
      </c>
      <c r="AA124" s="2" t="inlineStr">
        <is>
          <t>3|
3|
3|
3</t>
        </is>
      </c>
      <c r="AB124" s="2" t="inlineStr">
        <is>
          <t xml:space="preserve">preferred|
|
|
</t>
        </is>
      </c>
      <c r="AC124" t="inlineStr">
        <is>
          <t>applied science concerned with designing and arranging things people use so that the people and things interact most efficiently and safely</t>
        </is>
      </c>
      <c r="AD124" s="2" t="inlineStr">
        <is>
          <t>ergonomía</t>
        </is>
      </c>
      <c r="AE124" s="2" t="inlineStr">
        <is>
          <t>3</t>
        </is>
      </c>
      <c r="AF124" s="2" t="inlineStr">
        <is>
          <t/>
        </is>
      </c>
      <c r="AG124" t="inlineStr">
        <is>
          <t>conjunto de técnicas encaminadas a conseguir una mejora en las relaciones entre las personas y los medios técnicos de producción y laborales</t>
        </is>
      </c>
      <c r="AH124" t="inlineStr">
        <is>
          <t/>
        </is>
      </c>
      <c r="AI124" t="inlineStr">
        <is>
          <t/>
        </is>
      </c>
      <c r="AJ124" t="inlineStr">
        <is>
          <t/>
        </is>
      </c>
      <c r="AK124" t="inlineStr">
        <is>
          <t/>
        </is>
      </c>
      <c r="AL124" s="2" t="inlineStr">
        <is>
          <t>ergonomia|
ergonomia</t>
        </is>
      </c>
      <c r="AM124" s="2" t="inlineStr">
        <is>
          <t>3|
3</t>
        </is>
      </c>
      <c r="AN124" s="2" t="inlineStr">
        <is>
          <t xml:space="preserve">|
</t>
        </is>
      </c>
      <c r="AO124" t="inlineStr">
        <is>
          <t>1. tieteenala, jonka kohteena on ihmisen ja järjestelmän muiden osien vuorovaikutuksen ymmärtäminen&lt;p&gt;2. osaamisalue, joka soveltaa teoriaa, periaatteita, tietoja ja menetelmiä suunnitteluun ihmisen hyvinvoinnin ja järjestelmän kokonaissuorituskyvyn optimoimiseksi ; "tekn. työmenetelmien yms. kehittäminen ihmiselle fyysisesti sopiviksi"&lt;/p&gt;</t>
        </is>
      </c>
      <c r="AP124" s="2" t="inlineStr">
        <is>
          <t>ergonomie</t>
        </is>
      </c>
      <c r="AQ124" s="2" t="inlineStr">
        <is>
          <t>3</t>
        </is>
      </c>
      <c r="AR124" s="2" t="inlineStr">
        <is>
          <t/>
        </is>
      </c>
      <c r="AS124" t="inlineStr">
        <is>
          <t>étude des lois scientifiques du travail et notamment des rapports entre le travailleur et les conditions du milieu ambiant.Elle vise à une meilleure utilisation des possibilités humaines et à l'accroissement du rendement dans le travail ; science appliquée qui étudie le travail et ses lois et, plus précisément, le comportement spécifique de l'homme au travail dans sa relation avec la machine et l'environnement ;</t>
        </is>
      </c>
      <c r="AT124" s="2" t="inlineStr">
        <is>
          <t>eirgeanamaíocht</t>
        </is>
      </c>
      <c r="AU124" s="2" t="inlineStr">
        <is>
          <t>3</t>
        </is>
      </c>
      <c r="AV124" s="2" t="inlineStr">
        <is>
          <t/>
        </is>
      </c>
      <c r="AW124" t="inlineStr">
        <is>
          <t/>
        </is>
      </c>
      <c r="AX124" s="2" t="inlineStr">
        <is>
          <t>ergonomija</t>
        </is>
      </c>
      <c r="AY124" s="2" t="inlineStr">
        <is>
          <t>4</t>
        </is>
      </c>
      <c r="AZ124" s="2" t="inlineStr">
        <is>
          <t/>
        </is>
      </c>
      <c r="BA124" t="inlineStr">
        <is>
          <t/>
        </is>
      </c>
      <c r="BB124" t="inlineStr">
        <is>
          <t/>
        </is>
      </c>
      <c r="BC124" t="inlineStr">
        <is>
          <t/>
        </is>
      </c>
      <c r="BD124" t="inlineStr">
        <is>
          <t/>
        </is>
      </c>
      <c r="BE124" t="inlineStr">
        <is>
          <t/>
        </is>
      </c>
      <c r="BF124" s="2" t="inlineStr">
        <is>
          <t>ergonomia</t>
        </is>
      </c>
      <c r="BG124" s="2" t="inlineStr">
        <is>
          <t>3</t>
        </is>
      </c>
      <c r="BH124" s="2" t="inlineStr">
        <is>
          <t/>
        </is>
      </c>
      <c r="BI124" t="inlineStr">
        <is>
          <t>sviluppo recente della fisiologia del lavoro che studia l'adattamento del lavoro all'uomo e la migliore organizzazione del sistema "uomo-macchina-ambiente di lavoro"</t>
        </is>
      </c>
      <c r="BJ124" s="2" t="inlineStr">
        <is>
          <t>ergonomika</t>
        </is>
      </c>
      <c r="BK124" s="2" t="inlineStr">
        <is>
          <t>3</t>
        </is>
      </c>
      <c r="BL124" s="2" t="inlineStr">
        <is>
          <t/>
        </is>
      </c>
      <c r="BM124" t="inlineStr">
        <is>
          <t>mokslas, tiriantis žmogaus psichofiziologines galimybes, ribas ir ypatumus darbo vyksme. Tikslas – sukurti darbo sąlygas, didinančias darbo našumą, saugumą, tausojančias žmogaus sveikatą</t>
        </is>
      </c>
      <c r="BN124" t="inlineStr">
        <is>
          <t/>
        </is>
      </c>
      <c r="BO124" t="inlineStr">
        <is>
          <t/>
        </is>
      </c>
      <c r="BP124" t="inlineStr">
        <is>
          <t/>
        </is>
      </c>
      <c r="BQ124" t="inlineStr">
        <is>
          <t/>
        </is>
      </c>
      <c r="BR124" s="2" t="inlineStr">
        <is>
          <t>ergonomija</t>
        </is>
      </c>
      <c r="BS124" s="2" t="inlineStr">
        <is>
          <t>3</t>
        </is>
      </c>
      <c r="BT124" s="2" t="inlineStr">
        <is>
          <t/>
        </is>
      </c>
      <c r="BU124" t="inlineStr">
        <is>
          <t>l-istudju tar-relazzjoni bejn il-ħaddiema u l-ambjent, speċjalment it-tagħmir li jużaw</t>
        </is>
      </c>
      <c r="BV124" s="2" t="inlineStr">
        <is>
          <t>ergonomie|
technische menskunde|
arbeidsleer</t>
        </is>
      </c>
      <c r="BW124" s="2" t="inlineStr">
        <is>
          <t>3|
3|
3</t>
        </is>
      </c>
      <c r="BX124" s="2" t="inlineStr">
        <is>
          <t xml:space="preserve">|
|
</t>
        </is>
      </c>
      <c r="BY124" t="inlineStr">
        <is>
          <t>studie van en streven naar aanpassing van de werkomstandigheden aan de aard en de begrenzingen van de mens</t>
        </is>
      </c>
      <c r="BZ124" s="2" t="inlineStr">
        <is>
          <t>ergonomia</t>
        </is>
      </c>
      <c r="CA124" s="2" t="inlineStr">
        <is>
          <t>3</t>
        </is>
      </c>
      <c r="CB124" s="2" t="inlineStr">
        <is>
          <t/>
        </is>
      </c>
      <c r="CC124" t="inlineStr">
        <is>
          <t/>
        </is>
      </c>
      <c r="CD124" s="2" t="inlineStr">
        <is>
          <t>ergonomia</t>
        </is>
      </c>
      <c r="CE124" s="2" t="inlineStr">
        <is>
          <t>3</t>
        </is>
      </c>
      <c r="CF124" s="2" t="inlineStr">
        <is>
          <t/>
        </is>
      </c>
      <c r="CG124" t="inlineStr">
        <is>
          <t>Ciência que estuda a relação entre o Homem e o trabalho que executa, procurando desenvolver uma integração perfeita entre as condições de trabalho, as capacidades e limitações físicas e psicológicas do trabalhador e a eficiência do sistema produtivo.</t>
        </is>
      </c>
      <c r="CH124" t="inlineStr">
        <is>
          <t/>
        </is>
      </c>
      <c r="CI124" t="inlineStr">
        <is>
          <t/>
        </is>
      </c>
      <c r="CJ124" t="inlineStr">
        <is>
          <t/>
        </is>
      </c>
      <c r="CK124" t="inlineStr">
        <is>
          <t/>
        </is>
      </c>
      <c r="CL124" s="2" t="inlineStr">
        <is>
          <t>ergonómia</t>
        </is>
      </c>
      <c r="CM124" s="2" t="inlineStr">
        <is>
          <t>3</t>
        </is>
      </c>
      <c r="CN124" s="2" t="inlineStr">
        <is>
          <t/>
        </is>
      </c>
      <c r="CO124" t="inlineStr">
        <is>
          <t>náuka zameraná na metodiku organizácie práce a pracovných prostriedkov, na skvalitnenie systému človek – stroj, pracovná psychológia</t>
        </is>
      </c>
      <c r="CP124" t="inlineStr">
        <is>
          <t/>
        </is>
      </c>
      <c r="CQ124" t="inlineStr">
        <is>
          <t/>
        </is>
      </c>
      <c r="CR124" t="inlineStr">
        <is>
          <t/>
        </is>
      </c>
      <c r="CS124" t="inlineStr">
        <is>
          <t/>
        </is>
      </c>
      <c r="CT124" s="2" t="inlineStr">
        <is>
          <t>ergonomi</t>
        </is>
      </c>
      <c r="CU124" s="2" t="inlineStr">
        <is>
          <t>3</t>
        </is>
      </c>
      <c r="CV124" s="2" t="inlineStr">
        <is>
          <t/>
        </is>
      </c>
      <c r="CW124" t="inlineStr">
        <is>
          <t>tvärvetenskapligt forsknings- och tillämpningsområde som i ett helhetsperspektiv behandlar samspelet människa-teknik-organisation i syfte att optimera hälsa och välbefinnande samt prestanda vid utformning av produkter och system</t>
        </is>
      </c>
    </row>
    <row r="125">
      <c r="A125" s="1" t="str">
        <f>HYPERLINK("https://iate.europa.eu/entry/result/65672/all", "65672")</f>
        <v>65672</v>
      </c>
      <c r="B125" t="inlineStr">
        <is>
          <t>SOCIAL QUESTIONS</t>
        </is>
      </c>
      <c r="C125" t="inlineStr">
        <is>
          <t>SOCIAL QUESTIONS|health|illness</t>
        </is>
      </c>
      <c r="D125" t="inlineStr">
        <is>
          <t>no</t>
        </is>
      </c>
      <c r="E125" t="inlineStr">
        <is>
          <t/>
        </is>
      </c>
      <c r="F125" t="inlineStr">
        <is>
          <t/>
        </is>
      </c>
      <c r="G125" t="inlineStr">
        <is>
          <t/>
        </is>
      </c>
      <c r="H125" t="inlineStr">
        <is>
          <t/>
        </is>
      </c>
      <c r="I125" t="inlineStr">
        <is>
          <t/>
        </is>
      </c>
      <c r="J125" t="inlineStr">
        <is>
          <t/>
        </is>
      </c>
      <c r="K125" t="inlineStr">
        <is>
          <t/>
        </is>
      </c>
      <c r="L125" t="inlineStr">
        <is>
          <t/>
        </is>
      </c>
      <c r="M125" t="inlineStr">
        <is>
          <t/>
        </is>
      </c>
      <c r="N125" t="inlineStr">
        <is>
          <t/>
        </is>
      </c>
      <c r="O125" t="inlineStr">
        <is>
          <t/>
        </is>
      </c>
      <c r="P125" t="inlineStr">
        <is>
          <t/>
        </is>
      </c>
      <c r="Q125" t="inlineStr">
        <is>
          <t/>
        </is>
      </c>
      <c r="R125" s="2" t="inlineStr">
        <is>
          <t>Personen mit drogenbezogenen Gesundheitsproblemen|
Personen mit drogenbedingten Gesundheitsproblemen</t>
        </is>
      </c>
      <c r="S125" s="2" t="inlineStr">
        <is>
          <t>3|
3</t>
        </is>
      </c>
      <c r="T125" s="2" t="inlineStr">
        <is>
          <t xml:space="preserve">|
</t>
        </is>
      </c>
      <c r="U125" t="inlineStr">
        <is>
          <t/>
        </is>
      </c>
      <c r="V125" t="inlineStr">
        <is>
          <t/>
        </is>
      </c>
      <c r="W125" t="inlineStr">
        <is>
          <t/>
        </is>
      </c>
      <c r="X125" t="inlineStr">
        <is>
          <t/>
        </is>
      </c>
      <c r="Y125" t="inlineStr">
        <is>
          <t/>
        </is>
      </c>
      <c r="Z125" s="2" t="inlineStr">
        <is>
          <t>persons with drug related health problems</t>
        </is>
      </c>
      <c r="AA125" s="2" t="inlineStr">
        <is>
          <t>3</t>
        </is>
      </c>
      <c r="AB125" s="2" t="inlineStr">
        <is>
          <t/>
        </is>
      </c>
      <c r="AC125" t="inlineStr">
        <is>
          <t/>
        </is>
      </c>
      <c r="AD125" t="inlineStr">
        <is>
          <t/>
        </is>
      </c>
      <c r="AE125" t="inlineStr">
        <is>
          <t/>
        </is>
      </c>
      <c r="AF125" t="inlineStr">
        <is>
          <t/>
        </is>
      </c>
      <c r="AG125" t="inlineStr">
        <is>
          <t/>
        </is>
      </c>
      <c r="AH125" t="inlineStr">
        <is>
          <t/>
        </is>
      </c>
      <c r="AI125" t="inlineStr">
        <is>
          <t/>
        </is>
      </c>
      <c r="AJ125" t="inlineStr">
        <is>
          <t/>
        </is>
      </c>
      <c r="AK125" t="inlineStr">
        <is>
          <t/>
        </is>
      </c>
      <c r="AL125" t="inlineStr">
        <is>
          <t/>
        </is>
      </c>
      <c r="AM125" t="inlineStr">
        <is>
          <t/>
        </is>
      </c>
      <c r="AN125" t="inlineStr">
        <is>
          <t/>
        </is>
      </c>
      <c r="AO125" t="inlineStr">
        <is>
          <t/>
        </is>
      </c>
      <c r="AP125" t="inlineStr">
        <is>
          <t/>
        </is>
      </c>
      <c r="AQ125" t="inlineStr">
        <is>
          <t/>
        </is>
      </c>
      <c r="AR125" t="inlineStr">
        <is>
          <t/>
        </is>
      </c>
      <c r="AS125" t="inlineStr">
        <is>
          <t/>
        </is>
      </c>
      <c r="AT125" t="inlineStr">
        <is>
          <t/>
        </is>
      </c>
      <c r="AU125" t="inlineStr">
        <is>
          <t/>
        </is>
      </c>
      <c r="AV125" t="inlineStr">
        <is>
          <t/>
        </is>
      </c>
      <c r="AW125" t="inlineStr">
        <is>
          <t/>
        </is>
      </c>
      <c r="AX125" t="inlineStr">
        <is>
          <t/>
        </is>
      </c>
      <c r="AY125" t="inlineStr">
        <is>
          <t/>
        </is>
      </c>
      <c r="AZ125" t="inlineStr">
        <is>
          <t/>
        </is>
      </c>
      <c r="BA125" t="inlineStr">
        <is>
          <t/>
        </is>
      </c>
      <c r="BB125" t="inlineStr">
        <is>
          <t/>
        </is>
      </c>
      <c r="BC125" t="inlineStr">
        <is>
          <t/>
        </is>
      </c>
      <c r="BD125" t="inlineStr">
        <is>
          <t/>
        </is>
      </c>
      <c r="BE125" t="inlineStr">
        <is>
          <t/>
        </is>
      </c>
      <c r="BF125" t="inlineStr">
        <is>
          <t/>
        </is>
      </c>
      <c r="BG125" t="inlineStr">
        <is>
          <t/>
        </is>
      </c>
      <c r="BH125" t="inlineStr">
        <is>
          <t/>
        </is>
      </c>
      <c r="BI125" t="inlineStr">
        <is>
          <t/>
        </is>
      </c>
      <c r="BJ125" t="inlineStr">
        <is>
          <t/>
        </is>
      </c>
      <c r="BK125" t="inlineStr">
        <is>
          <t/>
        </is>
      </c>
      <c r="BL125" t="inlineStr">
        <is>
          <t/>
        </is>
      </c>
      <c r="BM125" t="inlineStr">
        <is>
          <t/>
        </is>
      </c>
      <c r="BN125" t="inlineStr">
        <is>
          <t/>
        </is>
      </c>
      <c r="BO125" t="inlineStr">
        <is>
          <t/>
        </is>
      </c>
      <c r="BP125" t="inlineStr">
        <is>
          <t/>
        </is>
      </c>
      <c r="BQ125" t="inlineStr">
        <is>
          <t/>
        </is>
      </c>
      <c r="BR125" t="inlineStr">
        <is>
          <t/>
        </is>
      </c>
      <c r="BS125" t="inlineStr">
        <is>
          <t/>
        </is>
      </c>
      <c r="BT125" t="inlineStr">
        <is>
          <t/>
        </is>
      </c>
      <c r="BU125" t="inlineStr">
        <is>
          <t/>
        </is>
      </c>
      <c r="BV125" s="2" t="inlineStr">
        <is>
          <t>mensen met aan drugsgebruik gerelateerde gezondheidsproblemen</t>
        </is>
      </c>
      <c r="BW125" s="2" t="inlineStr">
        <is>
          <t>3</t>
        </is>
      </c>
      <c r="BX125" s="2" t="inlineStr">
        <is>
          <t/>
        </is>
      </c>
      <c r="BY125" t="inlineStr">
        <is>
          <t/>
        </is>
      </c>
      <c r="BZ125" t="inlineStr">
        <is>
          <t/>
        </is>
      </c>
      <c r="CA125" t="inlineStr">
        <is>
          <t/>
        </is>
      </c>
      <c r="CB125" t="inlineStr">
        <is>
          <t/>
        </is>
      </c>
      <c r="CC125" t="inlineStr">
        <is>
          <t/>
        </is>
      </c>
      <c r="CD125" t="inlineStr">
        <is>
          <t/>
        </is>
      </c>
      <c r="CE125" t="inlineStr">
        <is>
          <t/>
        </is>
      </c>
      <c r="CF125" t="inlineStr">
        <is>
          <t/>
        </is>
      </c>
      <c r="CG125" t="inlineStr">
        <is>
          <t/>
        </is>
      </c>
      <c r="CH125" t="inlineStr">
        <is>
          <t/>
        </is>
      </c>
      <c r="CI125" t="inlineStr">
        <is>
          <t/>
        </is>
      </c>
      <c r="CJ125" t="inlineStr">
        <is>
          <t/>
        </is>
      </c>
      <c r="CK125" t="inlineStr">
        <is>
          <t/>
        </is>
      </c>
      <c r="CL125" t="inlineStr">
        <is>
          <t/>
        </is>
      </c>
      <c r="CM125" t="inlineStr">
        <is>
          <t/>
        </is>
      </c>
      <c r="CN125" t="inlineStr">
        <is>
          <t/>
        </is>
      </c>
      <c r="CO125" t="inlineStr">
        <is>
          <t/>
        </is>
      </c>
      <c r="CP125" t="inlineStr">
        <is>
          <t/>
        </is>
      </c>
      <c r="CQ125" t="inlineStr">
        <is>
          <t/>
        </is>
      </c>
      <c r="CR125" t="inlineStr">
        <is>
          <t/>
        </is>
      </c>
      <c r="CS125" t="inlineStr">
        <is>
          <t/>
        </is>
      </c>
      <c r="CT125" s="2" t="inlineStr">
        <is>
          <t>personer med narkotikarelaterade hälsoproblem</t>
        </is>
      </c>
      <c r="CU125" s="2" t="inlineStr">
        <is>
          <t>3</t>
        </is>
      </c>
      <c r="CV125" s="2" t="inlineStr">
        <is>
          <t/>
        </is>
      </c>
      <c r="CW125" t="inlineStr">
        <is>
          <t/>
        </is>
      </c>
    </row>
    <row r="126">
      <c r="A126" s="1" t="str">
        <f>HYPERLINK("https://iate.europa.eu/entry/result/1109440/all", "1109440")</f>
        <v>1109440</v>
      </c>
      <c r="B126" t="inlineStr">
        <is>
          <t>SOCIAL QUESTIONS</t>
        </is>
      </c>
      <c r="C126" t="inlineStr">
        <is>
          <t>SOCIAL QUESTIONS|health|medical science</t>
        </is>
      </c>
      <c r="D126" t="inlineStr">
        <is>
          <t>yes</t>
        </is>
      </c>
      <c r="E126" t="inlineStr">
        <is>
          <t/>
        </is>
      </c>
      <c r="F126" t="inlineStr">
        <is>
          <t/>
        </is>
      </c>
      <c r="G126" t="inlineStr">
        <is>
          <t/>
        </is>
      </c>
      <c r="H126" t="inlineStr">
        <is>
          <t/>
        </is>
      </c>
      <c r="I126" t="inlineStr">
        <is>
          <t/>
        </is>
      </c>
      <c r="J126" t="inlineStr">
        <is>
          <t/>
        </is>
      </c>
      <c r="K126" t="inlineStr">
        <is>
          <t/>
        </is>
      </c>
      <c r="L126" t="inlineStr">
        <is>
          <t/>
        </is>
      </c>
      <c r="M126" t="inlineStr">
        <is>
          <t/>
        </is>
      </c>
      <c r="N126" t="inlineStr">
        <is>
          <t/>
        </is>
      </c>
      <c r="O126" t="inlineStr">
        <is>
          <t/>
        </is>
      </c>
      <c r="P126" t="inlineStr">
        <is>
          <t/>
        </is>
      </c>
      <c r="Q126" t="inlineStr">
        <is>
          <t/>
        </is>
      </c>
      <c r="R126" s="2" t="inlineStr">
        <is>
          <t>Indikatorvariable für eine Klasse anderer Ereignisse</t>
        </is>
      </c>
      <c r="S126" s="2" t="inlineStr">
        <is>
          <t>3</t>
        </is>
      </c>
      <c r="T126" s="2" t="inlineStr">
        <is>
          <t/>
        </is>
      </c>
      <c r="U126" t="inlineStr">
        <is>
          <t/>
        </is>
      </c>
      <c r="V126" s="2" t="inlineStr">
        <is>
          <t>ενδεικτικό εξέλιξης της δημόσιας υγείας</t>
        </is>
      </c>
      <c r="W126" s="2" t="inlineStr">
        <is>
          <t>3</t>
        </is>
      </c>
      <c r="X126" s="2" t="inlineStr">
        <is>
          <t/>
        </is>
      </c>
      <c r="Y126" t="inlineStr">
        <is>
          <t/>
        </is>
      </c>
      <c r="Z126" s="2" t="inlineStr">
        <is>
          <t>sentinel health event|
sentinel event</t>
        </is>
      </c>
      <c r="AA126" s="2" t="inlineStr">
        <is>
          <t>3|
3</t>
        </is>
      </c>
      <c r="AB126" s="2" t="inlineStr">
        <is>
          <t xml:space="preserve">|
</t>
        </is>
      </c>
      <c r="AC126" t="inlineStr">
        <is>
          <t>unexpected occurrence involving death or serious physical or psychological injury, or the risk thereof</t>
        </is>
      </c>
      <c r="AD126" s="2" t="inlineStr">
        <is>
          <t>suceso centinela</t>
        </is>
      </c>
      <c r="AE126" s="2" t="inlineStr">
        <is>
          <t>3</t>
        </is>
      </c>
      <c r="AF126" s="2" t="inlineStr">
        <is>
          <t/>
        </is>
      </c>
      <c r="AG126" t="inlineStr">
        <is>
          <t/>
        </is>
      </c>
      <c r="AH126" t="inlineStr">
        <is>
          <t/>
        </is>
      </c>
      <c r="AI126" t="inlineStr">
        <is>
          <t/>
        </is>
      </c>
      <c r="AJ126" t="inlineStr">
        <is>
          <t/>
        </is>
      </c>
      <c r="AK126" t="inlineStr">
        <is>
          <t/>
        </is>
      </c>
      <c r="AL126" t="inlineStr">
        <is>
          <t/>
        </is>
      </c>
      <c r="AM126" t="inlineStr">
        <is>
          <t/>
        </is>
      </c>
      <c r="AN126" t="inlineStr">
        <is>
          <t/>
        </is>
      </c>
      <c r="AO126" t="inlineStr">
        <is>
          <t/>
        </is>
      </c>
      <c r="AP126" s="2" t="inlineStr">
        <is>
          <t>cas sentinelle</t>
        </is>
      </c>
      <c r="AQ126" s="2" t="inlineStr">
        <is>
          <t>3</t>
        </is>
      </c>
      <c r="AR126" s="2" t="inlineStr">
        <is>
          <t/>
        </is>
      </c>
      <c r="AS126" t="inlineStr">
        <is>
          <t/>
        </is>
      </c>
      <c r="AT126" s="2" t="inlineStr">
        <is>
          <t>teagmhas táscach</t>
        </is>
      </c>
      <c r="AU126" s="2" t="inlineStr">
        <is>
          <t>3</t>
        </is>
      </c>
      <c r="AV126" s="2" t="inlineStr">
        <is>
          <t/>
        </is>
      </c>
      <c r="AW126" t="inlineStr">
        <is>
          <t/>
        </is>
      </c>
      <c r="AX126" t="inlineStr">
        <is>
          <t/>
        </is>
      </c>
      <c r="AY126" t="inlineStr">
        <is>
          <t/>
        </is>
      </c>
      <c r="AZ126" t="inlineStr">
        <is>
          <t/>
        </is>
      </c>
      <c r="BA126" t="inlineStr">
        <is>
          <t/>
        </is>
      </c>
      <c r="BB126" t="inlineStr">
        <is>
          <t/>
        </is>
      </c>
      <c r="BC126" t="inlineStr">
        <is>
          <t/>
        </is>
      </c>
      <c r="BD126" t="inlineStr">
        <is>
          <t/>
        </is>
      </c>
      <c r="BE126" t="inlineStr">
        <is>
          <t/>
        </is>
      </c>
      <c r="BF126" s="2" t="inlineStr">
        <is>
          <t>evento sanitario sentinella|
evento sentinella</t>
        </is>
      </c>
      <c r="BG126" s="2" t="inlineStr">
        <is>
          <t>3|
3</t>
        </is>
      </c>
      <c r="BH126" s="2" t="inlineStr">
        <is>
          <t xml:space="preserve">|
</t>
        </is>
      </c>
      <c r="BI126" t="inlineStr">
        <is>
          <t>caso di malattia, morte o alterazione dello stato di benessere fisico o psichico il cui verificarsi poteva essere evitato dal buon funzionamento dei servizi sanitari e dalla corretta applicazione delle metodiche di intervento correnti in campo preventivo, diagnostico-terapeutico e riabilitativo preso in considerazione nel caso di una metodologia utilizzata per la valutazione della qualità delle attività sanitarie</t>
        </is>
      </c>
      <c r="BJ126" t="inlineStr">
        <is>
          <t/>
        </is>
      </c>
      <c r="BK126" t="inlineStr">
        <is>
          <t/>
        </is>
      </c>
      <c r="BL126" t="inlineStr">
        <is>
          <t/>
        </is>
      </c>
      <c r="BM126" t="inlineStr">
        <is>
          <t/>
        </is>
      </c>
      <c r="BN126" t="inlineStr">
        <is>
          <t/>
        </is>
      </c>
      <c r="BO126" t="inlineStr">
        <is>
          <t/>
        </is>
      </c>
      <c r="BP126" t="inlineStr">
        <is>
          <t/>
        </is>
      </c>
      <c r="BQ126" t="inlineStr">
        <is>
          <t/>
        </is>
      </c>
      <c r="BR126" t="inlineStr">
        <is>
          <t/>
        </is>
      </c>
      <c r="BS126" t="inlineStr">
        <is>
          <t/>
        </is>
      </c>
      <c r="BT126" t="inlineStr">
        <is>
          <t/>
        </is>
      </c>
      <c r="BU126" t="inlineStr">
        <is>
          <t/>
        </is>
      </c>
      <c r="BV126" t="inlineStr">
        <is>
          <t/>
        </is>
      </c>
      <c r="BW126" t="inlineStr">
        <is>
          <t/>
        </is>
      </c>
      <c r="BX126" t="inlineStr">
        <is>
          <t/>
        </is>
      </c>
      <c r="BY126" t="inlineStr">
        <is>
          <t/>
        </is>
      </c>
      <c r="BZ126" t="inlineStr">
        <is>
          <t/>
        </is>
      </c>
      <c r="CA126" t="inlineStr">
        <is>
          <t/>
        </is>
      </c>
      <c r="CB126" t="inlineStr">
        <is>
          <t/>
        </is>
      </c>
      <c r="CC126" t="inlineStr">
        <is>
          <t/>
        </is>
      </c>
      <c r="CD126" s="2" t="inlineStr">
        <is>
          <t>evento sentinela de saúde</t>
        </is>
      </c>
      <c r="CE126" s="2" t="inlineStr">
        <is>
          <t>3</t>
        </is>
      </c>
      <c r="CF126" s="2" t="inlineStr">
        <is>
          <t/>
        </is>
      </c>
      <c r="CG126" t="inlineStr">
        <is>
          <t/>
        </is>
      </c>
      <c r="CH126" t="inlineStr">
        <is>
          <t/>
        </is>
      </c>
      <c r="CI126" t="inlineStr">
        <is>
          <t/>
        </is>
      </c>
      <c r="CJ126" t="inlineStr">
        <is>
          <t/>
        </is>
      </c>
      <c r="CK126" t="inlineStr">
        <is>
          <t/>
        </is>
      </c>
      <c r="CL126" t="inlineStr">
        <is>
          <t/>
        </is>
      </c>
      <c r="CM126" t="inlineStr">
        <is>
          <t/>
        </is>
      </c>
      <c r="CN126" t="inlineStr">
        <is>
          <t/>
        </is>
      </c>
      <c r="CO126" t="inlineStr">
        <is>
          <t/>
        </is>
      </c>
      <c r="CP126" t="inlineStr">
        <is>
          <t/>
        </is>
      </c>
      <c r="CQ126" t="inlineStr">
        <is>
          <t/>
        </is>
      </c>
      <c r="CR126" t="inlineStr">
        <is>
          <t/>
        </is>
      </c>
      <c r="CS126" t="inlineStr">
        <is>
          <t/>
        </is>
      </c>
      <c r="CT126" t="inlineStr">
        <is>
          <t/>
        </is>
      </c>
      <c r="CU126" t="inlineStr">
        <is>
          <t/>
        </is>
      </c>
      <c r="CV126" t="inlineStr">
        <is>
          <t/>
        </is>
      </c>
      <c r="CW126" t="inlineStr">
        <is>
          <t/>
        </is>
      </c>
    </row>
    <row r="127">
      <c r="A127" s="1" t="str">
        <f>HYPERLINK("https://iate.europa.eu/entry/result/127384/all", "127384")</f>
        <v>127384</v>
      </c>
      <c r="B127" t="inlineStr">
        <is>
          <t>ENERGY</t>
        </is>
      </c>
      <c r="C127" t="inlineStr">
        <is>
          <t>ENERGY|electrical and nuclear industries</t>
        </is>
      </c>
      <c r="D127" t="inlineStr">
        <is>
          <t>no</t>
        </is>
      </c>
      <c r="E127" t="inlineStr">
        <is>
          <t/>
        </is>
      </c>
      <c r="F127" t="inlineStr">
        <is>
          <t/>
        </is>
      </c>
      <c r="G127" t="inlineStr">
        <is>
          <t/>
        </is>
      </c>
      <c r="H127" t="inlineStr">
        <is>
          <t/>
        </is>
      </c>
      <c r="I127" t="inlineStr">
        <is>
          <t/>
        </is>
      </c>
      <c r="J127" t="inlineStr">
        <is>
          <t/>
        </is>
      </c>
      <c r="K127" t="inlineStr">
        <is>
          <t/>
        </is>
      </c>
      <c r="L127" t="inlineStr">
        <is>
          <t/>
        </is>
      </c>
      <c r="M127" t="inlineStr">
        <is>
          <t/>
        </is>
      </c>
      <c r="N127" s="2" t="inlineStr">
        <is>
          <t>sikkerhedskultur</t>
        </is>
      </c>
      <c r="O127" s="2" t="inlineStr">
        <is>
          <t>3</t>
        </is>
      </c>
      <c r="P127" s="2" t="inlineStr">
        <is>
          <t/>
        </is>
      </c>
      <c r="Q127" t="inlineStr">
        <is>
          <t/>
        </is>
      </c>
      <c r="R127" s="2" t="inlineStr">
        <is>
          <t>Sicherheitskultur</t>
        </is>
      </c>
      <c r="S127" s="2" t="inlineStr">
        <is>
          <t>3</t>
        </is>
      </c>
      <c r="T127" s="2" t="inlineStr">
        <is>
          <t/>
        </is>
      </c>
      <c r="U127" t="inlineStr">
        <is>
          <t/>
        </is>
      </c>
      <c r="V127" s="2" t="inlineStr">
        <is>
          <t>κοινές αντιλήψεις όσον αφορά τα θέματα ασφάλειας</t>
        </is>
      </c>
      <c r="W127" s="2" t="inlineStr">
        <is>
          <t>3</t>
        </is>
      </c>
      <c r="X127" s="2" t="inlineStr">
        <is>
          <t/>
        </is>
      </c>
      <c r="Y127" t="inlineStr">
        <is>
          <t/>
        </is>
      </c>
      <c r="Z127" s="2" t="inlineStr">
        <is>
          <t>safety culture</t>
        </is>
      </c>
      <c r="AA127" s="2" t="inlineStr">
        <is>
          <t>3</t>
        </is>
      </c>
      <c r="AB127" s="2" t="inlineStr">
        <is>
          <t/>
        </is>
      </c>
      <c r="AC127" t="inlineStr">
        <is>
          <t/>
        </is>
      </c>
      <c r="AD127" s="2" t="inlineStr">
        <is>
          <t>cultura de la seguridad</t>
        </is>
      </c>
      <c r="AE127" s="2" t="inlineStr">
        <is>
          <t>3</t>
        </is>
      </c>
      <c r="AF127" s="2" t="inlineStr">
        <is>
          <t/>
        </is>
      </c>
      <c r="AG127" t="inlineStr">
        <is>
          <t/>
        </is>
      </c>
      <c r="AH127" t="inlineStr">
        <is>
          <t/>
        </is>
      </c>
      <c r="AI127" t="inlineStr">
        <is>
          <t/>
        </is>
      </c>
      <c r="AJ127" t="inlineStr">
        <is>
          <t/>
        </is>
      </c>
      <c r="AK127" t="inlineStr">
        <is>
          <t/>
        </is>
      </c>
      <c r="AL127" t="inlineStr">
        <is>
          <t/>
        </is>
      </c>
      <c r="AM127" t="inlineStr">
        <is>
          <t/>
        </is>
      </c>
      <c r="AN127" t="inlineStr">
        <is>
          <t/>
        </is>
      </c>
      <c r="AO127" t="inlineStr">
        <is>
          <t/>
        </is>
      </c>
      <c r="AP127" s="2" t="inlineStr">
        <is>
          <t>culture de la sûreté</t>
        </is>
      </c>
      <c r="AQ127" s="2" t="inlineStr">
        <is>
          <t>3</t>
        </is>
      </c>
      <c r="AR127" s="2" t="inlineStr">
        <is>
          <t/>
        </is>
      </c>
      <c r="AS127" t="inlineStr">
        <is>
          <t/>
        </is>
      </c>
      <c r="AT127" t="inlineStr">
        <is>
          <t/>
        </is>
      </c>
      <c r="AU127" t="inlineStr">
        <is>
          <t/>
        </is>
      </c>
      <c r="AV127" t="inlineStr">
        <is>
          <t/>
        </is>
      </c>
      <c r="AW127" t="inlineStr">
        <is>
          <t/>
        </is>
      </c>
      <c r="AX127" t="inlineStr">
        <is>
          <t/>
        </is>
      </c>
      <c r="AY127" t="inlineStr">
        <is>
          <t/>
        </is>
      </c>
      <c r="AZ127" t="inlineStr">
        <is>
          <t/>
        </is>
      </c>
      <c r="BA127" t="inlineStr">
        <is>
          <t/>
        </is>
      </c>
      <c r="BB127" t="inlineStr">
        <is>
          <t/>
        </is>
      </c>
      <c r="BC127" t="inlineStr">
        <is>
          <t/>
        </is>
      </c>
      <c r="BD127" t="inlineStr">
        <is>
          <t/>
        </is>
      </c>
      <c r="BE127" t="inlineStr">
        <is>
          <t/>
        </is>
      </c>
      <c r="BF127" s="2" t="inlineStr">
        <is>
          <t>cultura della sicurezza</t>
        </is>
      </c>
      <c r="BG127" s="2" t="inlineStr">
        <is>
          <t>3</t>
        </is>
      </c>
      <c r="BH127" s="2" t="inlineStr">
        <is>
          <t/>
        </is>
      </c>
      <c r="BI127" t="inlineStr">
        <is>
          <t/>
        </is>
      </c>
      <c r="BJ127" t="inlineStr">
        <is>
          <t/>
        </is>
      </c>
      <c r="BK127" t="inlineStr">
        <is>
          <t/>
        </is>
      </c>
      <c r="BL127" t="inlineStr">
        <is>
          <t/>
        </is>
      </c>
      <c r="BM127" t="inlineStr">
        <is>
          <t/>
        </is>
      </c>
      <c r="BN127" t="inlineStr">
        <is>
          <t/>
        </is>
      </c>
      <c r="BO127" t="inlineStr">
        <is>
          <t/>
        </is>
      </c>
      <c r="BP127" t="inlineStr">
        <is>
          <t/>
        </is>
      </c>
      <c r="BQ127" t="inlineStr">
        <is>
          <t/>
        </is>
      </c>
      <c r="BR127" t="inlineStr">
        <is>
          <t/>
        </is>
      </c>
      <c r="BS127" t="inlineStr">
        <is>
          <t/>
        </is>
      </c>
      <c r="BT127" t="inlineStr">
        <is>
          <t/>
        </is>
      </c>
      <c r="BU127" t="inlineStr">
        <is>
          <t/>
        </is>
      </c>
      <c r="BV127" s="2" t="inlineStr">
        <is>
          <t>veiligheidsklimaat</t>
        </is>
      </c>
      <c r="BW127" s="2" t="inlineStr">
        <is>
          <t>3</t>
        </is>
      </c>
      <c r="BX127" s="2" t="inlineStr">
        <is>
          <t/>
        </is>
      </c>
      <c r="BY127" t="inlineStr">
        <is>
          <t/>
        </is>
      </c>
      <c r="BZ127" t="inlineStr">
        <is>
          <t/>
        </is>
      </c>
      <c r="CA127" t="inlineStr">
        <is>
          <t/>
        </is>
      </c>
      <c r="CB127" t="inlineStr">
        <is>
          <t/>
        </is>
      </c>
      <c r="CC127" t="inlineStr">
        <is>
          <t/>
        </is>
      </c>
      <c r="CD127" s="2" t="inlineStr">
        <is>
          <t>cultura da segurança</t>
        </is>
      </c>
      <c r="CE127" s="2" t="inlineStr">
        <is>
          <t>3</t>
        </is>
      </c>
      <c r="CF127" s="2" t="inlineStr">
        <is>
          <t/>
        </is>
      </c>
      <c r="CG127" t="inlineStr">
        <is>
          <t/>
        </is>
      </c>
      <c r="CH127" t="inlineStr">
        <is>
          <t/>
        </is>
      </c>
      <c r="CI127" t="inlineStr">
        <is>
          <t/>
        </is>
      </c>
      <c r="CJ127" t="inlineStr">
        <is>
          <t/>
        </is>
      </c>
      <c r="CK127" t="inlineStr">
        <is>
          <t/>
        </is>
      </c>
      <c r="CL127" t="inlineStr">
        <is>
          <t/>
        </is>
      </c>
      <c r="CM127" t="inlineStr">
        <is>
          <t/>
        </is>
      </c>
      <c r="CN127" t="inlineStr">
        <is>
          <t/>
        </is>
      </c>
      <c r="CO127" t="inlineStr">
        <is>
          <t/>
        </is>
      </c>
      <c r="CP127" t="inlineStr">
        <is>
          <t/>
        </is>
      </c>
      <c r="CQ127" t="inlineStr">
        <is>
          <t/>
        </is>
      </c>
      <c r="CR127" t="inlineStr">
        <is>
          <t/>
        </is>
      </c>
      <c r="CS127" t="inlineStr">
        <is>
          <t/>
        </is>
      </c>
      <c r="CT127" t="inlineStr">
        <is>
          <t/>
        </is>
      </c>
      <c r="CU127" t="inlineStr">
        <is>
          <t/>
        </is>
      </c>
      <c r="CV127" t="inlineStr">
        <is>
          <t/>
        </is>
      </c>
      <c r="CW127" t="inlineStr">
        <is>
          <t/>
        </is>
      </c>
    </row>
    <row r="128">
      <c r="A128" s="1" t="str">
        <f>HYPERLINK("https://iate.europa.eu/entry/result/3502509/all", "3502509")</f>
        <v>3502509</v>
      </c>
      <c r="B128" t="inlineStr">
        <is>
          <t>EDUCATION AND COMMUNICATIONS;PRODUCTION, TECHNOLOGY AND RESEARCH</t>
        </is>
      </c>
      <c r="C128" t="inlineStr">
        <is>
          <t>EDUCATION AND COMMUNICATIONS|information technology and data processing;PRODUCTION, TECHNOLOGY AND RESEARCH</t>
        </is>
      </c>
      <c r="D128" t="inlineStr">
        <is>
          <t>no</t>
        </is>
      </c>
      <c r="E128" t="inlineStr">
        <is>
          <t/>
        </is>
      </c>
      <c r="F128" t="inlineStr">
        <is>
          <t/>
        </is>
      </c>
      <c r="G128" t="inlineStr">
        <is>
          <t/>
        </is>
      </c>
      <c r="H128" t="inlineStr">
        <is>
          <t/>
        </is>
      </c>
      <c r="I128" t="inlineStr">
        <is>
          <t/>
        </is>
      </c>
      <c r="J128" t="inlineStr">
        <is>
          <t/>
        </is>
      </c>
      <c r="K128" t="inlineStr">
        <is>
          <t/>
        </is>
      </c>
      <c r="L128" t="inlineStr">
        <is>
          <t/>
        </is>
      </c>
      <c r="M128" t="inlineStr">
        <is>
          <t/>
        </is>
      </c>
      <c r="N128" s="2" t="inlineStr">
        <is>
          <t>kerneårsagsanalyse</t>
        </is>
      </c>
      <c r="O128" s="2" t="inlineStr">
        <is>
          <t>3</t>
        </is>
      </c>
      <c r="P128" s="2" t="inlineStr">
        <is>
          <t/>
        </is>
      </c>
      <c r="Q128" t="inlineStr">
        <is>
          <t>"En &lt;b&gt;kerneårsagsanalyse&lt;/b&gt; er en analyseproces, der identificerer de grundlæggende årsager til, at en utilsigtet hændelse kunne finde sted."</t>
        </is>
      </c>
      <c r="R128" t="inlineStr">
        <is>
          <t/>
        </is>
      </c>
      <c r="S128" t="inlineStr">
        <is>
          <t/>
        </is>
      </c>
      <c r="T128" t="inlineStr">
        <is>
          <t/>
        </is>
      </c>
      <c r="U128" t="inlineStr">
        <is>
          <t/>
        </is>
      </c>
      <c r="V128" t="inlineStr">
        <is>
          <t/>
        </is>
      </c>
      <c r="W128" t="inlineStr">
        <is>
          <t/>
        </is>
      </c>
      <c r="X128" t="inlineStr">
        <is>
          <t/>
        </is>
      </c>
      <c r="Y128" t="inlineStr">
        <is>
          <t/>
        </is>
      </c>
      <c r="Z128" s="2" t="inlineStr">
        <is>
          <t>root cause analysis</t>
        </is>
      </c>
      <c r="AA128" s="2" t="inlineStr">
        <is>
          <t>2</t>
        </is>
      </c>
      <c r="AB128" s="2" t="inlineStr">
        <is>
          <t/>
        </is>
      </c>
      <c r="AC128" t="inlineStr">
        <is>
          <t>It "is a process designed for use in investigating and categorizing the root causes of events with safety, health, environmental, quality, reliability and production impacts. The term “event” is used to generically identify occurrences that produce or have the potential to produce these types of consequences."</t>
        </is>
      </c>
      <c r="AD128" s="2" t="inlineStr">
        <is>
          <t>análisis de causas subyacentes|
análisis de las causas fundamentales</t>
        </is>
      </c>
      <c r="AE128" s="2" t="inlineStr">
        <is>
          <t>3|
3</t>
        </is>
      </c>
      <c r="AF128" s="2" t="inlineStr">
        <is>
          <t xml:space="preserve">|
</t>
        </is>
      </c>
      <c r="AG128" t="inlineStr">
        <is>
          <t>Análisis objetivo, estructurado, sistemático y exhaustivo encaminado a determinar las causas intrínsecas de una situación o de un suceso atendiendo a la importancia del mismo desde el punto de vista de la seguridad.</t>
        </is>
      </c>
      <c r="AH128" t="inlineStr">
        <is>
          <t/>
        </is>
      </c>
      <c r="AI128" t="inlineStr">
        <is>
          <t/>
        </is>
      </c>
      <c r="AJ128" t="inlineStr">
        <is>
          <t/>
        </is>
      </c>
      <c r="AK128" t="inlineStr">
        <is>
          <t/>
        </is>
      </c>
      <c r="AL128" s="2" t="inlineStr">
        <is>
          <t>perussyyanalyysi</t>
        </is>
      </c>
      <c r="AM128" s="2" t="inlineStr">
        <is>
          <t>3</t>
        </is>
      </c>
      <c r="AN128" s="2" t="inlineStr">
        <is>
          <t/>
        </is>
      </c>
      <c r="AO128" t="inlineStr">
        <is>
          <t>vikojen juurisyiden tunnistamiseen tähtäävä analyysitekniikka</t>
        </is>
      </c>
      <c r="AP128" s="2" t="inlineStr">
        <is>
          <t>analyse des causes profondes</t>
        </is>
      </c>
      <c r="AQ128" s="2" t="inlineStr">
        <is>
          <t>3</t>
        </is>
      </c>
      <c r="AR128" s="2" t="inlineStr">
        <is>
          <t/>
        </is>
      </c>
      <c r="AS128" t="inlineStr">
        <is>
          <t>"Outil d'analyse pouvant être utilisé pour un examen systémique des incidents critiques. Cela inclut l'identification des facteurs fondamentaux et contributifs, la détermination de stratégies de réduction du risque et l'élaboration de plans d'action accompagnant les plans de mesure, afin évaluer l'efficacité de ces plans."</t>
        </is>
      </c>
      <c r="AT128" t="inlineStr">
        <is>
          <t/>
        </is>
      </c>
      <c r="AU128" t="inlineStr">
        <is>
          <t/>
        </is>
      </c>
      <c r="AV128" t="inlineStr">
        <is>
          <t/>
        </is>
      </c>
      <c r="AW128" t="inlineStr">
        <is>
          <t/>
        </is>
      </c>
      <c r="AX128" t="inlineStr">
        <is>
          <t/>
        </is>
      </c>
      <c r="AY128" t="inlineStr">
        <is>
          <t/>
        </is>
      </c>
      <c r="AZ128" t="inlineStr">
        <is>
          <t/>
        </is>
      </c>
      <c r="BA128" t="inlineStr">
        <is>
          <t/>
        </is>
      </c>
      <c r="BB128" t="inlineStr">
        <is>
          <t/>
        </is>
      </c>
      <c r="BC128" t="inlineStr">
        <is>
          <t/>
        </is>
      </c>
      <c r="BD128" t="inlineStr">
        <is>
          <t/>
        </is>
      </c>
      <c r="BE128" t="inlineStr">
        <is>
          <t/>
        </is>
      </c>
      <c r="BF128" t="inlineStr">
        <is>
          <t/>
        </is>
      </c>
      <c r="BG128" t="inlineStr">
        <is>
          <t/>
        </is>
      </c>
      <c r="BH128" t="inlineStr">
        <is>
          <t/>
        </is>
      </c>
      <c r="BI128" t="inlineStr">
        <is>
          <t/>
        </is>
      </c>
      <c r="BJ128" t="inlineStr">
        <is>
          <t/>
        </is>
      </c>
      <c r="BK128" t="inlineStr">
        <is>
          <t/>
        </is>
      </c>
      <c r="BL128" t="inlineStr">
        <is>
          <t/>
        </is>
      </c>
      <c r="BM128" t="inlineStr">
        <is>
          <t/>
        </is>
      </c>
      <c r="BN128" t="inlineStr">
        <is>
          <t/>
        </is>
      </c>
      <c r="BO128" t="inlineStr">
        <is>
          <t/>
        </is>
      </c>
      <c r="BP128" t="inlineStr">
        <is>
          <t/>
        </is>
      </c>
      <c r="BQ128" t="inlineStr">
        <is>
          <t/>
        </is>
      </c>
      <c r="BR128" t="inlineStr">
        <is>
          <t/>
        </is>
      </c>
      <c r="BS128" t="inlineStr">
        <is>
          <t/>
        </is>
      </c>
      <c r="BT128" t="inlineStr">
        <is>
          <t/>
        </is>
      </c>
      <c r="BU128" t="inlineStr">
        <is>
          <t/>
        </is>
      </c>
      <c r="BV128" t="inlineStr">
        <is>
          <t/>
        </is>
      </c>
      <c r="BW128" t="inlineStr">
        <is>
          <t/>
        </is>
      </c>
      <c r="BX128" t="inlineStr">
        <is>
          <t/>
        </is>
      </c>
      <c r="BY128" t="inlineStr">
        <is>
          <t/>
        </is>
      </c>
      <c r="BZ128" t="inlineStr">
        <is>
          <t/>
        </is>
      </c>
      <c r="CA128" t="inlineStr">
        <is>
          <t/>
        </is>
      </c>
      <c r="CB128" t="inlineStr">
        <is>
          <t/>
        </is>
      </c>
      <c r="CC128" t="inlineStr">
        <is>
          <t/>
        </is>
      </c>
      <c r="CD128" t="inlineStr">
        <is>
          <t/>
        </is>
      </c>
      <c r="CE128" t="inlineStr">
        <is>
          <t/>
        </is>
      </c>
      <c r="CF128" t="inlineStr">
        <is>
          <t/>
        </is>
      </c>
      <c r="CG128" t="inlineStr">
        <is>
          <t/>
        </is>
      </c>
      <c r="CH128" t="inlineStr">
        <is>
          <t/>
        </is>
      </c>
      <c r="CI128" t="inlineStr">
        <is>
          <t/>
        </is>
      </c>
      <c r="CJ128" t="inlineStr">
        <is>
          <t/>
        </is>
      </c>
      <c r="CK128" t="inlineStr">
        <is>
          <t/>
        </is>
      </c>
      <c r="CL128" t="inlineStr">
        <is>
          <t/>
        </is>
      </c>
      <c r="CM128" t="inlineStr">
        <is>
          <t/>
        </is>
      </c>
      <c r="CN128" t="inlineStr">
        <is>
          <t/>
        </is>
      </c>
      <c r="CO128" t="inlineStr">
        <is>
          <t/>
        </is>
      </c>
      <c r="CP128" t="inlineStr">
        <is>
          <t/>
        </is>
      </c>
      <c r="CQ128" t="inlineStr">
        <is>
          <t/>
        </is>
      </c>
      <c r="CR128" t="inlineStr">
        <is>
          <t/>
        </is>
      </c>
      <c r="CS128" t="inlineStr">
        <is>
          <t/>
        </is>
      </c>
      <c r="CT128" s="2" t="inlineStr">
        <is>
          <t>orsaksanalys|
händelseanalys</t>
        </is>
      </c>
      <c r="CU128" s="2" t="inlineStr">
        <is>
          <t>3|
3</t>
        </is>
      </c>
      <c r="CV128" s="2" t="inlineStr">
        <is>
          <t xml:space="preserve">|
</t>
        </is>
      </c>
      <c r="CW128" t="inlineStr">
        <is>
          <t>"systematisk identifiering och bedömning av orsaker och bakomliggande orsaker till tillbud, negativa händelser och risker."</t>
        </is>
      </c>
    </row>
    <row r="129">
      <c r="A129" s="1" t="str">
        <f>HYPERLINK("https://iate.europa.eu/entry/result/61933/all", "61933")</f>
        <v>61933</v>
      </c>
      <c r="B129" t="inlineStr">
        <is>
          <t>TRANSPORT</t>
        </is>
      </c>
      <c r="C129" t="inlineStr">
        <is>
          <t>TRANSPORT|land transport|land transport</t>
        </is>
      </c>
      <c r="D129" t="inlineStr">
        <is>
          <t>no</t>
        </is>
      </c>
      <c r="E129" t="inlineStr">
        <is>
          <t/>
        </is>
      </c>
      <c r="F129" t="inlineStr">
        <is>
          <t/>
        </is>
      </c>
      <c r="G129" t="inlineStr">
        <is>
          <t/>
        </is>
      </c>
      <c r="H129" t="inlineStr">
        <is>
          <t/>
        </is>
      </c>
      <c r="I129" t="inlineStr">
        <is>
          <t/>
        </is>
      </c>
      <c r="J129" t="inlineStr">
        <is>
          <t/>
        </is>
      </c>
      <c r="K129" t="inlineStr">
        <is>
          <t/>
        </is>
      </c>
      <c r="L129" t="inlineStr">
        <is>
          <t/>
        </is>
      </c>
      <c r="M129" t="inlineStr">
        <is>
          <t/>
        </is>
      </c>
      <c r="N129" t="inlineStr">
        <is>
          <t/>
        </is>
      </c>
      <c r="O129" t="inlineStr">
        <is>
          <t/>
        </is>
      </c>
      <c r="P129" t="inlineStr">
        <is>
          <t/>
        </is>
      </c>
      <c r="Q129" t="inlineStr">
        <is>
          <t/>
        </is>
      </c>
      <c r="R129" t="inlineStr">
        <is>
          <t/>
        </is>
      </c>
      <c r="S129" t="inlineStr">
        <is>
          <t/>
        </is>
      </c>
      <c r="T129" t="inlineStr">
        <is>
          <t/>
        </is>
      </c>
      <c r="U129" t="inlineStr">
        <is>
          <t/>
        </is>
      </c>
      <c r="V129" t="inlineStr">
        <is>
          <t/>
        </is>
      </c>
      <c r="W129" t="inlineStr">
        <is>
          <t/>
        </is>
      </c>
      <c r="X129" t="inlineStr">
        <is>
          <t/>
        </is>
      </c>
      <c r="Y129" t="inlineStr">
        <is>
          <t/>
        </is>
      </c>
      <c r="Z129" s="2" t="inlineStr">
        <is>
          <t>risk priority number</t>
        </is>
      </c>
      <c r="AA129" s="2" t="inlineStr">
        <is>
          <t>3</t>
        </is>
      </c>
      <c r="AB129" s="2" t="inlineStr">
        <is>
          <t/>
        </is>
      </c>
      <c r="AC129" t="inlineStr">
        <is>
          <t/>
        </is>
      </c>
      <c r="AD129" t="inlineStr">
        <is>
          <t/>
        </is>
      </c>
      <c r="AE129" t="inlineStr">
        <is>
          <t/>
        </is>
      </c>
      <c r="AF129" t="inlineStr">
        <is>
          <t/>
        </is>
      </c>
      <c r="AG129" t="inlineStr">
        <is>
          <t/>
        </is>
      </c>
      <c r="AH129" t="inlineStr">
        <is>
          <t/>
        </is>
      </c>
      <c r="AI129" t="inlineStr">
        <is>
          <t/>
        </is>
      </c>
      <c r="AJ129" t="inlineStr">
        <is>
          <t/>
        </is>
      </c>
      <c r="AK129" t="inlineStr">
        <is>
          <t/>
        </is>
      </c>
      <c r="AL129" t="inlineStr">
        <is>
          <t/>
        </is>
      </c>
      <c r="AM129" t="inlineStr">
        <is>
          <t/>
        </is>
      </c>
      <c r="AN129" t="inlineStr">
        <is>
          <t/>
        </is>
      </c>
      <c r="AO129" t="inlineStr">
        <is>
          <t/>
        </is>
      </c>
      <c r="AP129" s="2" t="inlineStr">
        <is>
          <t>coefficient de criticité</t>
        </is>
      </c>
      <c r="AQ129" s="2" t="inlineStr">
        <is>
          <t>3</t>
        </is>
      </c>
      <c r="AR129" s="2" t="inlineStr">
        <is>
          <t/>
        </is>
      </c>
      <c r="AS129" t="inlineStr">
        <is>
          <t/>
        </is>
      </c>
      <c r="AT129" t="inlineStr">
        <is>
          <t/>
        </is>
      </c>
      <c r="AU129" t="inlineStr">
        <is>
          <t/>
        </is>
      </c>
      <c r="AV129" t="inlineStr">
        <is>
          <t/>
        </is>
      </c>
      <c r="AW129" t="inlineStr">
        <is>
          <t/>
        </is>
      </c>
      <c r="AX129" t="inlineStr">
        <is>
          <t/>
        </is>
      </c>
      <c r="AY129" t="inlineStr">
        <is>
          <t/>
        </is>
      </c>
      <c r="AZ129" t="inlineStr">
        <is>
          <t/>
        </is>
      </c>
      <c r="BA129" t="inlineStr">
        <is>
          <t/>
        </is>
      </c>
      <c r="BB129" t="inlineStr">
        <is>
          <t/>
        </is>
      </c>
      <c r="BC129" t="inlineStr">
        <is>
          <t/>
        </is>
      </c>
      <c r="BD129" t="inlineStr">
        <is>
          <t/>
        </is>
      </c>
      <c r="BE129" t="inlineStr">
        <is>
          <t/>
        </is>
      </c>
      <c r="BF129" t="inlineStr">
        <is>
          <t/>
        </is>
      </c>
      <c r="BG129" t="inlineStr">
        <is>
          <t/>
        </is>
      </c>
      <c r="BH129" t="inlineStr">
        <is>
          <t/>
        </is>
      </c>
      <c r="BI129" t="inlineStr">
        <is>
          <t/>
        </is>
      </c>
      <c r="BJ129" t="inlineStr">
        <is>
          <t/>
        </is>
      </c>
      <c r="BK129" t="inlineStr">
        <is>
          <t/>
        </is>
      </c>
      <c r="BL129" t="inlineStr">
        <is>
          <t/>
        </is>
      </c>
      <c r="BM129" t="inlineStr">
        <is>
          <t/>
        </is>
      </c>
      <c r="BN129" t="inlineStr">
        <is>
          <t/>
        </is>
      </c>
      <c r="BO129" t="inlineStr">
        <is>
          <t/>
        </is>
      </c>
      <c r="BP129" t="inlineStr">
        <is>
          <t/>
        </is>
      </c>
      <c r="BQ129" t="inlineStr">
        <is>
          <t/>
        </is>
      </c>
      <c r="BR129" t="inlineStr">
        <is>
          <t/>
        </is>
      </c>
      <c r="BS129" t="inlineStr">
        <is>
          <t/>
        </is>
      </c>
      <c r="BT129" t="inlineStr">
        <is>
          <t/>
        </is>
      </c>
      <c r="BU129" t="inlineStr">
        <is>
          <t/>
        </is>
      </c>
      <c r="BV129" t="inlineStr">
        <is>
          <t/>
        </is>
      </c>
      <c r="BW129" t="inlineStr">
        <is>
          <t/>
        </is>
      </c>
      <c r="BX129" t="inlineStr">
        <is>
          <t/>
        </is>
      </c>
      <c r="BY129" t="inlineStr">
        <is>
          <t/>
        </is>
      </c>
      <c r="BZ129" t="inlineStr">
        <is>
          <t/>
        </is>
      </c>
      <c r="CA129" t="inlineStr">
        <is>
          <t/>
        </is>
      </c>
      <c r="CB129" t="inlineStr">
        <is>
          <t/>
        </is>
      </c>
      <c r="CC129" t="inlineStr">
        <is>
          <t/>
        </is>
      </c>
      <c r="CD129" t="inlineStr">
        <is>
          <t/>
        </is>
      </c>
      <c r="CE129" t="inlineStr">
        <is>
          <t/>
        </is>
      </c>
      <c r="CF129" t="inlineStr">
        <is>
          <t/>
        </is>
      </c>
      <c r="CG129" t="inlineStr">
        <is>
          <t/>
        </is>
      </c>
      <c r="CH129" t="inlineStr">
        <is>
          <t/>
        </is>
      </c>
      <c r="CI129" t="inlineStr">
        <is>
          <t/>
        </is>
      </c>
      <c r="CJ129" t="inlineStr">
        <is>
          <t/>
        </is>
      </c>
      <c r="CK129" t="inlineStr">
        <is>
          <t/>
        </is>
      </c>
      <c r="CL129" t="inlineStr">
        <is>
          <t/>
        </is>
      </c>
      <c r="CM129" t="inlineStr">
        <is>
          <t/>
        </is>
      </c>
      <c r="CN129" t="inlineStr">
        <is>
          <t/>
        </is>
      </c>
      <c r="CO129" t="inlineStr">
        <is>
          <t/>
        </is>
      </c>
      <c r="CP129" t="inlineStr">
        <is>
          <t/>
        </is>
      </c>
      <c r="CQ129" t="inlineStr">
        <is>
          <t/>
        </is>
      </c>
      <c r="CR129" t="inlineStr">
        <is>
          <t/>
        </is>
      </c>
      <c r="CS129" t="inlineStr">
        <is>
          <t/>
        </is>
      </c>
      <c r="CT129" t="inlineStr">
        <is>
          <t/>
        </is>
      </c>
      <c r="CU129" t="inlineStr">
        <is>
          <t/>
        </is>
      </c>
      <c r="CV129" t="inlineStr">
        <is>
          <t/>
        </is>
      </c>
      <c r="CW129" t="inlineStr">
        <is>
          <t/>
        </is>
      </c>
    </row>
    <row r="130">
      <c r="A130" s="1" t="str">
        <f>HYPERLINK("https://iate.europa.eu/entry/result/2251195/all", "2251195")</f>
        <v>2251195</v>
      </c>
      <c r="B130" t="inlineStr">
        <is>
          <t>SOCIAL QUESTIONS</t>
        </is>
      </c>
      <c r="C130" t="inlineStr">
        <is>
          <t>SOCIAL QUESTIONS|health|medical science</t>
        </is>
      </c>
      <c r="D130" t="inlineStr">
        <is>
          <t>yes</t>
        </is>
      </c>
      <c r="E130" t="inlineStr">
        <is>
          <t/>
        </is>
      </c>
      <c r="F130" s="2" t="inlineStr">
        <is>
          <t>грешка на лекарствената терапия</t>
        </is>
      </c>
      <c r="G130" s="2" t="inlineStr">
        <is>
          <t>2</t>
        </is>
      </c>
      <c r="H130" s="2" t="inlineStr">
        <is>
          <t/>
        </is>
      </c>
      <c r="I130" t="inlineStr">
        <is>
          <t/>
        </is>
      </c>
      <c r="J130" s="2" t="inlineStr">
        <is>
          <t>chyba v medikaci</t>
        </is>
      </c>
      <c r="K130" s="2" t="inlineStr">
        <is>
          <t>3</t>
        </is>
      </c>
      <c r="L130" s="2" t="inlineStr">
        <is>
          <t/>
        </is>
      </c>
      <c r="M130" t="inlineStr">
        <is>
          <t>záměna léku nebo záměna dávky léku</t>
        </is>
      </c>
      <c r="N130" s="2" t="inlineStr">
        <is>
          <t>medicineringsfejl</t>
        </is>
      </c>
      <c r="O130" s="2" t="inlineStr">
        <is>
          <t>3</t>
        </is>
      </c>
      <c r="P130" s="2" t="inlineStr">
        <is>
          <t/>
        </is>
      </c>
      <c r="Q130" t="inlineStr">
        <is>
          <t/>
        </is>
      </c>
      <c r="R130" s="2" t="inlineStr">
        <is>
          <t>Medikationsfehler</t>
        </is>
      </c>
      <c r="S130" s="2" t="inlineStr">
        <is>
          <t>3</t>
        </is>
      </c>
      <c r="T130" s="2" t="inlineStr">
        <is>
          <t/>
        </is>
      </c>
      <c r="U130" t="inlineStr">
        <is>
          <t/>
        </is>
      </c>
      <c r="V130" s="2" t="inlineStr">
        <is>
          <t>λανθασμένη φαρμακευτική αγωγή</t>
        </is>
      </c>
      <c r="W130" s="2" t="inlineStr">
        <is>
          <t>4</t>
        </is>
      </c>
      <c r="X130" s="2" t="inlineStr">
        <is>
          <t/>
        </is>
      </c>
      <c r="Y130" t="inlineStr">
        <is>
          <t/>
        </is>
      </c>
      <c r="Z130" s="2" t="inlineStr">
        <is>
          <t>medication error</t>
        </is>
      </c>
      <c r="AA130" s="2" t="inlineStr">
        <is>
          <t>4</t>
        </is>
      </c>
      <c r="AB130" s="2" t="inlineStr">
        <is>
          <t/>
        </is>
      </c>
      <c r="AC130" t="inlineStr">
        <is>
          <t>any preventable event that may cause or lead to inappropriate medication [ &lt;a href="/entry/result/1216378/all" id="ENTRY_TO_ENTRY_CONVERTER" target="_blank"&gt;IATE:1216378&lt;/a&gt; ] use or patient harm while the medication is in the control of the health care professional, patient, or consumer</t>
        </is>
      </c>
      <c r="AD130" s="2" t="inlineStr">
        <is>
          <t>error de medicación</t>
        </is>
      </c>
      <c r="AE130" s="2" t="inlineStr">
        <is>
          <t>3</t>
        </is>
      </c>
      <c r="AF130" s="2" t="inlineStr">
        <is>
          <t/>
        </is>
      </c>
      <c r="AG130" t="inlineStr">
        <is>
          <t>Fallo por acción u omisión en el proceso de tratamiento con medicamentos que ocasiona o puede ocasionar un daño en el paciente. Los errores de medicación que ocasionen un daño en el paciente serán considerados a efectos de su notificación como reacciones adversas, excepto aquellos derivados del fallo terapéutico por omisión de un tratamiento</t>
        </is>
      </c>
      <c r="AH130" s="2" t="inlineStr">
        <is>
          <t>ravimiviga</t>
        </is>
      </c>
      <c r="AI130" s="2" t="inlineStr">
        <is>
          <t>3</t>
        </is>
      </c>
      <c r="AJ130" s="2" t="inlineStr">
        <is>
          <t/>
        </is>
      </c>
      <c r="AK130" t="inlineStr">
        <is>
          <t>ravimi ebakorrektse kasutamise tõttu tekkinud välditav sündmus või kahju patsiendile</t>
        </is>
      </c>
      <c r="AL130" s="2" t="inlineStr">
        <is>
          <t>lääkityspoikkeama</t>
        </is>
      </c>
      <c r="AM130" s="2" t="inlineStr">
        <is>
          <t>4</t>
        </is>
      </c>
      <c r="AN130" s="2" t="inlineStr">
        <is>
          <t/>
        </is>
      </c>
      <c r="AO130" t="inlineStr">
        <is>
          <t/>
        </is>
      </c>
      <c r="AP130" s="2" t="inlineStr">
        <is>
          <t>erreur de médication</t>
        </is>
      </c>
      <c r="AQ130" s="2" t="inlineStr">
        <is>
          <t>3</t>
        </is>
      </c>
      <c r="AR130" s="2" t="inlineStr">
        <is>
          <t/>
        </is>
      </c>
      <c r="AS130" t="inlineStr">
        <is>
          <t/>
        </is>
      </c>
      <c r="AT130" s="2" t="inlineStr">
        <is>
          <t>earráid chógais|
earráid sa chógas</t>
        </is>
      </c>
      <c r="AU130" s="2" t="inlineStr">
        <is>
          <t>3|
3</t>
        </is>
      </c>
      <c r="AV130" s="2" t="inlineStr">
        <is>
          <t xml:space="preserve">|
</t>
        </is>
      </c>
      <c r="AW130" t="inlineStr">
        <is>
          <t/>
        </is>
      </c>
      <c r="AX130" s="2" t="inlineStr">
        <is>
          <t>medikacijska pogreška</t>
        </is>
      </c>
      <c r="AY130" s="2" t="inlineStr">
        <is>
          <t>3</t>
        </is>
      </c>
      <c r="AZ130" s="2" t="inlineStr">
        <is>
          <t/>
        </is>
      </c>
      <c r="BA130" t="inlineStr">
        <is>
          <t>neželjena i štetna ili potencijalno štetna posljedica liječenja lijekovima nastala zbog propusta u medikacijskome ciklusu koji uključuje propisivanje, pripremu i primjenu određenoga lijeka</t>
        </is>
      </c>
      <c r="BB130" s="2" t="inlineStr">
        <is>
          <t>gyógyszerelési hiba</t>
        </is>
      </c>
      <c r="BC130" s="2" t="inlineStr">
        <is>
          <t>3</t>
        </is>
      </c>
      <c r="BD130" s="2" t="inlineStr">
        <is>
          <t/>
        </is>
      </c>
      <c r="BE130" t="inlineStr">
        <is>
          <t/>
        </is>
      </c>
      <c r="BF130" s="2" t="inlineStr">
        <is>
          <t>errore terapeutico|
errore di terapia</t>
        </is>
      </c>
      <c r="BG130" s="2" t="inlineStr">
        <is>
          <t>3|
3</t>
        </is>
      </c>
      <c r="BH130" s="2" t="inlineStr">
        <is>
          <t xml:space="preserve">|
</t>
        </is>
      </c>
      <c r="BI130" t="inlineStr">
        <is>
          <t>Qualsiasi evento avverso, indesiderabile, non intenzionale, prevenibile che può causare o portare ad un uso inappropriato del farmaco o ad un pericolo per il paziente: può essere dovuto ad errore di prescrizione, di trasmissione della prescrizione, etichettatura, confezionamento o denominazione, allestimento, dispensazione, distribuzione, somministrazione, educazione, monitoraggio ed uso.</t>
        </is>
      </c>
      <c r="BJ130" s="2" t="inlineStr">
        <is>
          <t>gydymo vaistais klaida</t>
        </is>
      </c>
      <c r="BK130" s="2" t="inlineStr">
        <is>
          <t>3</t>
        </is>
      </c>
      <c r="BL130" s="2" t="inlineStr">
        <is>
          <t/>
        </is>
      </c>
      <c r="BM130" t="inlineStr">
        <is>
          <t/>
        </is>
      </c>
      <c r="BN130" t="inlineStr">
        <is>
          <t/>
        </is>
      </c>
      <c r="BO130" t="inlineStr">
        <is>
          <t/>
        </is>
      </c>
      <c r="BP130" t="inlineStr">
        <is>
          <t/>
        </is>
      </c>
      <c r="BQ130" t="inlineStr">
        <is>
          <t/>
        </is>
      </c>
      <c r="BR130" s="2" t="inlineStr">
        <is>
          <t>żball fil-medikazzjoni</t>
        </is>
      </c>
      <c r="BS130" s="2" t="inlineStr">
        <is>
          <t>3</t>
        </is>
      </c>
      <c r="BT130" s="2" t="inlineStr">
        <is>
          <t/>
        </is>
      </c>
      <c r="BU130" t="inlineStr">
        <is>
          <t/>
        </is>
      </c>
      <c r="BV130" s="2" t="inlineStr">
        <is>
          <t>medische fout</t>
        </is>
      </c>
      <c r="BW130" s="2" t="inlineStr">
        <is>
          <t>3</t>
        </is>
      </c>
      <c r="BX130" s="2" t="inlineStr">
        <is>
          <t/>
        </is>
      </c>
      <c r="BY130" t="inlineStr">
        <is>
          <t>Elke fout die optreedt door een medische behandeling, ofwel een ongewenst en vermijdbaar neveneffect van een medische behandeling. Een medische fout wordt meestal veroorzaakt door een arts, verpleegkundige of door paramedisch personeel. De schade voor de patiënt kan zo ernstig zijn dat er sprake is van tijdelijke of permanente beperking dan wel overlijden. Medische fouten zijn gevallen waar onbedoelde schade optrad waarbij dat vermijdbaar was. Medische fouten zijn ongewenst omdat ze leiden tot gezondheidsschade en omdat ze de maatschappij geld kosten.</t>
        </is>
      </c>
      <c r="BZ130" s="2" t="inlineStr">
        <is>
          <t>błąd w stosowaniu leków|
błąd w farmakoterapii</t>
        </is>
      </c>
      <c r="CA130" s="2" t="inlineStr">
        <is>
          <t>3|
3</t>
        </is>
      </c>
      <c r="CB130" s="2" t="inlineStr">
        <is>
          <t xml:space="preserve">preferred|
</t>
        </is>
      </c>
      <c r="CC130" t="inlineStr">
        <is>
          <t>błąd medyczny polegający na podaniu nieprawidłowego leku lub leku w nieprawidłowej dawce, nieprawdłowym czasie podania leku lub podaniu leku niewłaściwemu choremu, albo na braku odpowiedniego monitorowania leczenia</t>
        </is>
      </c>
      <c r="CD130" s="2" t="inlineStr">
        <is>
          <t>erro de medicação</t>
        </is>
      </c>
      <c r="CE130" s="2" t="inlineStr">
        <is>
          <t>3</t>
        </is>
      </c>
      <c r="CF130" s="2" t="inlineStr">
        <is>
          <t/>
        </is>
      </c>
      <c r="CG130" t="inlineStr">
        <is>
          <t>Qualquer acontecimento prevenivel que pode causar dano ao utilizador ou que dê lugar a uma utilização inapropriada dos medicamentos quando estes estão sob a responsabilidade dos profissionais de Saúde, do doente ou do consumidor. Estes incidentes podem estar relacionados com a prática profissional, com procedimentos ou com sistemas, incluindo falhas de prescrição, comunicação, rotulagem, embalagem, denominação, preparação, dispensa, distribuição, administração, educação, monitorização e utilização.</t>
        </is>
      </c>
      <c r="CH130" s="2" t="inlineStr">
        <is>
          <t>eroare de medicație</t>
        </is>
      </c>
      <c r="CI130" s="2" t="inlineStr">
        <is>
          <t>3</t>
        </is>
      </c>
      <c r="CJ130" s="2" t="inlineStr">
        <is>
          <t/>
        </is>
      </c>
      <c r="CK130" t="inlineStr">
        <is>
          <t/>
        </is>
      </c>
      <c r="CL130" s="2" t="inlineStr">
        <is>
          <t>chyba v medikácii</t>
        </is>
      </c>
      <c r="CM130" s="2" t="inlineStr">
        <is>
          <t>3</t>
        </is>
      </c>
      <c r="CN130" s="2" t="inlineStr">
        <is>
          <t/>
        </is>
      </c>
      <c r="CO130" t="inlineStr">
        <is>
          <t>akákoľvek udalosť, ktorej je možné predísť a ktorá by mohla spôsobiť alebo viesť k nesprávnemu postupu alebo ublíženiu pacienta v čase, keď jeho liečba je pod kontrolou zdravotníckeho personálu, pacienta alebo spotrebiteľa</t>
        </is>
      </c>
      <c r="CP130" s="2" t="inlineStr">
        <is>
          <t>napaka pri uporabi zdravila|
napaka pri predpisovanju ali uporabi zdravila</t>
        </is>
      </c>
      <c r="CQ130" s="2" t="inlineStr">
        <is>
          <t>3|
2</t>
        </is>
      </c>
      <c r="CR130" s="2" t="inlineStr">
        <is>
          <t xml:space="preserve">|
</t>
        </is>
      </c>
      <c r="CS130" t="inlineStr">
        <is>
          <t>Kakršna koli neprimerna uporaba zdravila s strani zdravstvenega delavca, bolnika ali uporabnika. Vključuje lahko napačno predpisana ali nepravilno odmerjena zdravila oziroma uporabo zdravila, ki ni v skladu z navodili zdravnika.</t>
        </is>
      </c>
      <c r="CT130" s="2" t="inlineStr">
        <is>
          <t>medicineringsfel</t>
        </is>
      </c>
      <c r="CU130" s="2" t="inlineStr">
        <is>
          <t>3</t>
        </is>
      </c>
      <c r="CV130" s="2" t="inlineStr">
        <is>
          <t/>
        </is>
      </c>
      <c r="CW130" t="inlineStr">
        <is>
          <t/>
        </is>
      </c>
    </row>
    <row r="131">
      <c r="A131" s="1" t="str">
        <f>HYPERLINK("https://iate.europa.eu/entry/result/3540465/all", "3540465")</f>
        <v>3540465</v>
      </c>
      <c r="B131" t="inlineStr">
        <is>
          <t>SOCIAL QUESTIONS</t>
        </is>
      </c>
      <c r="C131" t="inlineStr">
        <is>
          <t>SOCIAL QUESTIONS|health</t>
        </is>
      </c>
      <c r="D131" t="inlineStr">
        <is>
          <t>no</t>
        </is>
      </c>
      <c r="E131" t="inlineStr">
        <is>
          <t/>
        </is>
      </c>
      <c r="F131" t="inlineStr">
        <is>
          <t/>
        </is>
      </c>
      <c r="G131" t="inlineStr">
        <is>
          <t/>
        </is>
      </c>
      <c r="H131" t="inlineStr">
        <is>
          <t/>
        </is>
      </c>
      <c r="I131" t="inlineStr">
        <is>
          <t/>
        </is>
      </c>
      <c r="J131" t="inlineStr">
        <is>
          <t/>
        </is>
      </c>
      <c r="K131" t="inlineStr">
        <is>
          <t/>
        </is>
      </c>
      <c r="L131" t="inlineStr">
        <is>
          <t/>
        </is>
      </c>
      <c r="M131" t="inlineStr">
        <is>
          <t/>
        </is>
      </c>
      <c r="N131" t="inlineStr">
        <is>
          <t/>
        </is>
      </c>
      <c r="O131" t="inlineStr">
        <is>
          <t/>
        </is>
      </c>
      <c r="P131" t="inlineStr">
        <is>
          <t/>
        </is>
      </c>
      <c r="Q131" t="inlineStr">
        <is>
          <t/>
        </is>
      </c>
      <c r="R131" t="inlineStr">
        <is>
          <t/>
        </is>
      </c>
      <c r="S131" t="inlineStr">
        <is>
          <t/>
        </is>
      </c>
      <c r="T131" t="inlineStr">
        <is>
          <t/>
        </is>
      </c>
      <c r="U131" t="inlineStr">
        <is>
          <t/>
        </is>
      </c>
      <c r="V131" t="inlineStr">
        <is>
          <t/>
        </is>
      </c>
      <c r="W131" t="inlineStr">
        <is>
          <t/>
        </is>
      </c>
      <c r="X131" t="inlineStr">
        <is>
          <t/>
        </is>
      </c>
      <c r="Y131" t="inlineStr">
        <is>
          <t/>
        </is>
      </c>
      <c r="Z131" s="2" t="inlineStr">
        <is>
          <t>dispensing error</t>
        </is>
      </c>
      <c r="AA131" s="2" t="inlineStr">
        <is>
          <t>2</t>
        </is>
      </c>
      <c r="AB131" s="2" t="inlineStr">
        <is>
          <t/>
        </is>
      </c>
      <c r="AC131" t="inlineStr">
        <is>
          <t>a deviation from an interpretable written prescription or medication order, including writtent modification of the prescription made by a pharmacist following contact with the prescriber or in compliance with the pharmacy policy</t>
        </is>
      </c>
      <c r="AD131" t="inlineStr">
        <is>
          <t/>
        </is>
      </c>
      <c r="AE131" t="inlineStr">
        <is>
          <t/>
        </is>
      </c>
      <c r="AF131" t="inlineStr">
        <is>
          <t/>
        </is>
      </c>
      <c r="AG131" t="inlineStr">
        <is>
          <t/>
        </is>
      </c>
      <c r="AH131" t="inlineStr">
        <is>
          <t/>
        </is>
      </c>
      <c r="AI131" t="inlineStr">
        <is>
          <t/>
        </is>
      </c>
      <c r="AJ131" t="inlineStr">
        <is>
          <t/>
        </is>
      </c>
      <c r="AK131" t="inlineStr">
        <is>
          <t/>
        </is>
      </c>
      <c r="AL131" s="2" t="inlineStr">
        <is>
          <t>lääkkeen toimituspoikkeama</t>
        </is>
      </c>
      <c r="AM131" s="2" t="inlineStr">
        <is>
          <t>3</t>
        </is>
      </c>
      <c r="AN131" s="2" t="inlineStr">
        <is>
          <t/>
        </is>
      </c>
      <c r="AO131" t="inlineStr">
        <is>
          <t>tahaton poikkeaminen lääkemääräyksestä apteekissa, kun lääkkeitä toimitetaan osastoille tai avohoitoon</t>
        </is>
      </c>
      <c r="AP131" t="inlineStr">
        <is>
          <t/>
        </is>
      </c>
      <c r="AQ131" t="inlineStr">
        <is>
          <t/>
        </is>
      </c>
      <c r="AR131" t="inlineStr">
        <is>
          <t/>
        </is>
      </c>
      <c r="AS131" t="inlineStr">
        <is>
          <t/>
        </is>
      </c>
      <c r="AT131" t="inlineStr">
        <is>
          <t/>
        </is>
      </c>
      <c r="AU131" t="inlineStr">
        <is>
          <t/>
        </is>
      </c>
      <c r="AV131" t="inlineStr">
        <is>
          <t/>
        </is>
      </c>
      <c r="AW131" t="inlineStr">
        <is>
          <t/>
        </is>
      </c>
      <c r="AX131" t="inlineStr">
        <is>
          <t/>
        </is>
      </c>
      <c r="AY131" t="inlineStr">
        <is>
          <t/>
        </is>
      </c>
      <c r="AZ131" t="inlineStr">
        <is>
          <t/>
        </is>
      </c>
      <c r="BA131" t="inlineStr">
        <is>
          <t/>
        </is>
      </c>
      <c r="BB131" t="inlineStr">
        <is>
          <t/>
        </is>
      </c>
      <c r="BC131" t="inlineStr">
        <is>
          <t/>
        </is>
      </c>
      <c r="BD131" t="inlineStr">
        <is>
          <t/>
        </is>
      </c>
      <c r="BE131" t="inlineStr">
        <is>
          <t/>
        </is>
      </c>
      <c r="BF131" t="inlineStr">
        <is>
          <t/>
        </is>
      </c>
      <c r="BG131" t="inlineStr">
        <is>
          <t/>
        </is>
      </c>
      <c r="BH131" t="inlineStr">
        <is>
          <t/>
        </is>
      </c>
      <c r="BI131" t="inlineStr">
        <is>
          <t/>
        </is>
      </c>
      <c r="BJ131" t="inlineStr">
        <is>
          <t/>
        </is>
      </c>
      <c r="BK131" t="inlineStr">
        <is>
          <t/>
        </is>
      </c>
      <c r="BL131" t="inlineStr">
        <is>
          <t/>
        </is>
      </c>
      <c r="BM131" t="inlineStr">
        <is>
          <t/>
        </is>
      </c>
      <c r="BN131" t="inlineStr">
        <is>
          <t/>
        </is>
      </c>
      <c r="BO131" t="inlineStr">
        <is>
          <t/>
        </is>
      </c>
      <c r="BP131" t="inlineStr">
        <is>
          <t/>
        </is>
      </c>
      <c r="BQ131" t="inlineStr">
        <is>
          <t/>
        </is>
      </c>
      <c r="BR131" t="inlineStr">
        <is>
          <t/>
        </is>
      </c>
      <c r="BS131" t="inlineStr">
        <is>
          <t/>
        </is>
      </c>
      <c r="BT131" t="inlineStr">
        <is>
          <t/>
        </is>
      </c>
      <c r="BU131" t="inlineStr">
        <is>
          <t/>
        </is>
      </c>
      <c r="BV131" t="inlineStr">
        <is>
          <t/>
        </is>
      </c>
      <c r="BW131" t="inlineStr">
        <is>
          <t/>
        </is>
      </c>
      <c r="BX131" t="inlineStr">
        <is>
          <t/>
        </is>
      </c>
      <c r="BY131" t="inlineStr">
        <is>
          <t/>
        </is>
      </c>
      <c r="BZ131" t="inlineStr">
        <is>
          <t/>
        </is>
      </c>
      <c r="CA131" t="inlineStr">
        <is>
          <t/>
        </is>
      </c>
      <c r="CB131" t="inlineStr">
        <is>
          <t/>
        </is>
      </c>
      <c r="CC131" t="inlineStr">
        <is>
          <t/>
        </is>
      </c>
      <c r="CD131" t="inlineStr">
        <is>
          <t/>
        </is>
      </c>
      <c r="CE131" t="inlineStr">
        <is>
          <t/>
        </is>
      </c>
      <c r="CF131" t="inlineStr">
        <is>
          <t/>
        </is>
      </c>
      <c r="CG131" t="inlineStr">
        <is>
          <t/>
        </is>
      </c>
      <c r="CH131" t="inlineStr">
        <is>
          <t/>
        </is>
      </c>
      <c r="CI131" t="inlineStr">
        <is>
          <t/>
        </is>
      </c>
      <c r="CJ131" t="inlineStr">
        <is>
          <t/>
        </is>
      </c>
      <c r="CK131" t="inlineStr">
        <is>
          <t/>
        </is>
      </c>
      <c r="CL131" t="inlineStr">
        <is>
          <t/>
        </is>
      </c>
      <c r="CM131" t="inlineStr">
        <is>
          <t/>
        </is>
      </c>
      <c r="CN131" t="inlineStr">
        <is>
          <t/>
        </is>
      </c>
      <c r="CO131" t="inlineStr">
        <is>
          <t/>
        </is>
      </c>
      <c r="CP131" t="inlineStr">
        <is>
          <t/>
        </is>
      </c>
      <c r="CQ131" t="inlineStr">
        <is>
          <t/>
        </is>
      </c>
      <c r="CR131" t="inlineStr">
        <is>
          <t/>
        </is>
      </c>
      <c r="CS131" t="inlineStr">
        <is>
          <t/>
        </is>
      </c>
      <c r="CT131" t="inlineStr">
        <is>
          <t/>
        </is>
      </c>
      <c r="CU131" t="inlineStr">
        <is>
          <t/>
        </is>
      </c>
      <c r="CV131" t="inlineStr">
        <is>
          <t/>
        </is>
      </c>
      <c r="CW131" t="inlineStr">
        <is>
          <t/>
        </is>
      </c>
    </row>
    <row r="132">
      <c r="A132" s="1" t="str">
        <f>HYPERLINK("https://iate.europa.eu/entry/result/1695438/all", "1695438")</f>
        <v>1695438</v>
      </c>
      <c r="B132" t="inlineStr">
        <is>
          <t>EDUCATION AND COMMUNICATIONS</t>
        </is>
      </c>
      <c r="C132" t="inlineStr">
        <is>
          <t>EDUCATION AND COMMUNICATIONS|information technology and data processing</t>
        </is>
      </c>
      <c r="D132" t="inlineStr">
        <is>
          <t>yes</t>
        </is>
      </c>
      <c r="E132" t="inlineStr">
        <is>
          <t/>
        </is>
      </c>
      <c r="F132" s="2" t="inlineStr">
        <is>
          <t>тежест</t>
        </is>
      </c>
      <c r="G132" s="2" t="inlineStr">
        <is>
          <t>3</t>
        </is>
      </c>
      <c r="H132" s="2" t="inlineStr">
        <is>
          <t/>
        </is>
      </c>
      <c r="I132" t="inlineStr">
        <is>
          <t/>
        </is>
      </c>
      <c r="J132" s="2" t="inlineStr">
        <is>
          <t>závažnost|
kritičnost</t>
        </is>
      </c>
      <c r="K132" s="2" t="inlineStr">
        <is>
          <t>3|
3</t>
        </is>
      </c>
      <c r="L132" s="2" t="inlineStr">
        <is>
          <t xml:space="preserve">|
</t>
        </is>
      </c>
      <c r="M132" t="inlineStr">
        <is>
          <t/>
        </is>
      </c>
      <c r="N132" s="2" t="inlineStr">
        <is>
          <t>alvorlighed</t>
        </is>
      </c>
      <c r="O132" s="2" t="inlineStr">
        <is>
          <t>3</t>
        </is>
      </c>
      <c r="P132" s="2" t="inlineStr">
        <is>
          <t/>
        </is>
      </c>
      <c r="Q132" t="inlineStr">
        <is>
          <t/>
        </is>
      </c>
      <c r="R132" s="2" t="inlineStr">
        <is>
          <t>Beanspruchungsgrad|
Kritikalitätsgrad</t>
        </is>
      </c>
      <c r="S132" s="2" t="inlineStr">
        <is>
          <t>3|
3</t>
        </is>
      </c>
      <c r="T132" s="2" t="inlineStr">
        <is>
          <t xml:space="preserve">|
</t>
        </is>
      </c>
      <c r="U132" t="inlineStr">
        <is>
          <t/>
        </is>
      </c>
      <c r="V132" s="2" t="inlineStr">
        <is>
          <t>δριμύτητα|
κρισιμότητα</t>
        </is>
      </c>
      <c r="W132" s="2" t="inlineStr">
        <is>
          <t>3|
3</t>
        </is>
      </c>
      <c r="X132" s="2" t="inlineStr">
        <is>
          <t xml:space="preserve">|
</t>
        </is>
      </c>
      <c r="Y132" t="inlineStr">
        <is>
          <t>βαθμός του αντικτύπου που στοιχεία όπως απαιτησεις, μονάδες, σφάλματα, βλάβες, και αποτυχίες έχουν στην ανάπτυξη ή τη λειτουργία του συστήματος</t>
        </is>
      </c>
      <c r="Z132" s="2" t="inlineStr">
        <is>
          <t>criticality|
severity</t>
        </is>
      </c>
      <c r="AA132" s="2" t="inlineStr">
        <is>
          <t>3|
3</t>
        </is>
      </c>
      <c r="AB132" s="2" t="inlineStr">
        <is>
          <t xml:space="preserve">preferred|
</t>
        </is>
      </c>
      <c r="AC132" t="inlineStr">
        <is>
          <t>degree of impact that a requirement, module, error, fault, failure, or other item has on the development or operation of a system</t>
        </is>
      </c>
      <c r="AD132" s="2" t="inlineStr">
        <is>
          <t>gravedad|
carácter esencial|
criticidad</t>
        </is>
      </c>
      <c r="AE132" s="2" t="inlineStr">
        <is>
          <t>3|
3|
3</t>
        </is>
      </c>
      <c r="AF132" s="2" t="inlineStr">
        <is>
          <t xml:space="preserve">|
|
</t>
        </is>
      </c>
      <c r="AG132" t="inlineStr">
        <is>
          <t>Impacto de un error, fallo o deficicienca en el desarrollo de una operación.</t>
        </is>
      </c>
      <c r="AH132" s="2" t="inlineStr">
        <is>
          <t>kriitilisus</t>
        </is>
      </c>
      <c r="AI132" s="2" t="inlineStr">
        <is>
          <t>3</t>
        </is>
      </c>
      <c r="AJ132" s="2" t="inlineStr">
        <is>
          <t/>
        </is>
      </c>
      <c r="AK132" t="inlineStr">
        <is>
          <t>vara, süsteemi, ilmingu või nende osa tähtsus terviku toimimise seisukohast</t>
        </is>
      </c>
      <c r="AL132" s="2" t="inlineStr">
        <is>
          <t>kriittisyys</t>
        </is>
      </c>
      <c r="AM132" s="2" t="inlineStr">
        <is>
          <t>3</t>
        </is>
      </c>
      <c r="AN132" s="2" t="inlineStr">
        <is>
          <t/>
        </is>
      </c>
      <c r="AO132" t="inlineStr">
        <is>
          <t>se, miten elintärkeä jokin asia on kokonaisuuden kannalta</t>
        </is>
      </c>
      <c r="AP132" s="2" t="inlineStr">
        <is>
          <t>criticité</t>
        </is>
      </c>
      <c r="AQ132" s="2" t="inlineStr">
        <is>
          <t>3</t>
        </is>
      </c>
      <c r="AR132" s="2" t="inlineStr">
        <is>
          <t/>
        </is>
      </c>
      <c r="AS132" t="inlineStr">
        <is>
          <t>degré d'importance d'un élément (service, erreur, exigence, etc.) pour le développement ou le fonctionnement d'un système</t>
        </is>
      </c>
      <c r="AT132" t="inlineStr">
        <is>
          <t/>
        </is>
      </c>
      <c r="AU132" t="inlineStr">
        <is>
          <t/>
        </is>
      </c>
      <c r="AV132" t="inlineStr">
        <is>
          <t/>
        </is>
      </c>
      <c r="AW132" t="inlineStr">
        <is>
          <t/>
        </is>
      </c>
      <c r="AX132" s="2" t="inlineStr">
        <is>
          <t>ozbiljnost</t>
        </is>
      </c>
      <c r="AY132" s="2" t="inlineStr">
        <is>
          <t>3</t>
        </is>
      </c>
      <c r="AZ132" s="2" t="inlineStr">
        <is>
          <t/>
        </is>
      </c>
      <c r="BA132" t="inlineStr">
        <is>
          <t/>
        </is>
      </c>
      <c r="BB132" s="2" t="inlineStr">
        <is>
          <t>kritikus jelleg|
súlyosság|
kritikusság</t>
        </is>
      </c>
      <c r="BC132" s="2" t="inlineStr">
        <is>
          <t>3|
3|
3</t>
        </is>
      </c>
      <c r="BD132" s="2" t="inlineStr">
        <is>
          <t xml:space="preserve">|
|
</t>
        </is>
      </c>
      <c r="BE132" t="inlineStr">
        <is>
          <t>a hatás azon foka, amelyet egy követelmény, modul, hiba, meghibásodás vagy más tényező egy rendszer fejlődésére vagy működésére gyakorol</t>
        </is>
      </c>
      <c r="BF132" s="2" t="inlineStr">
        <is>
          <t>criticità</t>
        </is>
      </c>
      <c r="BG132" s="2" t="inlineStr">
        <is>
          <t>3</t>
        </is>
      </c>
      <c r="BH132" s="2" t="inlineStr">
        <is>
          <t/>
        </is>
      </c>
      <c r="BI132" t="inlineStr">
        <is>
          <t>classificazione di un errore, o disfunzione, all'interno di un prodotto software basata sulla valutazione dell'entità dell'impatto che l'errore, o disfunzione, può avere sullo sviluppo, o funzionamento, di un sistema (spesso utilizzata per determinare se questo tipo di anomalia debba essere corretta o meno)</t>
        </is>
      </c>
      <c r="BJ132" s="2" t="inlineStr">
        <is>
          <t>kritiškumas</t>
        </is>
      </c>
      <c r="BK132" s="2" t="inlineStr">
        <is>
          <t>3</t>
        </is>
      </c>
      <c r="BL132" s="2" t="inlineStr">
        <is>
          <t/>
        </is>
      </c>
      <c r="BM132" t="inlineStr">
        <is>
          <t>visuma požymių, kuriais apibūdinamas gedimas, klaida, incidentas ar pan. atsižvelgiant į jų padarinius</t>
        </is>
      </c>
      <c r="BN132" s="2" t="inlineStr">
        <is>
          <t>kritiskums|
smaguma pakāpe|
smagums</t>
        </is>
      </c>
      <c r="BO132" s="2" t="inlineStr">
        <is>
          <t>2|
2|
2</t>
        </is>
      </c>
      <c r="BP132" s="2" t="inlineStr">
        <is>
          <t xml:space="preserve">|
|
</t>
        </is>
      </c>
      <c r="BQ132" t="inlineStr">
        <is>
          <t>prasības, moduļa, kļūdas, defekta, atteices vai cita elementa ietekmes līmenis uz sistēmas izstrādi vai darbību</t>
        </is>
      </c>
      <c r="BR132" s="2" t="inlineStr">
        <is>
          <t>severità|
kritikalità</t>
        </is>
      </c>
      <c r="BS132" s="2" t="inlineStr">
        <is>
          <t>3|
3</t>
        </is>
      </c>
      <c r="BT132" s="2" t="inlineStr">
        <is>
          <t xml:space="preserve">|
</t>
        </is>
      </c>
      <c r="BU132" t="inlineStr">
        <is>
          <t>il-grad ta' impatt li jkollu element bħal pereż. xi rekwiżit, modulu, errur, ħsara, nuqqas, disfunzjoni eċċ. fuq l-iżvilupp jew fuq l-operat ta' sistema</t>
        </is>
      </c>
      <c r="BV132" s="2" t="inlineStr">
        <is>
          <t>kritiek karakter|
cruciaal karakter|
kriticiteit|
ernst</t>
        </is>
      </c>
      <c r="BW132" s="2" t="inlineStr">
        <is>
          <t>3|
3|
3|
2</t>
        </is>
      </c>
      <c r="BX132" s="2" t="inlineStr">
        <is>
          <t xml:space="preserve">|
|
|
</t>
        </is>
      </c>
      <c r="BY132" t="inlineStr">
        <is>
          <t>mate waarin een dienst, fout, vereiste, enz. van groot belang is</t>
        </is>
      </c>
      <c r="BZ132" s="2" t="inlineStr">
        <is>
          <t>krytyczność</t>
        </is>
      </c>
      <c r="CA132" s="2" t="inlineStr">
        <is>
          <t>3</t>
        </is>
      </c>
      <c r="CB132" s="2" t="inlineStr">
        <is>
          <t/>
        </is>
      </c>
      <c r="CC132" t="inlineStr">
        <is>
          <t/>
        </is>
      </c>
      <c r="CD132" s="2" t="inlineStr">
        <is>
          <t>criticalidade</t>
        </is>
      </c>
      <c r="CE132" s="2" t="inlineStr">
        <is>
          <t>3</t>
        </is>
      </c>
      <c r="CF132" s="2" t="inlineStr">
        <is>
          <t/>
        </is>
      </c>
      <c r="CG132" t="inlineStr">
        <is>
          <t>Grau de impacto de um requisito, módulo, erro, falha, avaria ou outro elemento no desenvolvimento ou funcionamento de um sistema</t>
        </is>
      </c>
      <c r="CH132" s="2" t="inlineStr">
        <is>
          <t>criticalitate</t>
        </is>
      </c>
      <c r="CI132" s="2" t="inlineStr">
        <is>
          <t>3</t>
        </is>
      </c>
      <c r="CJ132" s="2" t="inlineStr">
        <is>
          <t/>
        </is>
      </c>
      <c r="CK132" t="inlineStr">
        <is>
          <t/>
        </is>
      </c>
      <c r="CL132" s="2" t="inlineStr">
        <is>
          <t>kritickosť|
závažnosť</t>
        </is>
      </c>
      <c r="CM132" s="2" t="inlineStr">
        <is>
          <t>3|
3</t>
        </is>
      </c>
      <c r="CN132" s="2" t="inlineStr">
        <is>
          <t xml:space="preserve">preferred|
</t>
        </is>
      </c>
      <c r="CO132" t="inlineStr">
        <is>
          <t>stupeň vplyvu požiadavky, modulu, chyby, zlyhania, poruchy alebo inej položky na vývoj alebo prevádzku systému</t>
        </is>
      </c>
      <c r="CP132" s="2" t="inlineStr">
        <is>
          <t>kritičnost</t>
        </is>
      </c>
      <c r="CQ132" s="2" t="inlineStr">
        <is>
          <t>2</t>
        </is>
      </c>
      <c r="CR132" s="2" t="inlineStr">
        <is>
          <t/>
        </is>
      </c>
      <c r="CS132" t="inlineStr">
        <is>
          <t/>
        </is>
      </c>
      <c r="CT132" s="2" t="inlineStr">
        <is>
          <t>kritikalitet|
allvarlighet</t>
        </is>
      </c>
      <c r="CU132" s="2" t="inlineStr">
        <is>
          <t>3|
3</t>
        </is>
      </c>
      <c r="CV132" s="2" t="inlineStr">
        <is>
          <t xml:space="preserve">|
</t>
        </is>
      </c>
      <c r="CW132" t="inlineStr">
        <is>
          <t/>
        </is>
      </c>
    </row>
    <row r="133">
      <c r="A133" s="1" t="str">
        <f>HYPERLINK("https://iate.europa.eu/entry/result/3636049/all", "3636049")</f>
        <v>3636049</v>
      </c>
      <c r="B133" t="inlineStr">
        <is>
          <t>SCIENCE</t>
        </is>
      </c>
      <c r="C133" t="inlineStr">
        <is>
          <t>SCIENCE|natural and applied sciences</t>
        </is>
      </c>
      <c r="D133" t="inlineStr">
        <is>
          <t>no</t>
        </is>
      </c>
      <c r="E133" t="inlineStr">
        <is>
          <t/>
        </is>
      </c>
      <c r="F133" t="inlineStr">
        <is>
          <t/>
        </is>
      </c>
      <c r="G133" t="inlineStr">
        <is>
          <t/>
        </is>
      </c>
      <c r="H133" t="inlineStr">
        <is>
          <t/>
        </is>
      </c>
      <c r="I133" t="inlineStr">
        <is>
          <t/>
        </is>
      </c>
      <c r="J133" t="inlineStr">
        <is>
          <t/>
        </is>
      </c>
      <c r="K133" t="inlineStr">
        <is>
          <t/>
        </is>
      </c>
      <c r="L133" t="inlineStr">
        <is>
          <t/>
        </is>
      </c>
      <c r="M133" t="inlineStr">
        <is>
          <t/>
        </is>
      </c>
      <c r="N133" t="inlineStr">
        <is>
          <t/>
        </is>
      </c>
      <c r="O133" t="inlineStr">
        <is>
          <t/>
        </is>
      </c>
      <c r="P133" t="inlineStr">
        <is>
          <t/>
        </is>
      </c>
      <c r="Q133" t="inlineStr">
        <is>
          <t/>
        </is>
      </c>
      <c r="R133" s="2" t="inlineStr">
        <is>
          <t>möglicher Fehler</t>
        </is>
      </c>
      <c r="S133" s="2" t="inlineStr">
        <is>
          <t>2</t>
        </is>
      </c>
      <c r="T133" s="2" t="inlineStr">
        <is>
          <t/>
        </is>
      </c>
      <c r="U133" t="inlineStr">
        <is>
          <t/>
        </is>
      </c>
      <c r="V133" t="inlineStr">
        <is>
          <t/>
        </is>
      </c>
      <c r="W133" t="inlineStr">
        <is>
          <t/>
        </is>
      </c>
      <c r="X133" t="inlineStr">
        <is>
          <t/>
        </is>
      </c>
      <c r="Y133" t="inlineStr">
        <is>
          <t/>
        </is>
      </c>
      <c r="Z133" s="2" t="inlineStr">
        <is>
          <t>potential error</t>
        </is>
      </c>
      <c r="AA133" s="2" t="inlineStr">
        <is>
          <t>2</t>
        </is>
      </c>
      <c r="AB133" s="2" t="inlineStr">
        <is>
          <t/>
        </is>
      </c>
      <c r="AC133" t="inlineStr">
        <is>
          <t/>
        </is>
      </c>
      <c r="AD133" s="2" t="inlineStr">
        <is>
          <t>error potencial</t>
        </is>
      </c>
      <c r="AE133" s="2" t="inlineStr">
        <is>
          <t>2</t>
        </is>
      </c>
      <c r="AF133" s="2" t="inlineStr">
        <is>
          <t/>
        </is>
      </c>
      <c r="AG133" t="inlineStr">
        <is>
          <t/>
        </is>
      </c>
      <c r="AH133" t="inlineStr">
        <is>
          <t/>
        </is>
      </c>
      <c r="AI133" t="inlineStr">
        <is>
          <t/>
        </is>
      </c>
      <c r="AJ133" t="inlineStr">
        <is>
          <t/>
        </is>
      </c>
      <c r="AK133" t="inlineStr">
        <is>
          <t/>
        </is>
      </c>
      <c r="AL133" t="inlineStr">
        <is>
          <t/>
        </is>
      </c>
      <c r="AM133" t="inlineStr">
        <is>
          <t/>
        </is>
      </c>
      <c r="AN133" t="inlineStr">
        <is>
          <t/>
        </is>
      </c>
      <c r="AO133" t="inlineStr">
        <is>
          <t/>
        </is>
      </c>
      <c r="AP133" s="2" t="inlineStr">
        <is>
          <t>erreur potentielle</t>
        </is>
      </c>
      <c r="AQ133" s="2" t="inlineStr">
        <is>
          <t>2</t>
        </is>
      </c>
      <c r="AR133" s="2" t="inlineStr">
        <is>
          <t/>
        </is>
      </c>
      <c r="AS133" t="inlineStr">
        <is>
          <t/>
        </is>
      </c>
      <c r="AT133" t="inlineStr">
        <is>
          <t/>
        </is>
      </c>
      <c r="AU133" t="inlineStr">
        <is>
          <t/>
        </is>
      </c>
      <c r="AV133" t="inlineStr">
        <is>
          <t/>
        </is>
      </c>
      <c r="AW133" t="inlineStr">
        <is>
          <t/>
        </is>
      </c>
      <c r="AX133" t="inlineStr">
        <is>
          <t/>
        </is>
      </c>
      <c r="AY133" t="inlineStr">
        <is>
          <t/>
        </is>
      </c>
      <c r="AZ133" t="inlineStr">
        <is>
          <t/>
        </is>
      </c>
      <c r="BA133" t="inlineStr">
        <is>
          <t/>
        </is>
      </c>
      <c r="BB133" s="2" t="inlineStr">
        <is>
          <t>lehetséges tévedés|
hiba</t>
        </is>
      </c>
      <c r="BC133" s="2" t="inlineStr">
        <is>
          <t>2|
2</t>
        </is>
      </c>
      <c r="BD133" s="2" t="inlineStr">
        <is>
          <t xml:space="preserve">|
</t>
        </is>
      </c>
      <c r="BE133" t="inlineStr">
        <is>
          <t/>
        </is>
      </c>
      <c r="BF133" s="2" t="inlineStr">
        <is>
          <t>errore potenziale</t>
        </is>
      </c>
      <c r="BG133" s="2" t="inlineStr">
        <is>
          <t>2</t>
        </is>
      </c>
      <c r="BH133" s="2" t="inlineStr">
        <is>
          <t/>
        </is>
      </c>
      <c r="BI133" t="inlineStr">
        <is>
          <t/>
        </is>
      </c>
      <c r="BJ133" t="inlineStr">
        <is>
          <t/>
        </is>
      </c>
      <c r="BK133" t="inlineStr">
        <is>
          <t/>
        </is>
      </c>
      <c r="BL133" t="inlineStr">
        <is>
          <t/>
        </is>
      </c>
      <c r="BM133" t="inlineStr">
        <is>
          <t/>
        </is>
      </c>
      <c r="BN133" t="inlineStr">
        <is>
          <t/>
        </is>
      </c>
      <c r="BO133" t="inlineStr">
        <is>
          <t/>
        </is>
      </c>
      <c r="BP133" t="inlineStr">
        <is>
          <t/>
        </is>
      </c>
      <c r="BQ133" t="inlineStr">
        <is>
          <t/>
        </is>
      </c>
      <c r="BR133" t="inlineStr">
        <is>
          <t/>
        </is>
      </c>
      <c r="BS133" t="inlineStr">
        <is>
          <t/>
        </is>
      </c>
      <c r="BT133" t="inlineStr">
        <is>
          <t/>
        </is>
      </c>
      <c r="BU133" t="inlineStr">
        <is>
          <t/>
        </is>
      </c>
      <c r="BV133" t="inlineStr">
        <is>
          <t/>
        </is>
      </c>
      <c r="BW133" t="inlineStr">
        <is>
          <t/>
        </is>
      </c>
      <c r="BX133" t="inlineStr">
        <is>
          <t/>
        </is>
      </c>
      <c r="BY133" t="inlineStr">
        <is>
          <t/>
        </is>
      </c>
      <c r="BZ133" t="inlineStr">
        <is>
          <t/>
        </is>
      </c>
      <c r="CA133" t="inlineStr">
        <is>
          <t/>
        </is>
      </c>
      <c r="CB133" t="inlineStr">
        <is>
          <t/>
        </is>
      </c>
      <c r="CC133" t="inlineStr">
        <is>
          <t/>
        </is>
      </c>
      <c r="CD133" t="inlineStr">
        <is>
          <t/>
        </is>
      </c>
      <c r="CE133" t="inlineStr">
        <is>
          <t/>
        </is>
      </c>
      <c r="CF133" t="inlineStr">
        <is>
          <t/>
        </is>
      </c>
      <c r="CG133" t="inlineStr">
        <is>
          <t/>
        </is>
      </c>
      <c r="CH133" t="inlineStr">
        <is>
          <t/>
        </is>
      </c>
      <c r="CI133" t="inlineStr">
        <is>
          <t/>
        </is>
      </c>
      <c r="CJ133" t="inlineStr">
        <is>
          <t/>
        </is>
      </c>
      <c r="CK133" t="inlineStr">
        <is>
          <t/>
        </is>
      </c>
      <c r="CL133" t="inlineStr">
        <is>
          <t/>
        </is>
      </c>
      <c r="CM133" t="inlineStr">
        <is>
          <t/>
        </is>
      </c>
      <c r="CN133" t="inlineStr">
        <is>
          <t/>
        </is>
      </c>
      <c r="CO133" t="inlineStr">
        <is>
          <t/>
        </is>
      </c>
      <c r="CP133" s="2" t="inlineStr">
        <is>
          <t>možna napaka</t>
        </is>
      </c>
      <c r="CQ133" s="2" t="inlineStr">
        <is>
          <t>2</t>
        </is>
      </c>
      <c r="CR133" s="2" t="inlineStr">
        <is>
          <t/>
        </is>
      </c>
      <c r="CS133" t="inlineStr">
        <is>
          <t/>
        </is>
      </c>
      <c r="CT133" t="inlineStr">
        <is>
          <t/>
        </is>
      </c>
      <c r="CU133" t="inlineStr">
        <is>
          <t/>
        </is>
      </c>
      <c r="CV133" t="inlineStr">
        <is>
          <t/>
        </is>
      </c>
      <c r="CW133" t="inlineStr">
        <is>
          <t/>
        </is>
      </c>
    </row>
    <row r="134">
      <c r="A134" s="1" t="str">
        <f>HYPERLINK("https://iate.europa.eu/entry/result/1485177/all", "1485177")</f>
        <v>1485177</v>
      </c>
      <c r="B134" t="inlineStr">
        <is>
          <t>SCIENCE</t>
        </is>
      </c>
      <c r="C134" t="inlineStr">
        <is>
          <t>SCIENCE|natural and applied sciences|life sciences</t>
        </is>
      </c>
      <c r="D134" t="inlineStr">
        <is>
          <t>no</t>
        </is>
      </c>
      <c r="E134" t="inlineStr">
        <is>
          <t/>
        </is>
      </c>
      <c r="F134" t="inlineStr">
        <is>
          <t/>
        </is>
      </c>
      <c r="G134" t="inlineStr">
        <is>
          <t/>
        </is>
      </c>
      <c r="H134" t="inlineStr">
        <is>
          <t/>
        </is>
      </c>
      <c r="I134" t="inlineStr">
        <is>
          <t/>
        </is>
      </c>
      <c r="J134" t="inlineStr">
        <is>
          <t/>
        </is>
      </c>
      <c r="K134" t="inlineStr">
        <is>
          <t/>
        </is>
      </c>
      <c r="L134" t="inlineStr">
        <is>
          <t/>
        </is>
      </c>
      <c r="M134" t="inlineStr">
        <is>
          <t/>
        </is>
      </c>
      <c r="N134" s="2" t="inlineStr">
        <is>
          <t>påvirkningsfunktion</t>
        </is>
      </c>
      <c r="O134" s="2" t="inlineStr">
        <is>
          <t>3</t>
        </is>
      </c>
      <c r="P134" s="2" t="inlineStr">
        <is>
          <t/>
        </is>
      </c>
      <c r="Q134" t="inlineStr">
        <is>
          <t/>
        </is>
      </c>
      <c r="R134" s="2" t="inlineStr">
        <is>
          <t>Auslösefunktion</t>
        </is>
      </c>
      <c r="S134" s="2" t="inlineStr">
        <is>
          <t>3</t>
        </is>
      </c>
      <c r="T134" s="2" t="inlineStr">
        <is>
          <t/>
        </is>
      </c>
      <c r="U134" t="inlineStr">
        <is>
          <t/>
        </is>
      </c>
      <c r="V134" s="2" t="inlineStr">
        <is>
          <t>συνάρτηση εξαναγκασμού</t>
        </is>
      </c>
      <c r="W134" s="2" t="inlineStr">
        <is>
          <t>3</t>
        </is>
      </c>
      <c r="X134" s="2" t="inlineStr">
        <is>
          <t/>
        </is>
      </c>
      <c r="Y134" t="inlineStr">
        <is>
          <t/>
        </is>
      </c>
      <c r="Z134" s="2" t="inlineStr">
        <is>
          <t>forcing function</t>
        </is>
      </c>
      <c r="AA134" s="2" t="inlineStr">
        <is>
          <t>3</t>
        </is>
      </c>
      <c r="AB134" s="2" t="inlineStr">
        <is>
          <t/>
        </is>
      </c>
      <c r="AC134" t="inlineStr">
        <is>
          <t/>
        </is>
      </c>
      <c r="AD134" t="inlineStr">
        <is>
          <t/>
        </is>
      </c>
      <c r="AE134" t="inlineStr">
        <is>
          <t/>
        </is>
      </c>
      <c r="AF134" t="inlineStr">
        <is>
          <t/>
        </is>
      </c>
      <c r="AG134" t="inlineStr">
        <is>
          <t/>
        </is>
      </c>
      <c r="AH134" t="inlineStr">
        <is>
          <t/>
        </is>
      </c>
      <c r="AI134" t="inlineStr">
        <is>
          <t/>
        </is>
      </c>
      <c r="AJ134" t="inlineStr">
        <is>
          <t/>
        </is>
      </c>
      <c r="AK134" t="inlineStr">
        <is>
          <t/>
        </is>
      </c>
      <c r="AL134" t="inlineStr">
        <is>
          <t/>
        </is>
      </c>
      <c r="AM134" t="inlineStr">
        <is>
          <t/>
        </is>
      </c>
      <c r="AN134" t="inlineStr">
        <is>
          <t/>
        </is>
      </c>
      <c r="AO134" t="inlineStr">
        <is>
          <t/>
        </is>
      </c>
      <c r="AP134" s="2" t="inlineStr">
        <is>
          <t>fonction de forçage</t>
        </is>
      </c>
      <c r="AQ134" s="2" t="inlineStr">
        <is>
          <t>3</t>
        </is>
      </c>
      <c r="AR134" s="2" t="inlineStr">
        <is>
          <t/>
        </is>
      </c>
      <c r="AS134" t="inlineStr">
        <is>
          <t>expression mathématique utilisée pour représenter un forçage dans un modèle dynamique de l'atmosphère</t>
        </is>
      </c>
      <c r="AT134" t="inlineStr">
        <is>
          <t/>
        </is>
      </c>
      <c r="AU134" t="inlineStr">
        <is>
          <t/>
        </is>
      </c>
      <c r="AV134" t="inlineStr">
        <is>
          <t/>
        </is>
      </c>
      <c r="AW134" t="inlineStr">
        <is>
          <t/>
        </is>
      </c>
      <c r="AX134" t="inlineStr">
        <is>
          <t/>
        </is>
      </c>
      <c r="AY134" t="inlineStr">
        <is>
          <t/>
        </is>
      </c>
      <c r="AZ134" t="inlineStr">
        <is>
          <t/>
        </is>
      </c>
      <c r="BA134" t="inlineStr">
        <is>
          <t/>
        </is>
      </c>
      <c r="BB134" t="inlineStr">
        <is>
          <t/>
        </is>
      </c>
      <c r="BC134" t="inlineStr">
        <is>
          <t/>
        </is>
      </c>
      <c r="BD134" t="inlineStr">
        <is>
          <t/>
        </is>
      </c>
      <c r="BE134" t="inlineStr">
        <is>
          <t/>
        </is>
      </c>
      <c r="BF134" t="inlineStr">
        <is>
          <t/>
        </is>
      </c>
      <c r="BG134" t="inlineStr">
        <is>
          <t/>
        </is>
      </c>
      <c r="BH134" t="inlineStr">
        <is>
          <t/>
        </is>
      </c>
      <c r="BI134" t="inlineStr">
        <is>
          <t/>
        </is>
      </c>
      <c r="BJ134" t="inlineStr">
        <is>
          <t/>
        </is>
      </c>
      <c r="BK134" t="inlineStr">
        <is>
          <t/>
        </is>
      </c>
      <c r="BL134" t="inlineStr">
        <is>
          <t/>
        </is>
      </c>
      <c r="BM134" t="inlineStr">
        <is>
          <t/>
        </is>
      </c>
      <c r="BN134" t="inlineStr">
        <is>
          <t/>
        </is>
      </c>
      <c r="BO134" t="inlineStr">
        <is>
          <t/>
        </is>
      </c>
      <c r="BP134" t="inlineStr">
        <is>
          <t/>
        </is>
      </c>
      <c r="BQ134" t="inlineStr">
        <is>
          <t/>
        </is>
      </c>
      <c r="BR134" t="inlineStr">
        <is>
          <t/>
        </is>
      </c>
      <c r="BS134" t="inlineStr">
        <is>
          <t/>
        </is>
      </c>
      <c r="BT134" t="inlineStr">
        <is>
          <t/>
        </is>
      </c>
      <c r="BU134" t="inlineStr">
        <is>
          <t/>
        </is>
      </c>
      <c r="BV134" s="2" t="inlineStr">
        <is>
          <t>forceringsfunctie</t>
        </is>
      </c>
      <c r="BW134" s="2" t="inlineStr">
        <is>
          <t>3</t>
        </is>
      </c>
      <c r="BX134" s="2" t="inlineStr">
        <is>
          <t/>
        </is>
      </c>
      <c r="BY134" t="inlineStr">
        <is>
          <t/>
        </is>
      </c>
      <c r="BZ134" t="inlineStr">
        <is>
          <t/>
        </is>
      </c>
      <c r="CA134" t="inlineStr">
        <is>
          <t/>
        </is>
      </c>
      <c r="CB134" t="inlineStr">
        <is>
          <t/>
        </is>
      </c>
      <c r="CC134" t="inlineStr">
        <is>
          <t/>
        </is>
      </c>
      <c r="CD134" t="inlineStr">
        <is>
          <t/>
        </is>
      </c>
      <c r="CE134" t="inlineStr">
        <is>
          <t/>
        </is>
      </c>
      <c r="CF134" t="inlineStr">
        <is>
          <t/>
        </is>
      </c>
      <c r="CG134" t="inlineStr">
        <is>
          <t/>
        </is>
      </c>
      <c r="CH134" t="inlineStr">
        <is>
          <t/>
        </is>
      </c>
      <c r="CI134" t="inlineStr">
        <is>
          <t/>
        </is>
      </c>
      <c r="CJ134" t="inlineStr">
        <is>
          <t/>
        </is>
      </c>
      <c r="CK134" t="inlineStr">
        <is>
          <t/>
        </is>
      </c>
      <c r="CL134" t="inlineStr">
        <is>
          <t/>
        </is>
      </c>
      <c r="CM134" t="inlineStr">
        <is>
          <t/>
        </is>
      </c>
      <c r="CN134" t="inlineStr">
        <is>
          <t/>
        </is>
      </c>
      <c r="CO134" t="inlineStr">
        <is>
          <t/>
        </is>
      </c>
      <c r="CP134" t="inlineStr">
        <is>
          <t/>
        </is>
      </c>
      <c r="CQ134" t="inlineStr">
        <is>
          <t/>
        </is>
      </c>
      <c r="CR134" t="inlineStr">
        <is>
          <t/>
        </is>
      </c>
      <c r="CS134" t="inlineStr">
        <is>
          <t/>
        </is>
      </c>
      <c r="CT134" t="inlineStr">
        <is>
          <t/>
        </is>
      </c>
      <c r="CU134" t="inlineStr">
        <is>
          <t/>
        </is>
      </c>
      <c r="CV134" t="inlineStr">
        <is>
          <t/>
        </is>
      </c>
      <c r="CW134" t="inlineStr">
        <is>
          <t/>
        </is>
      </c>
    </row>
    <row r="135">
      <c r="A135" s="1" t="str">
        <f>HYPERLINK("https://iate.europa.eu/entry/result/1863780/all", "1863780")</f>
        <v>1863780</v>
      </c>
      <c r="B135" t="inlineStr">
        <is>
          <t>SOCIAL QUESTIONS;PRODUCTION, TECHNOLOGY AND RESEARCH</t>
        </is>
      </c>
      <c r="C135" t="inlineStr">
        <is>
          <t>SOCIAL QUESTIONS|health|pharmaceutical industry;PRODUCTION, TECHNOLOGY AND RESEARCH|research and intellectual property|research</t>
        </is>
      </c>
      <c r="D135" t="inlineStr">
        <is>
          <t>yes</t>
        </is>
      </c>
      <c r="E135" t="inlineStr">
        <is>
          <t/>
        </is>
      </c>
      <c r="F135" s="2" t="inlineStr">
        <is>
          <t>нежелано събитие</t>
        </is>
      </c>
      <c r="G135" s="2" t="inlineStr">
        <is>
          <t>4</t>
        </is>
      </c>
      <c r="H135" s="2" t="inlineStr">
        <is>
          <t/>
        </is>
      </c>
      <c r="I135" t="inlineStr">
        <is>
          <t>Всяка неблагоприятна промяна в здравното състояние, наблюдавана при прилагане на лекарствен продукт на пациент или участник в клинично изпитване, която не е непременно причинно свързана с това лечение.</t>
        </is>
      </c>
      <c r="J135" s="2" t="inlineStr">
        <is>
          <t>nežádoucí příhoda</t>
        </is>
      </c>
      <c r="K135" s="2" t="inlineStr">
        <is>
          <t>3</t>
        </is>
      </c>
      <c r="L135" s="2" t="inlineStr">
        <is>
          <t/>
        </is>
      </c>
      <c r="M135" t="inlineStr">
        <is>
          <t>nepříznivá změna zdravotního stavu postihující pacienta nebo subjekt hodnocení, který je příjemcem léčivého přípravku, kromě transfuzního přípravku, i když není známo, zda je v příčinném vztahu k léčbě tímto přípravkem</t>
        </is>
      </c>
      <c r="N135" s="2" t="inlineStr">
        <is>
          <t>hændelse</t>
        </is>
      </c>
      <c r="O135" s="2" t="inlineStr">
        <is>
          <t>3</t>
        </is>
      </c>
      <c r="P135" s="2" t="inlineStr">
        <is>
          <t/>
        </is>
      </c>
      <c r="Q135" t="inlineStr">
        <is>
          <t>"enhver uønsket hændelse hos en patient eller en forsøgsperson i et klinisk forsøg efter behandling med et lægemiddel, uden at der nødvendigvis er sammenhæng mellem denne behandling og den uønskede hændelse"</t>
        </is>
      </c>
      <c r="R135" s="2" t="inlineStr">
        <is>
          <t>unerwünschtes Ereignis</t>
        </is>
      </c>
      <c r="S135" s="2" t="inlineStr">
        <is>
          <t>3</t>
        </is>
      </c>
      <c r="T135" s="2" t="inlineStr">
        <is>
          <t/>
        </is>
      </c>
      <c r="U135" t="inlineStr">
        <is>
          <t>jedes schädliche Vorkommnis, das einem Patienten oder einem Prüfungsteilnehmer widerfährt, dem ein Arzneimittel verabreicht wurde, und das nicht unbedingt in kausalem Zusammenhang mit dieser Behandlung steht</t>
        </is>
      </c>
      <c r="V135" s="2" t="inlineStr">
        <is>
          <t>ανεπιθύμητο συμβάν</t>
        </is>
      </c>
      <c r="W135" s="2" t="inlineStr">
        <is>
          <t>4</t>
        </is>
      </c>
      <c r="X135" s="2" t="inlineStr">
        <is>
          <t/>
        </is>
      </c>
      <c r="Y135" t="inlineStr">
        <is>
          <t>κάθε επιβλαβής από ιατρική άποψη εκδήλωση σε συμμετέχοντα στον οποίο χορηγείται φάρμακο και η οποία δεν έχει κατ' ανάγκην αιτιολογική συσχέτιση με τη θεραπεία αυτή</t>
        </is>
      </c>
      <c r="Z135" s="2" t="inlineStr">
        <is>
          <t>adverse events|
adverse event|
AE|
ADE|
adverse drug event</t>
        </is>
      </c>
      <c r="AA135" s="2" t="inlineStr">
        <is>
          <t>1|
3|
3|
3|
3</t>
        </is>
      </c>
      <c r="AB135" s="2" t="inlineStr">
        <is>
          <t xml:space="preserve">|
|
|
|
</t>
        </is>
      </c>
      <c r="AC135" t="inlineStr">
        <is>
          <t>any untoward medical occurrence in a clinical trial subject administered a medicinal product and which does not necessarily have a causal relationship with this treatment</t>
        </is>
      </c>
      <c r="AD135" s="2" t="inlineStr">
        <is>
          <t>acontecimiento adverso</t>
        </is>
      </c>
      <c r="AE135" s="2" t="inlineStr">
        <is>
          <t>3</t>
        </is>
      </c>
      <c r="AF135" s="2" t="inlineStr">
        <is>
          <t/>
        </is>
      </c>
      <c r="AG135" t="inlineStr">
        <is>
          <t>Cualquier incidente médico perjudicial que sobreviene a un sujeto de ensayo al que se ha administrado un medicamento, aunque no tenga necesariamente relación causal con el mismo.</t>
        </is>
      </c>
      <c r="AH135" s="2" t="inlineStr">
        <is>
          <t>kõrvalnäht|
kõrvalekalle</t>
        </is>
      </c>
      <c r="AI135" s="2" t="inlineStr">
        <is>
          <t>3|
3</t>
        </is>
      </c>
      <c r="AJ135" s="2" t="inlineStr">
        <is>
          <t xml:space="preserve">preferred|
</t>
        </is>
      </c>
      <c r="AK135" t="inlineStr">
        <is>
          <t>Mistahes meditsiiniline juhtum ravimit saanud patsiendi või uuringus osalejaga, millel ei pea olema põhjuslikku seost selle ravimi manustamisega. Kõrvalnähuks võib seega olla iga ebasoodne või mitteoodatud muutus (sealhulgas laboratoorsete analüüside tulemuste kõrvalekalle), sümptom või haigus, mis on küll ajaliselt seotud(uuritava) ravimi kasutamisega, kuid millel tegelik seos ravimiga võib olemas olla või puududa</t>
        </is>
      </c>
      <c r="AL135" s="2" t="inlineStr">
        <is>
          <t>haittatapahtuma|
lääkehaittatapahtuma</t>
        </is>
      </c>
      <c r="AM135" s="2" t="inlineStr">
        <is>
          <t>3|
3</t>
        </is>
      </c>
      <c r="AN135" s="2" t="inlineStr">
        <is>
          <t xml:space="preserve">|
</t>
        </is>
      </c>
      <c r="AO135" t="inlineStr">
        <is>
          <t>lääkettä saaneella potilaalla tai kliinisen tutkimuksen tutkimushenkilöllä esiintyvä harmillinen ilmentymä, joka ei välttämättä liity kyseiseen hoitoon</t>
        </is>
      </c>
      <c r="AP135" s="2" t="inlineStr">
        <is>
          <t>événement indésirable</t>
        </is>
      </c>
      <c r="AQ135" s="2" t="inlineStr">
        <is>
          <t>3</t>
        </is>
      </c>
      <c r="AR135" s="2" t="inlineStr">
        <is>
          <t/>
        </is>
      </c>
      <c r="AS135" t="inlineStr">
        <is>
          <t/>
        </is>
      </c>
      <c r="AT135" s="2" t="inlineStr">
        <is>
          <t>teagmhas díobhálach</t>
        </is>
      </c>
      <c r="AU135" s="2" t="inlineStr">
        <is>
          <t>3</t>
        </is>
      </c>
      <c r="AV135" s="2" t="inlineStr">
        <is>
          <t/>
        </is>
      </c>
      <c r="AW135" t="inlineStr">
        <is>
          <t/>
        </is>
      </c>
      <c r="AX135" s="2" t="inlineStr">
        <is>
          <t>štetan događaj</t>
        </is>
      </c>
      <c r="AY135" s="2" t="inlineStr">
        <is>
          <t>3</t>
        </is>
      </c>
      <c r="AZ135" s="2" t="inlineStr">
        <is>
          <t/>
        </is>
      </c>
      <c r="BA135" t="inlineStr">
        <is>
          <t>svaki štetan i neželjen znak, simptom ili bolest (uključujući i odstupanja u laboratorijskim nalazima) vremenski povezan s primjenom lijeka, koji uzročno-posljedično ne mora biti povezan s primjenom lijeka</t>
        </is>
      </c>
      <c r="BB135" s="2" t="inlineStr">
        <is>
          <t>nemkívánatos esemény</t>
        </is>
      </c>
      <c r="BC135" s="2" t="inlineStr">
        <is>
          <t>3</t>
        </is>
      </c>
      <c r="BD135" s="2" t="inlineStr">
        <is>
          <t/>
        </is>
      </c>
      <c r="BE135" t="inlineStr">
        <is>
          <t>a vizsgálati készítménnyel kezelt beteg vagy a vizsgálati alany egészségi állapotában bekövetkező kedvezőtlen változás, amely nem áll szükségszerűen oki összefüggésben az alkalmazott kezeléssel</t>
        </is>
      </c>
      <c r="BF135" s="2" t="inlineStr">
        <is>
          <t>evento avverso|
evento avverso da farmaco|
ADE</t>
        </is>
      </c>
      <c r="BG135" s="2" t="inlineStr">
        <is>
          <t>3|
3|
3</t>
        </is>
      </c>
      <c r="BH135" s="2" t="inlineStr">
        <is>
          <t xml:space="preserve">|
|
</t>
        </is>
      </c>
      <c r="BI135" t="inlineStr">
        <is>
          <t>Qualsiasi evento clinico dannoso che si manifesta in un paziente o in un soggetto della sperimentazione clinica cui è stato somministrato un medicinale, e che non ha necessariamente un rapporto causale con questo trattamento</t>
        </is>
      </c>
      <c r="BJ135" s="2" t="inlineStr">
        <is>
          <t>nepageidaujamas reiškinys</t>
        </is>
      </c>
      <c r="BK135" s="2" t="inlineStr">
        <is>
          <t>3</t>
        </is>
      </c>
      <c r="BL135" s="2" t="inlineStr">
        <is>
          <t/>
        </is>
      </c>
      <c r="BM135" t="inlineStr">
        <is>
          <t>bet koks nepageidaujamas medicininis reiškinys, kurį patiria tiriamasis asmuo, kuriam paskirtas vaistas, ir atsirandantis nebūtinai dėl šio gydymo</t>
        </is>
      </c>
      <c r="BN135" s="2" t="inlineStr">
        <is>
          <t>nevēlams notikums</t>
        </is>
      </c>
      <c r="BO135" s="2" t="inlineStr">
        <is>
          <t>3</t>
        </is>
      </c>
      <c r="BP135" s="2" t="inlineStr">
        <is>
          <t/>
        </is>
      </c>
      <c r="BQ135" t="inlineStr">
        <is>
          <t/>
        </is>
      </c>
      <c r="BR135" s="2" t="inlineStr">
        <is>
          <t>event avvers|
avveniment avvers</t>
        </is>
      </c>
      <c r="BS135" s="2" t="inlineStr">
        <is>
          <t>3|
2</t>
        </is>
      </c>
      <c r="BT135" s="2" t="inlineStr">
        <is>
          <t xml:space="preserve">|
</t>
        </is>
      </c>
      <c r="BU135" t="inlineStr">
        <is>
          <t>kwalunkwe okkorrenza medika mhux mixtieqa f'soġġett ta' prova klinika li jkun ingħata prodott mediċinali u li mhux neċessarjament ikollha relazzjoni kawżali ma' dan it-trattament</t>
        </is>
      </c>
      <c r="BV135" s="2" t="inlineStr">
        <is>
          <t>ongewenst voorval</t>
        </is>
      </c>
      <c r="BW135" s="2" t="inlineStr">
        <is>
          <t>3</t>
        </is>
      </c>
      <c r="BX135" s="2" t="inlineStr">
        <is>
          <t/>
        </is>
      </c>
      <c r="BY135" t="inlineStr">
        <is>
          <t>voorval in verband met het verkrijgen, testen, bewerken, bewaren en distribueren van weefsels en cellen, dat voor een patiënt besmetting met een overdraagbare ziekte, overlijden, levensgevaar, invaliditeit of arbeidsongeschiktheid tot gevolg kan hebben, dan wel zou kunnen leiden tot opname in een ziekenhuis of de duur van de ziekte verlengt</t>
        </is>
      </c>
      <c r="BZ135" s="2" t="inlineStr">
        <is>
          <t>niepożądane zdarzenie|
zdarzenie niepożądane</t>
        </is>
      </c>
      <c r="CA135" s="2" t="inlineStr">
        <is>
          <t>3|
3</t>
        </is>
      </c>
      <c r="CB135" s="2" t="inlineStr">
        <is>
          <t xml:space="preserve">|
</t>
        </is>
      </c>
      <c r="CC135" t="inlineStr">
        <is>
          <t>każde zdarzenie natury medycznej wywołujące negatywne skutki u pacjenta lub uczestnika badania klinicznego, któremu podano produkt leczniczy lub badany produkt leczniczy albo badany produkt leczniczy weterynaryjny, chociażby nie miały one związku przyczynowego ze stosowaniem tego produktu</t>
        </is>
      </c>
      <c r="CD135" s="2" t="inlineStr">
        <is>
          <t>acontecimento adverso</t>
        </is>
      </c>
      <c r="CE135" s="2" t="inlineStr">
        <is>
          <t>3</t>
        </is>
      </c>
      <c r="CF135" s="2" t="inlineStr">
        <is>
          <t/>
        </is>
      </c>
      <c r="CG135" t="inlineStr">
        <is>
          <t/>
        </is>
      </c>
      <c r="CH135" s="2" t="inlineStr">
        <is>
          <t>eveniment advers</t>
        </is>
      </c>
      <c r="CI135" s="2" t="inlineStr">
        <is>
          <t>3</t>
        </is>
      </c>
      <c r="CJ135" s="2" t="inlineStr">
        <is>
          <t/>
        </is>
      </c>
      <c r="CK135" t="inlineStr">
        <is>
          <t>orice manifestare nocivă survenită la un pacient sau participant la un studiu clinic, tratat cu un produs medicamentos și care nu este neapărat legată de acel tratament</t>
        </is>
      </c>
      <c r="CL135" s="2" t="inlineStr">
        <is>
          <t>nežiaduca udalosť</t>
        </is>
      </c>
      <c r="CM135" s="2" t="inlineStr">
        <is>
          <t>3</t>
        </is>
      </c>
      <c r="CN135" s="2" t="inlineStr">
        <is>
          <t/>
        </is>
      </c>
      <c r="CO135" t="inlineStr">
        <is>
          <t>akýkoľvek škodlivý prejav u účastníka, ktorému sa podáva liek, ktorý nie je nevyhnutne zapríčinený touto liečbou</t>
        </is>
      </c>
      <c r="CP135" s="2" t="inlineStr">
        <is>
          <t>neželeni dogodek</t>
        </is>
      </c>
      <c r="CQ135" s="2" t="inlineStr">
        <is>
          <t>3</t>
        </is>
      </c>
      <c r="CR135" s="2" t="inlineStr">
        <is>
          <t/>
        </is>
      </c>
      <c r="CS135" t="inlineStr">
        <is>
          <t>kakršen koli neugoden medicinski pojav, ki ni nujno vzročno povezan s tem zdravljenjem, pri udeležencu, ki je dobil zdravilo</t>
        </is>
      </c>
      <c r="CT135" s="2" t="inlineStr">
        <is>
          <t>incident</t>
        </is>
      </c>
      <c r="CU135" s="2" t="inlineStr">
        <is>
          <t>3</t>
        </is>
      </c>
      <c r="CV135" s="2" t="inlineStr">
        <is>
          <t/>
        </is>
      </c>
      <c r="CW135" t="inlineStr">
        <is>
          <t>varje ogynnsam medicinsk händelse som inträffar hos en försöksperson som fått ett läkemedel, men som inte nödvändigtvis har orsakssamband med behandlingen i fråga</t>
        </is>
      </c>
    </row>
    <row r="136">
      <c r="A136" s="1" t="str">
        <f>HYPERLINK("https://iate.europa.eu/entry/result/1300328/all", "1300328")</f>
        <v>1300328</v>
      </c>
      <c r="B136" t="inlineStr">
        <is>
          <t>PRODUCTION, TECHNOLOGY AND RESEARCH</t>
        </is>
      </c>
      <c r="C136" t="inlineStr">
        <is>
          <t>PRODUCTION, TECHNOLOGY AND RESEARCH|technology and technical regulations|industrial manufacturing;PRODUCTION, TECHNOLOGY AND RESEARCH|technology and technical regulations|industrial manufacturing|product design</t>
        </is>
      </c>
      <c r="D136" t="inlineStr">
        <is>
          <t>yes</t>
        </is>
      </c>
      <c r="E136" t="inlineStr">
        <is>
          <t/>
        </is>
      </c>
      <c r="F136" t="inlineStr">
        <is>
          <t/>
        </is>
      </c>
      <c r="G136" t="inlineStr">
        <is>
          <t/>
        </is>
      </c>
      <c r="H136" t="inlineStr">
        <is>
          <t/>
        </is>
      </c>
      <c r="I136" t="inlineStr">
        <is>
          <t/>
        </is>
      </c>
      <c r="J136" s="2" t="inlineStr">
        <is>
          <t>analýza způsobů a důsledků poruch|
FMEA</t>
        </is>
      </c>
      <c r="K136" s="2" t="inlineStr">
        <is>
          <t>3|
3</t>
        </is>
      </c>
      <c r="L136" s="2" t="inlineStr">
        <is>
          <t xml:space="preserve">|
</t>
        </is>
      </c>
      <c r="M136" t="inlineStr">
        <is>
          <t>&lt;div&gt;
strukturovaná,
kvalitativní analýza sloužící k identifikaci způsobů poruch systémů,
jejich příčin a důsledků&lt;/div&gt;</t>
        </is>
      </c>
      <c r="N136" s="2" t="inlineStr">
        <is>
          <t>analyse af fejltilstande og virkningen heraf|
analyse af fejltilstande og -effekter|
analyse over art og virkning af fejl</t>
        </is>
      </c>
      <c r="O136" s="2" t="inlineStr">
        <is>
          <t>2|
3|
3</t>
        </is>
      </c>
      <c r="P136" s="2" t="inlineStr">
        <is>
          <t xml:space="preserve">|
|
</t>
        </is>
      </c>
      <c r="Q136" t="inlineStr">
        <is>
          <t/>
        </is>
      </c>
      <c r="R136" s="2" t="inlineStr">
        <is>
          <t>Analyse der Versagensart und Versagenswirkung|
Fehlerarten- und Fehlerauswirkungsanalyse|
Ausfallauswirkungsanalyse|
Ausfallwirkungsanalyse|
Ausfalleffektanalyse</t>
        </is>
      </c>
      <c r="S136" s="2" t="inlineStr">
        <is>
          <t>3|
3|
3|
3|
3</t>
        </is>
      </c>
      <c r="T136" s="2" t="inlineStr">
        <is>
          <t xml:space="preserve">|
|
|
|
</t>
        </is>
      </c>
      <c r="U136" t="inlineStr">
        <is>
          <t>induktives Verfahren, in dem potentielle Fehlerfunktionen identifiziert und im Hinblick auf ihre möglichen Auswirkungen analysiert werden. Es umfaßt sowohl die Ausfallanalyse als auch die Ausfallabschätzung</t>
        </is>
      </c>
      <c r="V136" s="2" t="inlineStr">
        <is>
          <t>ανάλυση τύπων και επιπτώσεων αστοχιών|
FMEA</t>
        </is>
      </c>
      <c r="W136" s="2" t="inlineStr">
        <is>
          <t>3|
3</t>
        </is>
      </c>
      <c r="X136" s="2" t="inlineStr">
        <is>
          <t xml:space="preserve">|
</t>
        </is>
      </c>
      <c r="Y136" t="inlineStr">
        <is>
          <t/>
        </is>
      </c>
      <c r="Z136" s="2" t="inlineStr">
        <is>
          <t>FMEA|
failure mode and effects analysis|
failure modes and effects analysis|
Failure Mode and Effect Analysis</t>
        </is>
      </c>
      <c r="AA136" s="2" t="inlineStr">
        <is>
          <t>3|
3|
3|
3</t>
        </is>
      </c>
      <c r="AB136" s="2" t="inlineStr">
        <is>
          <t xml:space="preserve">|
|
|
</t>
        </is>
      </c>
      <c r="AC136" t="inlineStr">
        <is>
          <t>methodology for analysing potential reliability problems early in the development cycle where it is easier to take actions to overcome these issues, thereby enhancing reliability through design</t>
        </is>
      </c>
      <c r="AD136" s="2" t="inlineStr">
        <is>
          <t>análisis modal de fallos y efectos|
AMFE|
análisis de los modos de fallo y de sus efectos</t>
        </is>
      </c>
      <c r="AE136" s="2" t="inlineStr">
        <is>
          <t>3|
3|
3</t>
        </is>
      </c>
      <c r="AF136" s="2" t="inlineStr">
        <is>
          <t xml:space="preserve">preferred|
|
</t>
        </is>
      </c>
      <c r="AG136" t="inlineStr">
        <is>
          <t>Metodología para identificar y analizar potenciales desviaciones de funcionamiento o fallos,
preferentemente en la fase de diseño, y poder elaborar así planes de acción
para combatir los riesgos.</t>
        </is>
      </c>
      <c r="AH136" t="inlineStr">
        <is>
          <t/>
        </is>
      </c>
      <c r="AI136" t="inlineStr">
        <is>
          <t/>
        </is>
      </c>
      <c r="AJ136" t="inlineStr">
        <is>
          <t/>
        </is>
      </c>
      <c r="AK136" t="inlineStr">
        <is>
          <t/>
        </is>
      </c>
      <c r="AL136" s="2" t="inlineStr">
        <is>
          <t>vika- ja vaikutusanalyysi|
VVA|
FMEA-analyysi|
vioittumis-ja vaikutusanalyysi</t>
        </is>
      </c>
      <c r="AM136" s="2" t="inlineStr">
        <is>
          <t>3|
3|
3|
3</t>
        </is>
      </c>
      <c r="AN136" s="2" t="inlineStr">
        <is>
          <t xml:space="preserve">|
|
|
</t>
        </is>
      </c>
      <c r="AO136" t="inlineStr">
        <is>
          <t>systemaattinen tapa tunnistaa keinoja
ja menetelmiä, joiden mukaan tuote tai prosessi voi epäonnistua ja tältä pohjalta suunnitella ennaltaehkäiseviä toimenpiteitä</t>
        </is>
      </c>
      <c r="AP136" s="2" t="inlineStr">
        <is>
          <t>analyse des modes de défaillance et de leurs effets|
AMDE|
analyse de la nature et des effets des défauts</t>
        </is>
      </c>
      <c r="AQ136" s="2" t="inlineStr">
        <is>
          <t>3|
3|
3</t>
        </is>
      </c>
      <c r="AR136" s="2" t="inlineStr">
        <is>
          <t xml:space="preserve">|
|
</t>
        </is>
      </c>
      <c r="AS136" t="inlineStr">
        <is>
          <t/>
        </is>
      </c>
      <c r="AT136" s="2" t="inlineStr">
        <is>
          <t>anailís ar chineál agus ar éifeachtaí clistí</t>
        </is>
      </c>
      <c r="AU136" s="2" t="inlineStr">
        <is>
          <t>3</t>
        </is>
      </c>
      <c r="AV136" s="2" t="inlineStr">
        <is>
          <t/>
        </is>
      </c>
      <c r="AW136" t="inlineStr">
        <is>
          <t/>
        </is>
      </c>
      <c r="AX136" t="inlineStr">
        <is>
          <t/>
        </is>
      </c>
      <c r="AY136" t="inlineStr">
        <is>
          <t/>
        </is>
      </c>
      <c r="AZ136" t="inlineStr">
        <is>
          <t/>
        </is>
      </c>
      <c r="BA136" t="inlineStr">
        <is>
          <t/>
        </is>
      </c>
      <c r="BB136" t="inlineStr">
        <is>
          <t/>
        </is>
      </c>
      <c r="BC136" t="inlineStr">
        <is>
          <t/>
        </is>
      </c>
      <c r="BD136" t="inlineStr">
        <is>
          <t/>
        </is>
      </c>
      <c r="BE136" t="inlineStr">
        <is>
          <t/>
        </is>
      </c>
      <c r="BF136" s="2" t="inlineStr">
        <is>
          <t>analisi delle modalità e degli effetti dei guasti|
analisi FMEA</t>
        </is>
      </c>
      <c r="BG136" s="2" t="inlineStr">
        <is>
          <t>3|
3</t>
        </is>
      </c>
      <c r="BH136" s="2" t="inlineStr">
        <is>
          <t xml:space="preserve">|
</t>
        </is>
      </c>
      <c r="BI136" t="inlineStr">
        <is>
          <t>procedimento induttivo in cui guasti e/o disfunzioni potenziali sono identificate e analizzate per quanto riguarda i loro possibili effetti.Comprende sia l'analisi sia la stima dei guasti</t>
        </is>
      </c>
      <c r="BJ136" s="2" t="inlineStr">
        <is>
          <t>gedimų rūšių ir padarinių analizė|
FMEA</t>
        </is>
      </c>
      <c r="BK136" s="2" t="inlineStr">
        <is>
          <t>3|
3</t>
        </is>
      </c>
      <c r="BL136" s="2" t="inlineStr">
        <is>
          <t xml:space="preserve">|
</t>
        </is>
      </c>
      <c r="BM136" t="inlineStr">
        <is>
          <t>galimų gedimų, kurie gali turėti rimtų padarinių, rizikos nustatymo ir vertinimo metodas</t>
        </is>
      </c>
      <c r="BN136" s="2" t="inlineStr">
        <is>
          <t>kļūdas režīma un seku analīze</t>
        </is>
      </c>
      <c r="BO136" s="2" t="inlineStr">
        <is>
          <t>3</t>
        </is>
      </c>
      <c r="BP136" s="2" t="inlineStr">
        <is>
          <t/>
        </is>
      </c>
      <c r="BQ136" t="inlineStr">
        <is>
          <t/>
        </is>
      </c>
      <c r="BR136" s="2" t="inlineStr">
        <is>
          <t>analiżi tal-modalitajiet u l-effetti tal-ħsarat</t>
        </is>
      </c>
      <c r="BS136" s="2" t="inlineStr">
        <is>
          <t>3</t>
        </is>
      </c>
      <c r="BT136" s="2" t="inlineStr">
        <is>
          <t/>
        </is>
      </c>
      <c r="BU136" t="inlineStr">
        <is>
          <t/>
        </is>
      </c>
      <c r="BV136" s="2" t="inlineStr">
        <is>
          <t>faalwijzen-en-gevolgenanalyse|
FMEA|
FMEA-analyse|
falingstoestand-en-effectenanalyse</t>
        </is>
      </c>
      <c r="BW136" s="2" t="inlineStr">
        <is>
          <t>3|
3|
3|
2</t>
        </is>
      </c>
      <c r="BX136" s="2" t="inlineStr">
        <is>
          <t xml:space="preserve">|
|
|
</t>
        </is>
      </c>
      <c r="BY136" t="inlineStr">
        <is>
          <t>systematische analysemethode om mogelijke storingen binnen een systeem of productieproces vroeg in de ontwikkelingsfase te identificeren, om hun effect te bepalen en om stappen te ondernemen om deze fouten tegen te gaan</t>
        </is>
      </c>
      <c r="BZ136" s="2" t="inlineStr">
        <is>
          <t>analiza przyczyn i skutków wad|
FMEA</t>
        </is>
      </c>
      <c r="CA136" s="2" t="inlineStr">
        <is>
          <t>3|
3</t>
        </is>
      </c>
      <c r="CB136" s="2" t="inlineStr">
        <is>
          <t xml:space="preserve">|
</t>
        </is>
      </c>
      <c r="CC136" t="inlineStr">
        <is>
          <t>systematyczny, wykonywany krok po kroku proces, który pozwala przewidzieć przyczyny błędów w maszynie lub systemie i oszacować ich znaczenie</t>
        </is>
      </c>
      <c r="CD136" s="2" t="inlineStr">
        <is>
          <t>análise de modos de falhas e efeitos|
AMFE</t>
        </is>
      </c>
      <c r="CE136" s="2" t="inlineStr">
        <is>
          <t>3|
3</t>
        </is>
      </c>
      <c r="CF136" s="2" t="inlineStr">
        <is>
          <t xml:space="preserve">|
</t>
        </is>
      </c>
      <c r="CG136" t="inlineStr">
        <is>
          <t>Técnica utilizada para avaliar um projeto quanto aos possíveis modos de ocorrência de uma falha, defeito ou pane, identificando inicialmente as falhas em potencial e estudando a seguir o seu efeito no sistema total e definindo as ações preventivas em ordem de prioridade.</t>
        </is>
      </c>
      <c r="CH136" s="2" t="inlineStr">
        <is>
          <t>analiza modurilor de defectare și a efectelor acestora</t>
        </is>
      </c>
      <c r="CI136" s="2" t="inlineStr">
        <is>
          <t>3</t>
        </is>
      </c>
      <c r="CJ136" s="2" t="inlineStr">
        <is>
          <t/>
        </is>
      </c>
      <c r="CK136" t="inlineStr">
        <is>
          <t/>
        </is>
      </c>
      <c r="CL136" s="2" t="inlineStr">
        <is>
          <t>analýza možných chýb, ich príčin a dôsledkov|
FMEA</t>
        </is>
      </c>
      <c r="CM136" s="2" t="inlineStr">
        <is>
          <t>3|
3</t>
        </is>
      </c>
      <c r="CN136" s="2" t="inlineStr">
        <is>
          <t xml:space="preserve">|
</t>
        </is>
      </c>
      <c r="CO136" t="inlineStr">
        <is>
          <t>metodika analýzy potenciálnych problémov spoľahlivosti na začiatku vývojového cyklu, kedy je ľahšie podniknúť opatrenia na prekonanie takých problémov, čím sa už v etape projektu zvýši spoľahlivosť</t>
        </is>
      </c>
      <c r="CP136" s="2" t="inlineStr">
        <is>
          <t>analiza vrste okvar in njihovih učinkov|
FMEA</t>
        </is>
      </c>
      <c r="CQ136" s="2" t="inlineStr">
        <is>
          <t>3|
3</t>
        </is>
      </c>
      <c r="CR136" s="2" t="inlineStr">
        <is>
          <t xml:space="preserve">|
</t>
        </is>
      </c>
      <c r="CS136" t="inlineStr">
        <is>
          <t/>
        </is>
      </c>
      <c r="CT136" s="2" t="inlineStr">
        <is>
          <t>analys av feltillstånd och -orsaker|
felanalys och felbedömning</t>
        </is>
      </c>
      <c r="CU136" s="2" t="inlineStr">
        <is>
          <t>3|
3</t>
        </is>
      </c>
      <c r="CV136" s="2" t="inlineStr">
        <is>
          <t xml:space="preserve">|
</t>
        </is>
      </c>
      <c r="CW136" t="inlineStr">
        <is>
          <t/>
        </is>
      </c>
    </row>
    <row r="137">
      <c r="A137" s="1" t="str">
        <f>HYPERLINK("https://iate.europa.eu/entry/result/3539654/all", "3539654")</f>
        <v>3539654</v>
      </c>
      <c r="B137" t="inlineStr">
        <is>
          <t>SOCIAL QUESTIONS</t>
        </is>
      </c>
      <c r="C137" t="inlineStr">
        <is>
          <t>SOCIAL QUESTIONS|health</t>
        </is>
      </c>
      <c r="D137" t="inlineStr">
        <is>
          <t>no</t>
        </is>
      </c>
      <c r="E137" t="inlineStr">
        <is>
          <t/>
        </is>
      </c>
      <c r="F137" t="inlineStr">
        <is>
          <t/>
        </is>
      </c>
      <c r="G137" t="inlineStr">
        <is>
          <t/>
        </is>
      </c>
      <c r="H137" t="inlineStr">
        <is>
          <t/>
        </is>
      </c>
      <c r="I137" t="inlineStr">
        <is>
          <t/>
        </is>
      </c>
      <c r="J137" t="inlineStr">
        <is>
          <t/>
        </is>
      </c>
      <c r="K137" t="inlineStr">
        <is>
          <t/>
        </is>
      </c>
      <c r="L137" t="inlineStr">
        <is>
          <t/>
        </is>
      </c>
      <c r="M137" t="inlineStr">
        <is>
          <t/>
        </is>
      </c>
      <c r="N137" t="inlineStr">
        <is>
          <t/>
        </is>
      </c>
      <c r="O137" t="inlineStr">
        <is>
          <t/>
        </is>
      </c>
      <c r="P137" t="inlineStr">
        <is>
          <t/>
        </is>
      </c>
      <c r="Q137" t="inlineStr">
        <is>
          <t/>
        </is>
      </c>
      <c r="R137" t="inlineStr">
        <is>
          <t/>
        </is>
      </c>
      <c r="S137" t="inlineStr">
        <is>
          <t/>
        </is>
      </c>
      <c r="T137" t="inlineStr">
        <is>
          <t/>
        </is>
      </c>
      <c r="U137" t="inlineStr">
        <is>
          <t/>
        </is>
      </c>
      <c r="V137" t="inlineStr">
        <is>
          <t/>
        </is>
      </c>
      <c r="W137" t="inlineStr">
        <is>
          <t/>
        </is>
      </c>
      <c r="X137" t="inlineStr">
        <is>
          <t/>
        </is>
      </c>
      <c r="Y137" t="inlineStr">
        <is>
          <t/>
        </is>
      </c>
      <c r="Z137" s="2" t="inlineStr">
        <is>
          <t>error of commission</t>
        </is>
      </c>
      <c r="AA137" s="2" t="inlineStr">
        <is>
          <t>3</t>
        </is>
      </c>
      <c r="AB137" s="2" t="inlineStr">
        <is>
          <t/>
        </is>
      </c>
      <c r="AC137" t="inlineStr">
        <is>
          <t>an error which occurs as a result of an action taken</t>
        </is>
      </c>
      <c r="AD137" t="inlineStr">
        <is>
          <t/>
        </is>
      </c>
      <c r="AE137" t="inlineStr">
        <is>
          <t/>
        </is>
      </c>
      <c r="AF137" t="inlineStr">
        <is>
          <t/>
        </is>
      </c>
      <c r="AG137" t="inlineStr">
        <is>
          <t/>
        </is>
      </c>
      <c r="AH137" t="inlineStr">
        <is>
          <t/>
        </is>
      </c>
      <c r="AI137" t="inlineStr">
        <is>
          <t/>
        </is>
      </c>
      <c r="AJ137" t="inlineStr">
        <is>
          <t/>
        </is>
      </c>
      <c r="AK137" t="inlineStr">
        <is>
          <t/>
        </is>
      </c>
      <c r="AL137" s="2" t="inlineStr">
        <is>
          <t>poikkeama tekemisen seurauksena</t>
        </is>
      </c>
      <c r="AM137" s="2" t="inlineStr">
        <is>
          <t>3</t>
        </is>
      </c>
      <c r="AN137" s="2" t="inlineStr">
        <is>
          <t/>
        </is>
      </c>
      <c r="AO137" t="inlineStr">
        <is>
          <t>poikkeama, joka tapahtuu tietyn toiminnan seurauksena</t>
        </is>
      </c>
      <c r="AP137" t="inlineStr">
        <is>
          <t/>
        </is>
      </c>
      <c r="AQ137" t="inlineStr">
        <is>
          <t/>
        </is>
      </c>
      <c r="AR137" t="inlineStr">
        <is>
          <t/>
        </is>
      </c>
      <c r="AS137" t="inlineStr">
        <is>
          <t/>
        </is>
      </c>
      <c r="AT137" t="inlineStr">
        <is>
          <t/>
        </is>
      </c>
      <c r="AU137" t="inlineStr">
        <is>
          <t/>
        </is>
      </c>
      <c r="AV137" t="inlineStr">
        <is>
          <t/>
        </is>
      </c>
      <c r="AW137" t="inlineStr">
        <is>
          <t/>
        </is>
      </c>
      <c r="AX137" t="inlineStr">
        <is>
          <t/>
        </is>
      </c>
      <c r="AY137" t="inlineStr">
        <is>
          <t/>
        </is>
      </c>
      <c r="AZ137" t="inlineStr">
        <is>
          <t/>
        </is>
      </c>
      <c r="BA137" t="inlineStr">
        <is>
          <t/>
        </is>
      </c>
      <c r="BB137" t="inlineStr">
        <is>
          <t/>
        </is>
      </c>
      <c r="BC137" t="inlineStr">
        <is>
          <t/>
        </is>
      </c>
      <c r="BD137" t="inlineStr">
        <is>
          <t/>
        </is>
      </c>
      <c r="BE137" t="inlineStr">
        <is>
          <t/>
        </is>
      </c>
      <c r="BF137" t="inlineStr">
        <is>
          <t/>
        </is>
      </c>
      <c r="BG137" t="inlineStr">
        <is>
          <t/>
        </is>
      </c>
      <c r="BH137" t="inlineStr">
        <is>
          <t/>
        </is>
      </c>
      <c r="BI137" t="inlineStr">
        <is>
          <t/>
        </is>
      </c>
      <c r="BJ137" s="2" t="inlineStr">
        <is>
          <t>instrukcijų nesilaikymo klaida</t>
        </is>
      </c>
      <c r="BK137" s="2" t="inlineStr">
        <is>
          <t>2</t>
        </is>
      </c>
      <c r="BL137" s="2" t="inlineStr">
        <is>
          <t/>
        </is>
      </c>
      <c r="BM137" t="inlineStr">
        <is>
          <t>klaida, įvykstanti dėl atlikto veiksmo</t>
        </is>
      </c>
      <c r="BN137" t="inlineStr">
        <is>
          <t/>
        </is>
      </c>
      <c r="BO137" t="inlineStr">
        <is>
          <t/>
        </is>
      </c>
      <c r="BP137" t="inlineStr">
        <is>
          <t/>
        </is>
      </c>
      <c r="BQ137" t="inlineStr">
        <is>
          <t/>
        </is>
      </c>
      <c r="BR137" t="inlineStr">
        <is>
          <t/>
        </is>
      </c>
      <c r="BS137" t="inlineStr">
        <is>
          <t/>
        </is>
      </c>
      <c r="BT137" t="inlineStr">
        <is>
          <t/>
        </is>
      </c>
      <c r="BU137" t="inlineStr">
        <is>
          <t/>
        </is>
      </c>
      <c r="BV137" t="inlineStr">
        <is>
          <t/>
        </is>
      </c>
      <c r="BW137" t="inlineStr">
        <is>
          <t/>
        </is>
      </c>
      <c r="BX137" t="inlineStr">
        <is>
          <t/>
        </is>
      </c>
      <c r="BY137" t="inlineStr">
        <is>
          <t/>
        </is>
      </c>
      <c r="BZ137" t="inlineStr">
        <is>
          <t/>
        </is>
      </c>
      <c r="CA137" t="inlineStr">
        <is>
          <t/>
        </is>
      </c>
      <c r="CB137" t="inlineStr">
        <is>
          <t/>
        </is>
      </c>
      <c r="CC137" t="inlineStr">
        <is>
          <t/>
        </is>
      </c>
      <c r="CD137" t="inlineStr">
        <is>
          <t/>
        </is>
      </c>
      <c r="CE137" t="inlineStr">
        <is>
          <t/>
        </is>
      </c>
      <c r="CF137" t="inlineStr">
        <is>
          <t/>
        </is>
      </c>
      <c r="CG137" t="inlineStr">
        <is>
          <t/>
        </is>
      </c>
      <c r="CH137" t="inlineStr">
        <is>
          <t/>
        </is>
      </c>
      <c r="CI137" t="inlineStr">
        <is>
          <t/>
        </is>
      </c>
      <c r="CJ137" t="inlineStr">
        <is>
          <t/>
        </is>
      </c>
      <c r="CK137" t="inlineStr">
        <is>
          <t/>
        </is>
      </c>
      <c r="CL137" t="inlineStr">
        <is>
          <t/>
        </is>
      </c>
      <c r="CM137" t="inlineStr">
        <is>
          <t/>
        </is>
      </c>
      <c r="CN137" t="inlineStr">
        <is>
          <t/>
        </is>
      </c>
      <c r="CO137" t="inlineStr">
        <is>
          <t/>
        </is>
      </c>
      <c r="CP137" t="inlineStr">
        <is>
          <t/>
        </is>
      </c>
      <c r="CQ137" t="inlineStr">
        <is>
          <t/>
        </is>
      </c>
      <c r="CR137" t="inlineStr">
        <is>
          <t/>
        </is>
      </c>
      <c r="CS137" t="inlineStr">
        <is>
          <t/>
        </is>
      </c>
      <c r="CT137" t="inlineStr">
        <is>
          <t/>
        </is>
      </c>
      <c r="CU137" t="inlineStr">
        <is>
          <t/>
        </is>
      </c>
      <c r="CV137" t="inlineStr">
        <is>
          <t/>
        </is>
      </c>
      <c r="CW137" t="inlineStr">
        <is>
          <t/>
        </is>
      </c>
    </row>
    <row r="138">
      <c r="A138" s="1" t="str">
        <f>HYPERLINK("https://iate.europa.eu/entry/result/1879902/all", "1879902")</f>
        <v>1879902</v>
      </c>
      <c r="B138" t="inlineStr">
        <is>
          <t>TRANSPORT</t>
        </is>
      </c>
      <c r="C138" t="inlineStr">
        <is>
          <t>TRANSPORT;TRANSPORT|land transport|land transport</t>
        </is>
      </c>
      <c r="D138" t="inlineStr">
        <is>
          <t>no</t>
        </is>
      </c>
      <c r="E138" t="inlineStr">
        <is>
          <t/>
        </is>
      </c>
      <c r="F138" t="inlineStr">
        <is>
          <t/>
        </is>
      </c>
      <c r="G138" t="inlineStr">
        <is>
          <t/>
        </is>
      </c>
      <c r="H138" t="inlineStr">
        <is>
          <t/>
        </is>
      </c>
      <c r="I138" t="inlineStr">
        <is>
          <t/>
        </is>
      </c>
      <c r="J138" t="inlineStr">
        <is>
          <t/>
        </is>
      </c>
      <c r="K138" t="inlineStr">
        <is>
          <t/>
        </is>
      </c>
      <c r="L138" t="inlineStr">
        <is>
          <t/>
        </is>
      </c>
      <c r="M138" t="inlineStr">
        <is>
          <t/>
        </is>
      </c>
      <c r="N138" t="inlineStr">
        <is>
          <t/>
        </is>
      </c>
      <c r="O138" t="inlineStr">
        <is>
          <t/>
        </is>
      </c>
      <c r="P138" t="inlineStr">
        <is>
          <t/>
        </is>
      </c>
      <c r="Q138" t="inlineStr">
        <is>
          <t/>
        </is>
      </c>
      <c r="R138" t="inlineStr">
        <is>
          <t/>
        </is>
      </c>
      <c r="S138" t="inlineStr">
        <is>
          <t/>
        </is>
      </c>
      <c r="T138" t="inlineStr">
        <is>
          <t/>
        </is>
      </c>
      <c r="U138" t="inlineStr">
        <is>
          <t/>
        </is>
      </c>
      <c r="V138" t="inlineStr">
        <is>
          <t/>
        </is>
      </c>
      <c r="W138" t="inlineStr">
        <is>
          <t/>
        </is>
      </c>
      <c r="X138" t="inlineStr">
        <is>
          <t/>
        </is>
      </c>
      <c r="Y138" t="inlineStr">
        <is>
          <t/>
        </is>
      </c>
      <c r="Z138" s="2" t="inlineStr">
        <is>
          <t>contributory factor|
accident contributory factor|
CF</t>
        </is>
      </c>
      <c r="AA138" s="2" t="inlineStr">
        <is>
          <t>3|
3|
3</t>
        </is>
      </c>
      <c r="AB138" s="2" t="inlineStr">
        <is>
          <t xml:space="preserve">|
|
</t>
        </is>
      </c>
      <c r="AC138" t="inlineStr">
        <is>
          <t>any element of the traffic and transport system (i.e. related to the road and its environment, vehicles, traffic or transport organisation, road users, or to interactions between these) that has been identified as taking part in an accident process in such a way that the accident would not have occurred if this element had been different or missing</t>
        </is>
      </c>
      <c r="AD138" t="inlineStr">
        <is>
          <t/>
        </is>
      </c>
      <c r="AE138" t="inlineStr">
        <is>
          <t/>
        </is>
      </c>
      <c r="AF138" t="inlineStr">
        <is>
          <t/>
        </is>
      </c>
      <c r="AG138" t="inlineStr">
        <is>
          <t/>
        </is>
      </c>
      <c r="AH138" t="inlineStr">
        <is>
          <t/>
        </is>
      </c>
      <c r="AI138" t="inlineStr">
        <is>
          <t/>
        </is>
      </c>
      <c r="AJ138" t="inlineStr">
        <is>
          <t/>
        </is>
      </c>
      <c r="AK138" t="inlineStr">
        <is>
          <t/>
        </is>
      </c>
      <c r="AL138" t="inlineStr">
        <is>
          <t/>
        </is>
      </c>
      <c r="AM138" t="inlineStr">
        <is>
          <t/>
        </is>
      </c>
      <c r="AN138" t="inlineStr">
        <is>
          <t/>
        </is>
      </c>
      <c r="AO138" t="inlineStr">
        <is>
          <t/>
        </is>
      </c>
      <c r="AP138" s="2" t="inlineStr">
        <is>
          <t>facteur contributif de l'accident</t>
        </is>
      </c>
      <c r="AQ138" s="2" t="inlineStr">
        <is>
          <t>3</t>
        </is>
      </c>
      <c r="AR138" s="2" t="inlineStr">
        <is>
          <t/>
        </is>
      </c>
      <c r="AS138" t="inlineStr">
        <is>
          <t/>
        </is>
      </c>
      <c r="AT138" s="2" t="inlineStr">
        <is>
          <t>toisc rannpháirteach tionóisce</t>
        </is>
      </c>
      <c r="AU138" s="2" t="inlineStr">
        <is>
          <t>3</t>
        </is>
      </c>
      <c r="AV138" s="2" t="inlineStr">
        <is>
          <t/>
        </is>
      </c>
      <c r="AW138" t="inlineStr">
        <is>
          <t/>
        </is>
      </c>
      <c r="AX138" t="inlineStr">
        <is>
          <t/>
        </is>
      </c>
      <c r="AY138" t="inlineStr">
        <is>
          <t/>
        </is>
      </c>
      <c r="AZ138" t="inlineStr">
        <is>
          <t/>
        </is>
      </c>
      <c r="BA138" t="inlineStr">
        <is>
          <t/>
        </is>
      </c>
      <c r="BB138" t="inlineStr">
        <is>
          <t/>
        </is>
      </c>
      <c r="BC138" t="inlineStr">
        <is>
          <t/>
        </is>
      </c>
      <c r="BD138" t="inlineStr">
        <is>
          <t/>
        </is>
      </c>
      <c r="BE138" t="inlineStr">
        <is>
          <t/>
        </is>
      </c>
      <c r="BF138" t="inlineStr">
        <is>
          <t/>
        </is>
      </c>
      <c r="BG138" t="inlineStr">
        <is>
          <t/>
        </is>
      </c>
      <c r="BH138" t="inlineStr">
        <is>
          <t/>
        </is>
      </c>
      <c r="BI138" t="inlineStr">
        <is>
          <t/>
        </is>
      </c>
      <c r="BJ138" t="inlineStr">
        <is>
          <t/>
        </is>
      </c>
      <c r="BK138" t="inlineStr">
        <is>
          <t/>
        </is>
      </c>
      <c r="BL138" t="inlineStr">
        <is>
          <t/>
        </is>
      </c>
      <c r="BM138" t="inlineStr">
        <is>
          <t/>
        </is>
      </c>
      <c r="BN138" t="inlineStr">
        <is>
          <t/>
        </is>
      </c>
      <c r="BO138" t="inlineStr">
        <is>
          <t/>
        </is>
      </c>
      <c r="BP138" t="inlineStr">
        <is>
          <t/>
        </is>
      </c>
      <c r="BQ138" t="inlineStr">
        <is>
          <t/>
        </is>
      </c>
      <c r="BR138" t="inlineStr">
        <is>
          <t/>
        </is>
      </c>
      <c r="BS138" t="inlineStr">
        <is>
          <t/>
        </is>
      </c>
      <c r="BT138" t="inlineStr">
        <is>
          <t/>
        </is>
      </c>
      <c r="BU138" t="inlineStr">
        <is>
          <t/>
        </is>
      </c>
      <c r="BV138" t="inlineStr">
        <is>
          <t/>
        </is>
      </c>
      <c r="BW138" t="inlineStr">
        <is>
          <t/>
        </is>
      </c>
      <c r="BX138" t="inlineStr">
        <is>
          <t/>
        </is>
      </c>
      <c r="BY138" t="inlineStr">
        <is>
          <t/>
        </is>
      </c>
      <c r="BZ138" t="inlineStr">
        <is>
          <t/>
        </is>
      </c>
      <c r="CA138" t="inlineStr">
        <is>
          <t/>
        </is>
      </c>
      <c r="CB138" t="inlineStr">
        <is>
          <t/>
        </is>
      </c>
      <c r="CC138" t="inlineStr">
        <is>
          <t/>
        </is>
      </c>
      <c r="CD138" t="inlineStr">
        <is>
          <t/>
        </is>
      </c>
      <c r="CE138" t="inlineStr">
        <is>
          <t/>
        </is>
      </c>
      <c r="CF138" t="inlineStr">
        <is>
          <t/>
        </is>
      </c>
      <c r="CG138" t="inlineStr">
        <is>
          <t/>
        </is>
      </c>
      <c r="CH138" t="inlineStr">
        <is>
          <t/>
        </is>
      </c>
      <c r="CI138" t="inlineStr">
        <is>
          <t/>
        </is>
      </c>
      <c r="CJ138" t="inlineStr">
        <is>
          <t/>
        </is>
      </c>
      <c r="CK138" t="inlineStr">
        <is>
          <t/>
        </is>
      </c>
      <c r="CL138" t="inlineStr">
        <is>
          <t/>
        </is>
      </c>
      <c r="CM138" t="inlineStr">
        <is>
          <t/>
        </is>
      </c>
      <c r="CN138" t="inlineStr">
        <is>
          <t/>
        </is>
      </c>
      <c r="CO138" t="inlineStr">
        <is>
          <t/>
        </is>
      </c>
      <c r="CP138" t="inlineStr">
        <is>
          <t/>
        </is>
      </c>
      <c r="CQ138" t="inlineStr">
        <is>
          <t/>
        </is>
      </c>
      <c r="CR138" t="inlineStr">
        <is>
          <t/>
        </is>
      </c>
      <c r="CS138" t="inlineStr">
        <is>
          <t/>
        </is>
      </c>
      <c r="CT138" t="inlineStr">
        <is>
          <t/>
        </is>
      </c>
      <c r="CU138" t="inlineStr">
        <is>
          <t/>
        </is>
      </c>
      <c r="CV138" t="inlineStr">
        <is>
          <t/>
        </is>
      </c>
      <c r="CW138" t="inlineStr">
        <is>
          <t/>
        </is>
      </c>
    </row>
    <row r="139">
      <c r="A139" s="1" t="str">
        <f>HYPERLINK("https://iate.europa.eu/entry/result/1353525/all", "1353525")</f>
        <v>1353525</v>
      </c>
      <c r="B139" t="inlineStr">
        <is>
          <t>EMPLOYMENT AND WORKING CONDITIONS</t>
        </is>
      </c>
      <c r="C139" t="inlineStr">
        <is>
          <t>EMPLOYMENT AND WORKING CONDITIONS</t>
        </is>
      </c>
      <c r="D139" t="inlineStr">
        <is>
          <t>no</t>
        </is>
      </c>
      <c r="E139" t="inlineStr">
        <is>
          <t/>
        </is>
      </c>
      <c r="F139" t="inlineStr">
        <is>
          <t/>
        </is>
      </c>
      <c r="G139" t="inlineStr">
        <is>
          <t/>
        </is>
      </c>
      <c r="H139" t="inlineStr">
        <is>
          <t/>
        </is>
      </c>
      <c r="I139" t="inlineStr">
        <is>
          <t/>
        </is>
      </c>
      <c r="J139" t="inlineStr">
        <is>
          <t/>
        </is>
      </c>
      <c r="K139" t="inlineStr">
        <is>
          <t/>
        </is>
      </c>
      <c r="L139" t="inlineStr">
        <is>
          <t/>
        </is>
      </c>
      <c r="M139" t="inlineStr">
        <is>
          <t/>
        </is>
      </c>
      <c r="N139" s="2" t="inlineStr">
        <is>
          <t>frekvensstudium</t>
        </is>
      </c>
      <c r="O139" s="2" t="inlineStr">
        <is>
          <t>3</t>
        </is>
      </c>
      <c r="P139" s="2" t="inlineStr">
        <is>
          <t/>
        </is>
      </c>
      <c r="Q139" t="inlineStr">
        <is>
          <t>en stikprøveteknik, der gør det muligt at foretage et stort antal observationer på relativ kort tid på en gruppe maskiner, processer eller arbejdere. Ved hver observation registreres, hvad der sker i observationsøjeblikket, og procentdelen af observationer af en bestemt aktivitet bruges som mål for den procentdel af tiden, i hvilken aktiviteten har fundet sted</t>
        </is>
      </c>
      <c r="R139" s="2" t="inlineStr">
        <is>
          <t>Multimomentstudie|
Zufallsbeobachtung</t>
        </is>
      </c>
      <c r="S139" s="2" t="inlineStr">
        <is>
          <t>3|
3</t>
        </is>
      </c>
      <c r="T139" s="2" t="inlineStr">
        <is>
          <t xml:space="preserve">|
</t>
        </is>
      </c>
      <c r="U139" t="inlineStr">
        <is>
          <t/>
        </is>
      </c>
      <c r="V139" s="2" t="inlineStr">
        <is>
          <t>μέθοδος στιγμιαίων παρατηρήσεων</t>
        </is>
      </c>
      <c r="W139" s="2" t="inlineStr">
        <is>
          <t>3</t>
        </is>
      </c>
      <c r="X139" s="2" t="inlineStr">
        <is>
          <t/>
        </is>
      </c>
      <c r="Y139" t="inlineStr">
        <is>
          <t/>
        </is>
      </c>
      <c r="Z139" s="2" t="inlineStr">
        <is>
          <t>activity sampling|
observation ratio study|
random observation method|
ratio-delay study|
work sampling</t>
        </is>
      </c>
      <c r="AA139" s="2" t="inlineStr">
        <is>
          <t>3|
3|
3|
3|
3</t>
        </is>
      </c>
      <c r="AB139" s="2" t="inlineStr">
        <is>
          <t xml:space="preserve">|
|
|
|
</t>
        </is>
      </c>
      <c r="AC139" t="inlineStr">
        <is>
          <t>a technique in which a large number of observations are made over a period of time of one or a group of machines,processes or workers.Each observation records what is happening at that instant and the percentage of observations recorded for a particular activity or delay is a measure of the percentage of time during which that activity or delay occurs</t>
        </is>
      </c>
      <c r="AD139" s="2" t="inlineStr">
        <is>
          <t>muestreo de la actividad|
método de observación aleatorizada</t>
        </is>
      </c>
      <c r="AE139" s="2" t="inlineStr">
        <is>
          <t>3|
3</t>
        </is>
      </c>
      <c r="AF139" s="2" t="inlineStr">
        <is>
          <t xml:space="preserve">|
</t>
        </is>
      </c>
      <c r="AG139" t="inlineStr">
        <is>
          <t/>
        </is>
      </c>
      <c r="AH139" t="inlineStr">
        <is>
          <t/>
        </is>
      </c>
      <c r="AI139" t="inlineStr">
        <is>
          <t/>
        </is>
      </c>
      <c r="AJ139" t="inlineStr">
        <is>
          <t/>
        </is>
      </c>
      <c r="AK139" t="inlineStr">
        <is>
          <t/>
        </is>
      </c>
      <c r="AL139" s="2" t="inlineStr">
        <is>
          <t>havainnointimenetelmä</t>
        </is>
      </c>
      <c r="AM139" s="2" t="inlineStr">
        <is>
          <t>3</t>
        </is>
      </c>
      <c r="AN139" s="2" t="inlineStr">
        <is>
          <t/>
        </is>
      </c>
      <c r="AO139" t="inlineStr">
        <is>
          <t/>
        </is>
      </c>
      <c r="AP139" s="2" t="inlineStr">
        <is>
          <t>méthode des observations instantanées|
mesure du travail par sondage</t>
        </is>
      </c>
      <c r="AQ139" s="2" t="inlineStr">
        <is>
          <t>3|
3</t>
        </is>
      </c>
      <c r="AR139" s="2" t="inlineStr">
        <is>
          <t xml:space="preserve">|
</t>
        </is>
      </c>
      <c r="AS139" t="inlineStr">
        <is>
          <t>technique qui consiste à trouver la fréquence en pourcentage d'une opération déterminée, au moyen d'un échantillonnage statistique, et d'observations faites au hasard. Elle permet notamment de mesurer comparativement l'efficacité ou la productivité de différents individus, groupes ou équipements</t>
        </is>
      </c>
      <c r="AT139" t="inlineStr">
        <is>
          <t/>
        </is>
      </c>
      <c r="AU139" t="inlineStr">
        <is>
          <t/>
        </is>
      </c>
      <c r="AV139" t="inlineStr">
        <is>
          <t/>
        </is>
      </c>
      <c r="AW139" t="inlineStr">
        <is>
          <t/>
        </is>
      </c>
      <c r="AX139" t="inlineStr">
        <is>
          <t/>
        </is>
      </c>
      <c r="AY139" t="inlineStr">
        <is>
          <t/>
        </is>
      </c>
      <c r="AZ139" t="inlineStr">
        <is>
          <t/>
        </is>
      </c>
      <c r="BA139" t="inlineStr">
        <is>
          <t/>
        </is>
      </c>
      <c r="BB139" t="inlineStr">
        <is>
          <t/>
        </is>
      </c>
      <c r="BC139" t="inlineStr">
        <is>
          <t/>
        </is>
      </c>
      <c r="BD139" t="inlineStr">
        <is>
          <t/>
        </is>
      </c>
      <c r="BE139" t="inlineStr">
        <is>
          <t/>
        </is>
      </c>
      <c r="BF139" s="2" t="inlineStr">
        <is>
          <t>campionamento delle attività</t>
        </is>
      </c>
      <c r="BG139" s="2" t="inlineStr">
        <is>
          <t>3</t>
        </is>
      </c>
      <c r="BH139" s="2" t="inlineStr">
        <is>
          <t/>
        </is>
      </c>
      <c r="BI139" t="inlineStr">
        <is>
          <t/>
        </is>
      </c>
      <c r="BJ139" t="inlineStr">
        <is>
          <t/>
        </is>
      </c>
      <c r="BK139" t="inlineStr">
        <is>
          <t/>
        </is>
      </c>
      <c r="BL139" t="inlineStr">
        <is>
          <t/>
        </is>
      </c>
      <c r="BM139" t="inlineStr">
        <is>
          <t/>
        </is>
      </c>
      <c r="BN139" t="inlineStr">
        <is>
          <t/>
        </is>
      </c>
      <c r="BO139" t="inlineStr">
        <is>
          <t/>
        </is>
      </c>
      <c r="BP139" t="inlineStr">
        <is>
          <t/>
        </is>
      </c>
      <c r="BQ139" t="inlineStr">
        <is>
          <t/>
        </is>
      </c>
      <c r="BR139" t="inlineStr">
        <is>
          <t/>
        </is>
      </c>
      <c r="BS139" t="inlineStr">
        <is>
          <t/>
        </is>
      </c>
      <c r="BT139" t="inlineStr">
        <is>
          <t/>
        </is>
      </c>
      <c r="BU139" t="inlineStr">
        <is>
          <t/>
        </is>
      </c>
      <c r="BV139" s="2" t="inlineStr">
        <is>
          <t>steekproefsgewijze arbeidsmeting</t>
        </is>
      </c>
      <c r="BW139" s="2" t="inlineStr">
        <is>
          <t>3</t>
        </is>
      </c>
      <c r="BX139" s="2" t="inlineStr">
        <is>
          <t/>
        </is>
      </c>
      <c r="BY139" t="inlineStr">
        <is>
          <t/>
        </is>
      </c>
      <c r="BZ139" t="inlineStr">
        <is>
          <t/>
        </is>
      </c>
      <c r="CA139" t="inlineStr">
        <is>
          <t/>
        </is>
      </c>
      <c r="CB139" t="inlineStr">
        <is>
          <t/>
        </is>
      </c>
      <c r="CC139" t="inlineStr">
        <is>
          <t/>
        </is>
      </c>
      <c r="CD139" s="2" t="inlineStr">
        <is>
          <t>amostragem de trabalho|
método de observação aleatório|
estudo proporcional de atividade reduzida</t>
        </is>
      </c>
      <c r="CE139" s="2" t="inlineStr">
        <is>
          <t>3|
3|
3</t>
        </is>
      </c>
      <c r="CF139" s="2" t="inlineStr">
        <is>
          <t xml:space="preserve">|
|
</t>
        </is>
      </c>
      <c r="CG139" t="inlineStr">
        <is>
          <t/>
        </is>
      </c>
      <c r="CH139" t="inlineStr">
        <is>
          <t/>
        </is>
      </c>
      <c r="CI139" t="inlineStr">
        <is>
          <t/>
        </is>
      </c>
      <c r="CJ139" t="inlineStr">
        <is>
          <t/>
        </is>
      </c>
      <c r="CK139" t="inlineStr">
        <is>
          <t/>
        </is>
      </c>
      <c r="CL139" t="inlineStr">
        <is>
          <t/>
        </is>
      </c>
      <c r="CM139" t="inlineStr">
        <is>
          <t/>
        </is>
      </c>
      <c r="CN139" t="inlineStr">
        <is>
          <t/>
        </is>
      </c>
      <c r="CO139" t="inlineStr">
        <is>
          <t/>
        </is>
      </c>
      <c r="CP139" t="inlineStr">
        <is>
          <t/>
        </is>
      </c>
      <c r="CQ139" t="inlineStr">
        <is>
          <t/>
        </is>
      </c>
      <c r="CR139" t="inlineStr">
        <is>
          <t/>
        </is>
      </c>
      <c r="CS139" t="inlineStr">
        <is>
          <t/>
        </is>
      </c>
      <c r="CT139" t="inlineStr">
        <is>
          <t/>
        </is>
      </c>
      <c r="CU139" t="inlineStr">
        <is>
          <t/>
        </is>
      </c>
      <c r="CV139" t="inlineStr">
        <is>
          <t/>
        </is>
      </c>
      <c r="CW139" t="inlineStr">
        <is>
          <t/>
        </is>
      </c>
    </row>
    <row r="140">
      <c r="A140" s="1" t="str">
        <f>HYPERLINK("https://iate.europa.eu/entry/result/1687345/all", "1687345")</f>
        <v>1687345</v>
      </c>
      <c r="B140" t="inlineStr">
        <is>
          <t>SOCIAL QUESTIONS</t>
        </is>
      </c>
      <c r="C140" t="inlineStr">
        <is>
          <t>SOCIAL QUESTIONS|health|medical science</t>
        </is>
      </c>
      <c r="D140" t="inlineStr">
        <is>
          <t>no</t>
        </is>
      </c>
      <c r="E140" t="inlineStr">
        <is>
          <t/>
        </is>
      </c>
      <c r="F140" t="inlineStr">
        <is>
          <t/>
        </is>
      </c>
      <c r="G140" t="inlineStr">
        <is>
          <t/>
        </is>
      </c>
      <c r="H140" t="inlineStr">
        <is>
          <t/>
        </is>
      </c>
      <c r="I140" t="inlineStr">
        <is>
          <t/>
        </is>
      </c>
      <c r="J140" t="inlineStr">
        <is>
          <t/>
        </is>
      </c>
      <c r="K140" t="inlineStr">
        <is>
          <t/>
        </is>
      </c>
      <c r="L140" t="inlineStr">
        <is>
          <t/>
        </is>
      </c>
      <c r="M140" t="inlineStr">
        <is>
          <t/>
        </is>
      </c>
      <c r="N140" s="2" t="inlineStr">
        <is>
          <t>obligatorisk indberetning|
indberetningspligt</t>
        </is>
      </c>
      <c r="O140" s="2" t="inlineStr">
        <is>
          <t>3|
3</t>
        </is>
      </c>
      <c r="P140" s="2" t="inlineStr">
        <is>
          <t xml:space="preserve">|
</t>
        </is>
      </c>
      <c r="Q140" t="inlineStr">
        <is>
          <t/>
        </is>
      </c>
      <c r="R140" s="2" t="inlineStr">
        <is>
          <t>Meldepflicht</t>
        </is>
      </c>
      <c r="S140" s="2" t="inlineStr">
        <is>
          <t>3</t>
        </is>
      </c>
      <c r="T140" s="2" t="inlineStr">
        <is>
          <t/>
        </is>
      </c>
      <c r="U140" t="inlineStr">
        <is>
          <t/>
        </is>
      </c>
      <c r="V140" s="2" t="inlineStr">
        <is>
          <t>DO|
υποχρεωτική δήλωση</t>
        </is>
      </c>
      <c r="W140" s="2" t="inlineStr">
        <is>
          <t>3|
3</t>
        </is>
      </c>
      <c r="X140" s="2" t="inlineStr">
        <is>
          <t xml:space="preserve">|
</t>
        </is>
      </c>
      <c r="Y140" t="inlineStr">
        <is>
          <t>υποχρεωτική δήλωση περιπτώσεων VIH</t>
        </is>
      </c>
      <c r="Z140" s="2" t="inlineStr">
        <is>
          <t>mandatory reporting</t>
        </is>
      </c>
      <c r="AA140" s="2" t="inlineStr">
        <is>
          <t>3</t>
        </is>
      </c>
      <c r="AB140" s="2" t="inlineStr">
        <is>
          <t/>
        </is>
      </c>
      <c r="AC140" t="inlineStr">
        <is>
          <t/>
        </is>
      </c>
      <c r="AD140" s="2" t="inlineStr">
        <is>
          <t>declaración obligatoria</t>
        </is>
      </c>
      <c r="AE140" s="2" t="inlineStr">
        <is>
          <t>3</t>
        </is>
      </c>
      <c r="AF140" s="2" t="inlineStr">
        <is>
          <t/>
        </is>
      </c>
      <c r="AG140" t="inlineStr">
        <is>
          <t/>
        </is>
      </c>
      <c r="AH140" t="inlineStr">
        <is>
          <t/>
        </is>
      </c>
      <c r="AI140" t="inlineStr">
        <is>
          <t/>
        </is>
      </c>
      <c r="AJ140" t="inlineStr">
        <is>
          <t/>
        </is>
      </c>
      <c r="AK140" t="inlineStr">
        <is>
          <t/>
        </is>
      </c>
      <c r="AL140" s="2" t="inlineStr">
        <is>
          <t>pakollinen ilmoitus</t>
        </is>
      </c>
      <c r="AM140" s="2" t="inlineStr">
        <is>
          <t>2</t>
        </is>
      </c>
      <c r="AN140" s="2" t="inlineStr">
        <is>
          <t/>
        </is>
      </c>
      <c r="AO140" t="inlineStr">
        <is>
          <t/>
        </is>
      </c>
      <c r="AP140" s="2" t="inlineStr">
        <is>
          <t>DO|
déclaration obligatoire</t>
        </is>
      </c>
      <c r="AQ140" s="2" t="inlineStr">
        <is>
          <t>3|
3</t>
        </is>
      </c>
      <c r="AR140" s="2" t="inlineStr">
        <is>
          <t xml:space="preserve">|
</t>
        </is>
      </c>
      <c r="AS140" t="inlineStr">
        <is>
          <t>déclaration des cas de Sida faite par les médecins, sur laquelle repose le système de surveillance du SIDA qui a été mis en place en 1982</t>
        </is>
      </c>
      <c r="AT140" t="inlineStr">
        <is>
          <t/>
        </is>
      </c>
      <c r="AU140" t="inlineStr">
        <is>
          <t/>
        </is>
      </c>
      <c r="AV140" t="inlineStr">
        <is>
          <t/>
        </is>
      </c>
      <c r="AW140" t="inlineStr">
        <is>
          <t/>
        </is>
      </c>
      <c r="AX140" t="inlineStr">
        <is>
          <t/>
        </is>
      </c>
      <c r="AY140" t="inlineStr">
        <is>
          <t/>
        </is>
      </c>
      <c r="AZ140" t="inlineStr">
        <is>
          <t/>
        </is>
      </c>
      <c r="BA140" t="inlineStr">
        <is>
          <t/>
        </is>
      </c>
      <c r="BB140" t="inlineStr">
        <is>
          <t/>
        </is>
      </c>
      <c r="BC140" t="inlineStr">
        <is>
          <t/>
        </is>
      </c>
      <c r="BD140" t="inlineStr">
        <is>
          <t/>
        </is>
      </c>
      <c r="BE140" t="inlineStr">
        <is>
          <t/>
        </is>
      </c>
      <c r="BF140" s="2" t="inlineStr">
        <is>
          <t>denuncia obbligatoria</t>
        </is>
      </c>
      <c r="BG140" s="2" t="inlineStr">
        <is>
          <t>3</t>
        </is>
      </c>
      <c r="BH140" s="2" t="inlineStr">
        <is>
          <t/>
        </is>
      </c>
      <c r="BI140" t="inlineStr">
        <is>
          <t>denuncia obbligatoria che il medico, nei casi di malattia infettiva o diffusiva o sospetta di esserlo, deve fare al sindaco ed all'ufficiale sanitario o a chi per esso a norma del DM 5.7.1975,ed in particolare secondo il successivo art.3 del Decreto del Ministro della Sanità del 28 novembre 1986,nel quale è aggiunta all'elenco la particolare sindrome da immuno-deficienza acquisita, allo stato attuale definita quale AIDS o SIDA</t>
        </is>
      </c>
      <c r="BJ140" t="inlineStr">
        <is>
          <t/>
        </is>
      </c>
      <c r="BK140" t="inlineStr">
        <is>
          <t/>
        </is>
      </c>
      <c r="BL140" t="inlineStr">
        <is>
          <t/>
        </is>
      </c>
      <c r="BM140" t="inlineStr">
        <is>
          <t/>
        </is>
      </c>
      <c r="BN140" t="inlineStr">
        <is>
          <t/>
        </is>
      </c>
      <c r="BO140" t="inlineStr">
        <is>
          <t/>
        </is>
      </c>
      <c r="BP140" t="inlineStr">
        <is>
          <t/>
        </is>
      </c>
      <c r="BQ140" t="inlineStr">
        <is>
          <t/>
        </is>
      </c>
      <c r="BR140" t="inlineStr">
        <is>
          <t/>
        </is>
      </c>
      <c r="BS140" t="inlineStr">
        <is>
          <t/>
        </is>
      </c>
      <c r="BT140" t="inlineStr">
        <is>
          <t/>
        </is>
      </c>
      <c r="BU140" t="inlineStr">
        <is>
          <t/>
        </is>
      </c>
      <c r="BV140" s="2" t="inlineStr">
        <is>
          <t>aangifteplicht</t>
        </is>
      </c>
      <c r="BW140" s="2" t="inlineStr">
        <is>
          <t>3</t>
        </is>
      </c>
      <c r="BX140" s="2" t="inlineStr">
        <is>
          <t/>
        </is>
      </c>
      <c r="BY140" t="inlineStr">
        <is>
          <t/>
        </is>
      </c>
      <c r="BZ140" t="inlineStr">
        <is>
          <t/>
        </is>
      </c>
      <c r="CA140" t="inlineStr">
        <is>
          <t/>
        </is>
      </c>
      <c r="CB140" t="inlineStr">
        <is>
          <t/>
        </is>
      </c>
      <c r="CC140" t="inlineStr">
        <is>
          <t/>
        </is>
      </c>
      <c r="CD140" s="2" t="inlineStr">
        <is>
          <t>declaração obrigatória</t>
        </is>
      </c>
      <c r="CE140" s="2" t="inlineStr">
        <is>
          <t>3</t>
        </is>
      </c>
      <c r="CF140" s="2" t="inlineStr">
        <is>
          <t/>
        </is>
      </c>
      <c r="CG140" t="inlineStr">
        <is>
          <t/>
        </is>
      </c>
      <c r="CH140" t="inlineStr">
        <is>
          <t/>
        </is>
      </c>
      <c r="CI140" t="inlineStr">
        <is>
          <t/>
        </is>
      </c>
      <c r="CJ140" t="inlineStr">
        <is>
          <t/>
        </is>
      </c>
      <c r="CK140" t="inlineStr">
        <is>
          <t/>
        </is>
      </c>
      <c r="CL140" t="inlineStr">
        <is>
          <t/>
        </is>
      </c>
      <c r="CM140" t="inlineStr">
        <is>
          <t/>
        </is>
      </c>
      <c r="CN140" t="inlineStr">
        <is>
          <t/>
        </is>
      </c>
      <c r="CO140" t="inlineStr">
        <is>
          <t/>
        </is>
      </c>
      <c r="CP140" t="inlineStr">
        <is>
          <t/>
        </is>
      </c>
      <c r="CQ140" t="inlineStr">
        <is>
          <t/>
        </is>
      </c>
      <c r="CR140" t="inlineStr">
        <is>
          <t/>
        </is>
      </c>
      <c r="CS140" t="inlineStr">
        <is>
          <t/>
        </is>
      </c>
      <c r="CT140" t="inlineStr">
        <is>
          <t/>
        </is>
      </c>
      <c r="CU140" t="inlineStr">
        <is>
          <t/>
        </is>
      </c>
      <c r="CV140" t="inlineStr">
        <is>
          <t/>
        </is>
      </c>
      <c r="CW140" t="inlineStr">
        <is>
          <t/>
        </is>
      </c>
    </row>
    <row r="141">
      <c r="A141" s="1" t="str">
        <f>HYPERLINK("https://iate.europa.eu/entry/result/1615685/all", "1615685")</f>
        <v>1615685</v>
      </c>
      <c r="B141" t="inlineStr">
        <is>
          <t>EDUCATION AND COMMUNICATIONS</t>
        </is>
      </c>
      <c r="C141" t="inlineStr">
        <is>
          <t>EDUCATION AND COMMUNICATIONS|information technology and data processing</t>
        </is>
      </c>
      <c r="D141" t="inlineStr">
        <is>
          <t>no</t>
        </is>
      </c>
      <c r="E141" t="inlineStr">
        <is>
          <t/>
        </is>
      </c>
      <c r="F141" t="inlineStr">
        <is>
          <t/>
        </is>
      </c>
      <c r="G141" t="inlineStr">
        <is>
          <t/>
        </is>
      </c>
      <c r="H141" t="inlineStr">
        <is>
          <t/>
        </is>
      </c>
      <c r="I141" t="inlineStr">
        <is>
          <t/>
        </is>
      </c>
      <c r="J141" t="inlineStr">
        <is>
          <t/>
        </is>
      </c>
      <c r="K141" t="inlineStr">
        <is>
          <t/>
        </is>
      </c>
      <c r="L141" t="inlineStr">
        <is>
          <t/>
        </is>
      </c>
      <c r="M141" t="inlineStr">
        <is>
          <t/>
        </is>
      </c>
      <c r="N141" s="2" t="inlineStr">
        <is>
          <t>udeladelsesfejl</t>
        </is>
      </c>
      <c r="O141" s="2" t="inlineStr">
        <is>
          <t>3</t>
        </is>
      </c>
      <c r="P141" s="2" t="inlineStr">
        <is>
          <t/>
        </is>
      </c>
      <c r="Q141" t="inlineStr">
        <is>
          <t/>
        </is>
      </c>
      <c r="R141" s="2" t="inlineStr">
        <is>
          <t>Auslassfehler</t>
        </is>
      </c>
      <c r="S141" s="2" t="inlineStr">
        <is>
          <t>3</t>
        </is>
      </c>
      <c r="T141" s="2" t="inlineStr">
        <is>
          <t/>
        </is>
      </c>
      <c r="U141" t="inlineStr">
        <is>
          <t>beim Tasten verlorengegangene Daten</t>
        </is>
      </c>
      <c r="V141" s="2" t="inlineStr">
        <is>
          <t>λάθος από παράλειψη</t>
        </is>
      </c>
      <c r="W141" s="2" t="inlineStr">
        <is>
          <t>3</t>
        </is>
      </c>
      <c r="X141" s="2" t="inlineStr">
        <is>
          <t/>
        </is>
      </c>
      <c r="Y141" t="inlineStr">
        <is>
          <t/>
        </is>
      </c>
      <c r="Z141" s="2" t="inlineStr">
        <is>
          <t>omissive error</t>
        </is>
      </c>
      <c r="AA141" s="2" t="inlineStr">
        <is>
          <t>3</t>
        </is>
      </c>
      <c r="AB141" s="2" t="inlineStr">
        <is>
          <t/>
        </is>
      </c>
      <c r="AC141" t="inlineStr">
        <is>
          <t>loss of data during keying</t>
        </is>
      </c>
      <c r="AD141" s="2" t="inlineStr">
        <is>
          <t>error de omisión</t>
        </is>
      </c>
      <c r="AE141" s="2" t="inlineStr">
        <is>
          <t>3</t>
        </is>
      </c>
      <c r="AF141" s="2" t="inlineStr">
        <is>
          <t/>
        </is>
      </c>
      <c r="AG141" t="inlineStr">
        <is>
          <t/>
        </is>
      </c>
      <c r="AH141" t="inlineStr">
        <is>
          <t/>
        </is>
      </c>
      <c r="AI141" t="inlineStr">
        <is>
          <t/>
        </is>
      </c>
      <c r="AJ141" t="inlineStr">
        <is>
          <t/>
        </is>
      </c>
      <c r="AK141" t="inlineStr">
        <is>
          <t/>
        </is>
      </c>
      <c r="AL141" t="inlineStr">
        <is>
          <t/>
        </is>
      </c>
      <c r="AM141" t="inlineStr">
        <is>
          <t/>
        </is>
      </c>
      <c r="AN141" t="inlineStr">
        <is>
          <t/>
        </is>
      </c>
      <c r="AO141" t="inlineStr">
        <is>
          <t/>
        </is>
      </c>
      <c r="AP141" s="2" t="inlineStr">
        <is>
          <t>omission</t>
        </is>
      </c>
      <c r="AQ141" s="2" t="inlineStr">
        <is>
          <t>3</t>
        </is>
      </c>
      <c r="AR141" s="2" t="inlineStr">
        <is>
          <t/>
        </is>
      </c>
      <c r="AS141" t="inlineStr">
        <is>
          <t>oubli de données lors de la frappe</t>
        </is>
      </c>
      <c r="AT141" t="inlineStr">
        <is>
          <t/>
        </is>
      </c>
      <c r="AU141" t="inlineStr">
        <is>
          <t/>
        </is>
      </c>
      <c r="AV141" t="inlineStr">
        <is>
          <t/>
        </is>
      </c>
      <c r="AW141" t="inlineStr">
        <is>
          <t/>
        </is>
      </c>
      <c r="AX141" t="inlineStr">
        <is>
          <t/>
        </is>
      </c>
      <c r="AY141" t="inlineStr">
        <is>
          <t/>
        </is>
      </c>
      <c r="AZ141" t="inlineStr">
        <is>
          <t/>
        </is>
      </c>
      <c r="BA141" t="inlineStr">
        <is>
          <t/>
        </is>
      </c>
      <c r="BB141" t="inlineStr">
        <is>
          <t/>
        </is>
      </c>
      <c r="BC141" t="inlineStr">
        <is>
          <t/>
        </is>
      </c>
      <c r="BD141" t="inlineStr">
        <is>
          <t/>
        </is>
      </c>
      <c r="BE141" t="inlineStr">
        <is>
          <t/>
        </is>
      </c>
      <c r="BF141" t="inlineStr">
        <is>
          <t/>
        </is>
      </c>
      <c r="BG141" t="inlineStr">
        <is>
          <t/>
        </is>
      </c>
      <c r="BH141" t="inlineStr">
        <is>
          <t/>
        </is>
      </c>
      <c r="BI141" t="inlineStr">
        <is>
          <t/>
        </is>
      </c>
      <c r="BJ141" t="inlineStr">
        <is>
          <t/>
        </is>
      </c>
      <c r="BK141" t="inlineStr">
        <is>
          <t/>
        </is>
      </c>
      <c r="BL141" t="inlineStr">
        <is>
          <t/>
        </is>
      </c>
      <c r="BM141" t="inlineStr">
        <is>
          <t/>
        </is>
      </c>
      <c r="BN141" t="inlineStr">
        <is>
          <t/>
        </is>
      </c>
      <c r="BO141" t="inlineStr">
        <is>
          <t/>
        </is>
      </c>
      <c r="BP141" t="inlineStr">
        <is>
          <t/>
        </is>
      </c>
      <c r="BQ141" t="inlineStr">
        <is>
          <t/>
        </is>
      </c>
      <c r="BR141" t="inlineStr">
        <is>
          <t/>
        </is>
      </c>
      <c r="BS141" t="inlineStr">
        <is>
          <t/>
        </is>
      </c>
      <c r="BT141" t="inlineStr">
        <is>
          <t/>
        </is>
      </c>
      <c r="BU141" t="inlineStr">
        <is>
          <t/>
        </is>
      </c>
      <c r="BV141" s="2" t="inlineStr">
        <is>
          <t>omissie</t>
        </is>
      </c>
      <c r="BW141" s="2" t="inlineStr">
        <is>
          <t>3</t>
        </is>
      </c>
      <c r="BX141" s="2" t="inlineStr">
        <is>
          <t/>
        </is>
      </c>
      <c r="BY141" t="inlineStr">
        <is>
          <t/>
        </is>
      </c>
      <c r="BZ141" t="inlineStr">
        <is>
          <t/>
        </is>
      </c>
      <c r="CA141" t="inlineStr">
        <is>
          <t/>
        </is>
      </c>
      <c r="CB141" t="inlineStr">
        <is>
          <t/>
        </is>
      </c>
      <c r="CC141" t="inlineStr">
        <is>
          <t/>
        </is>
      </c>
      <c r="CD141" s="2" t="inlineStr">
        <is>
          <t>erro de omissão</t>
        </is>
      </c>
      <c r="CE141" s="2" t="inlineStr">
        <is>
          <t>3</t>
        </is>
      </c>
      <c r="CF141" s="2" t="inlineStr">
        <is>
          <t/>
        </is>
      </c>
      <c r="CG141" t="inlineStr">
        <is>
          <t/>
        </is>
      </c>
      <c r="CH141" t="inlineStr">
        <is>
          <t/>
        </is>
      </c>
      <c r="CI141" t="inlineStr">
        <is>
          <t/>
        </is>
      </c>
      <c r="CJ141" t="inlineStr">
        <is>
          <t/>
        </is>
      </c>
      <c r="CK141" t="inlineStr">
        <is>
          <t/>
        </is>
      </c>
      <c r="CL141" t="inlineStr">
        <is>
          <t/>
        </is>
      </c>
      <c r="CM141" t="inlineStr">
        <is>
          <t/>
        </is>
      </c>
      <c r="CN141" t="inlineStr">
        <is>
          <t/>
        </is>
      </c>
      <c r="CO141" t="inlineStr">
        <is>
          <t/>
        </is>
      </c>
      <c r="CP141" t="inlineStr">
        <is>
          <t/>
        </is>
      </c>
      <c r="CQ141" t="inlineStr">
        <is>
          <t/>
        </is>
      </c>
      <c r="CR141" t="inlineStr">
        <is>
          <t/>
        </is>
      </c>
      <c r="CS141" t="inlineStr">
        <is>
          <t/>
        </is>
      </c>
      <c r="CT141" t="inlineStr">
        <is>
          <t/>
        </is>
      </c>
      <c r="CU141" t="inlineStr">
        <is>
          <t/>
        </is>
      </c>
      <c r="CV141" t="inlineStr">
        <is>
          <t/>
        </is>
      </c>
      <c r="CW141" t="inlineStr">
        <is>
          <t/>
        </is>
      </c>
    </row>
    <row r="142">
      <c r="A142" s="1" t="str">
        <f>HYPERLINK("https://iate.europa.eu/entry/result/3540464/all", "3540464")</f>
        <v>3540464</v>
      </c>
      <c r="B142" t="inlineStr">
        <is>
          <t>SOCIAL QUESTIONS</t>
        </is>
      </c>
      <c r="C142" t="inlineStr">
        <is>
          <t>SOCIAL QUESTIONS|health</t>
        </is>
      </c>
      <c r="D142" t="inlineStr">
        <is>
          <t>no</t>
        </is>
      </c>
      <c r="E142" t="inlineStr">
        <is>
          <t/>
        </is>
      </c>
      <c r="F142" t="inlineStr">
        <is>
          <t/>
        </is>
      </c>
      <c r="G142" t="inlineStr">
        <is>
          <t/>
        </is>
      </c>
      <c r="H142" t="inlineStr">
        <is>
          <t/>
        </is>
      </c>
      <c r="I142" t="inlineStr">
        <is>
          <t/>
        </is>
      </c>
      <c r="J142" t="inlineStr">
        <is>
          <t/>
        </is>
      </c>
      <c r="K142" t="inlineStr">
        <is>
          <t/>
        </is>
      </c>
      <c r="L142" t="inlineStr">
        <is>
          <t/>
        </is>
      </c>
      <c r="M142" t="inlineStr">
        <is>
          <t/>
        </is>
      </c>
      <c r="N142" t="inlineStr">
        <is>
          <t/>
        </is>
      </c>
      <c r="O142" t="inlineStr">
        <is>
          <t/>
        </is>
      </c>
      <c r="P142" t="inlineStr">
        <is>
          <t/>
        </is>
      </c>
      <c r="Q142" t="inlineStr">
        <is>
          <t/>
        </is>
      </c>
      <c r="R142" t="inlineStr">
        <is>
          <t/>
        </is>
      </c>
      <c r="S142" t="inlineStr">
        <is>
          <t/>
        </is>
      </c>
      <c r="T142" t="inlineStr">
        <is>
          <t/>
        </is>
      </c>
      <c r="U142" t="inlineStr">
        <is>
          <t/>
        </is>
      </c>
      <c r="V142" t="inlineStr">
        <is>
          <t/>
        </is>
      </c>
      <c r="W142" t="inlineStr">
        <is>
          <t/>
        </is>
      </c>
      <c r="X142" t="inlineStr">
        <is>
          <t/>
        </is>
      </c>
      <c r="Y142" t="inlineStr">
        <is>
          <t/>
        </is>
      </c>
      <c r="Z142" s="2" t="inlineStr">
        <is>
          <t>administration error</t>
        </is>
      </c>
      <c r="AA142" s="2" t="inlineStr">
        <is>
          <t>2</t>
        </is>
      </c>
      <c r="AB142" s="2" t="inlineStr">
        <is>
          <t/>
        </is>
      </c>
      <c r="AC142" t="inlineStr">
        <is>
          <t>whatever type of medication error, of omission or commission, that occurs in the administration stage when the medication has to be given by a nurse, or the own patient, or a caregiver</t>
        </is>
      </c>
      <c r="AD142" t="inlineStr">
        <is>
          <t/>
        </is>
      </c>
      <c r="AE142" t="inlineStr">
        <is>
          <t/>
        </is>
      </c>
      <c r="AF142" t="inlineStr">
        <is>
          <t/>
        </is>
      </c>
      <c r="AG142" t="inlineStr">
        <is>
          <t/>
        </is>
      </c>
      <c r="AH142" t="inlineStr">
        <is>
          <t/>
        </is>
      </c>
      <c r="AI142" t="inlineStr">
        <is>
          <t/>
        </is>
      </c>
      <c r="AJ142" t="inlineStr">
        <is>
          <t/>
        </is>
      </c>
      <c r="AK142" t="inlineStr">
        <is>
          <t/>
        </is>
      </c>
      <c r="AL142" s="2" t="inlineStr">
        <is>
          <t>lääkkeen antopoikkeama</t>
        </is>
      </c>
      <c r="AM142" s="2" t="inlineStr">
        <is>
          <t>3</t>
        </is>
      </c>
      <c r="AN142" s="2" t="inlineStr">
        <is>
          <t/>
        </is>
      </c>
      <c r="AO142" t="inlineStr">
        <is>
          <t>lääkityspoikkeama, joka käsittää potilaalle virheellisesti annetun lääkkeen esimerkiksi väärän antoreitin, potilaalle annetun ylimääräisen tai määräämättömän lääkeannoksen, lääkkeen annon väärälle potilaalle tai väärän lääkkeen annon, potilaalle antamatta jääneet hänelle määrätyt lääkkeet ja potilaan ottamatta jääneet hänelle määrätyt lääkkeet</t>
        </is>
      </c>
      <c r="AP142" t="inlineStr">
        <is>
          <t/>
        </is>
      </c>
      <c r="AQ142" t="inlineStr">
        <is>
          <t/>
        </is>
      </c>
      <c r="AR142" t="inlineStr">
        <is>
          <t/>
        </is>
      </c>
      <c r="AS142" t="inlineStr">
        <is>
          <t/>
        </is>
      </c>
      <c r="AT142" t="inlineStr">
        <is>
          <t/>
        </is>
      </c>
      <c r="AU142" t="inlineStr">
        <is>
          <t/>
        </is>
      </c>
      <c r="AV142" t="inlineStr">
        <is>
          <t/>
        </is>
      </c>
      <c r="AW142" t="inlineStr">
        <is>
          <t/>
        </is>
      </c>
      <c r="AX142" t="inlineStr">
        <is>
          <t/>
        </is>
      </c>
      <c r="AY142" t="inlineStr">
        <is>
          <t/>
        </is>
      </c>
      <c r="AZ142" t="inlineStr">
        <is>
          <t/>
        </is>
      </c>
      <c r="BA142" t="inlineStr">
        <is>
          <t/>
        </is>
      </c>
      <c r="BB142" t="inlineStr">
        <is>
          <t/>
        </is>
      </c>
      <c r="BC142" t="inlineStr">
        <is>
          <t/>
        </is>
      </c>
      <c r="BD142" t="inlineStr">
        <is>
          <t/>
        </is>
      </c>
      <c r="BE142" t="inlineStr">
        <is>
          <t/>
        </is>
      </c>
      <c r="BF142" t="inlineStr">
        <is>
          <t/>
        </is>
      </c>
      <c r="BG142" t="inlineStr">
        <is>
          <t/>
        </is>
      </c>
      <c r="BH142" t="inlineStr">
        <is>
          <t/>
        </is>
      </c>
      <c r="BI142" t="inlineStr">
        <is>
          <t/>
        </is>
      </c>
      <c r="BJ142" t="inlineStr">
        <is>
          <t/>
        </is>
      </c>
      <c r="BK142" t="inlineStr">
        <is>
          <t/>
        </is>
      </c>
      <c r="BL142" t="inlineStr">
        <is>
          <t/>
        </is>
      </c>
      <c r="BM142" t="inlineStr">
        <is>
          <t/>
        </is>
      </c>
      <c r="BN142" t="inlineStr">
        <is>
          <t/>
        </is>
      </c>
      <c r="BO142" t="inlineStr">
        <is>
          <t/>
        </is>
      </c>
      <c r="BP142" t="inlineStr">
        <is>
          <t/>
        </is>
      </c>
      <c r="BQ142" t="inlineStr">
        <is>
          <t/>
        </is>
      </c>
      <c r="BR142" t="inlineStr">
        <is>
          <t/>
        </is>
      </c>
      <c r="BS142" t="inlineStr">
        <is>
          <t/>
        </is>
      </c>
      <c r="BT142" t="inlineStr">
        <is>
          <t/>
        </is>
      </c>
      <c r="BU142" t="inlineStr">
        <is>
          <t/>
        </is>
      </c>
      <c r="BV142" t="inlineStr">
        <is>
          <t/>
        </is>
      </c>
      <c r="BW142" t="inlineStr">
        <is>
          <t/>
        </is>
      </c>
      <c r="BX142" t="inlineStr">
        <is>
          <t/>
        </is>
      </c>
      <c r="BY142" t="inlineStr">
        <is>
          <t/>
        </is>
      </c>
      <c r="BZ142" t="inlineStr">
        <is>
          <t/>
        </is>
      </c>
      <c r="CA142" t="inlineStr">
        <is>
          <t/>
        </is>
      </c>
      <c r="CB142" t="inlineStr">
        <is>
          <t/>
        </is>
      </c>
      <c r="CC142" t="inlineStr">
        <is>
          <t/>
        </is>
      </c>
      <c r="CD142" t="inlineStr">
        <is>
          <t/>
        </is>
      </c>
      <c r="CE142" t="inlineStr">
        <is>
          <t/>
        </is>
      </c>
      <c r="CF142" t="inlineStr">
        <is>
          <t/>
        </is>
      </c>
      <c r="CG142" t="inlineStr">
        <is>
          <t/>
        </is>
      </c>
      <c r="CH142" t="inlineStr">
        <is>
          <t/>
        </is>
      </c>
      <c r="CI142" t="inlineStr">
        <is>
          <t/>
        </is>
      </c>
      <c r="CJ142" t="inlineStr">
        <is>
          <t/>
        </is>
      </c>
      <c r="CK142" t="inlineStr">
        <is>
          <t/>
        </is>
      </c>
      <c r="CL142" t="inlineStr">
        <is>
          <t/>
        </is>
      </c>
      <c r="CM142" t="inlineStr">
        <is>
          <t/>
        </is>
      </c>
      <c r="CN142" t="inlineStr">
        <is>
          <t/>
        </is>
      </c>
      <c r="CO142" t="inlineStr">
        <is>
          <t/>
        </is>
      </c>
      <c r="CP142" t="inlineStr">
        <is>
          <t/>
        </is>
      </c>
      <c r="CQ142" t="inlineStr">
        <is>
          <t/>
        </is>
      </c>
      <c r="CR142" t="inlineStr">
        <is>
          <t/>
        </is>
      </c>
      <c r="CS142" t="inlineStr">
        <is>
          <t/>
        </is>
      </c>
      <c r="CT142" t="inlineStr">
        <is>
          <t/>
        </is>
      </c>
      <c r="CU142" t="inlineStr">
        <is>
          <t/>
        </is>
      </c>
      <c r="CV142" t="inlineStr">
        <is>
          <t/>
        </is>
      </c>
      <c r="CW142" t="inlineStr">
        <is>
          <t/>
        </is>
      </c>
    </row>
    <row r="143">
      <c r="A143" s="1" t="str">
        <f>HYPERLINK("https://iate.europa.eu/entry/result/3509820/all", "3509820")</f>
        <v>3509820</v>
      </c>
      <c r="B143" t="inlineStr">
        <is>
          <t>TRANSPORT</t>
        </is>
      </c>
      <c r="C143" t="inlineStr">
        <is>
          <t>TRANSPORT|transport policy</t>
        </is>
      </c>
      <c r="D143" t="inlineStr">
        <is>
          <t>yes</t>
        </is>
      </c>
      <c r="E143" t="inlineStr">
        <is>
          <t/>
        </is>
      </c>
      <c r="F143" s="2" t="inlineStr">
        <is>
          <t>култура на справедливост</t>
        </is>
      </c>
      <c r="G143" s="2" t="inlineStr">
        <is>
          <t>3</t>
        </is>
      </c>
      <c r="H143" s="2" t="inlineStr">
        <is>
          <t/>
        </is>
      </c>
      <c r="I143" t="inlineStr">
        <is>
          <t>култура, в която операторите или друг персонал, действащ на предната линия, не се наказват за действия, пропуски или взети от тях решения, които съответстват на техния опит и обучение, но не се проявява търпимост към грубата небрежност, съзнателните нарушения и разрушителните действия</t>
        </is>
      </c>
      <c r="J143" s="2" t="inlineStr">
        <is>
          <t>spravedlivé posuzování</t>
        </is>
      </c>
      <c r="K143" s="2" t="inlineStr">
        <is>
          <t>2</t>
        </is>
      </c>
      <c r="L143" s="2" t="inlineStr">
        <is>
          <t/>
        </is>
      </c>
      <c r="M143" t="inlineStr">
        <is>
          <t>posuzování, v němž klíčoví provozovatelé nebo jiní nejsou trestáni za činnosti, opomenutí nebo přijatá rozhodnutí, která odpovídají jejich zkušenostem a výcviku, ale hrubá nedbalost, úmyslné přestupky a rušivé činy se v něm netolerují</t>
        </is>
      </c>
      <c r="N143" s="2" t="inlineStr">
        <is>
          <t>åben rapporteringskultur</t>
        </is>
      </c>
      <c r="O143" s="2" t="inlineStr">
        <is>
          <t>3</t>
        </is>
      </c>
      <c r="P143" s="2" t="inlineStr">
        <is>
          <t/>
        </is>
      </c>
      <c r="Q143" t="inlineStr">
        <is>
          <t>"en kultur, hvor operatører i forreste linje og lignende ikke straffes for handlinger, undladelser eller beslutninger, der står i et rimeligt forhold til deres erfaringer og uddannelse, mens grov uagtsomhed, forsætlig regelovertrædelse og destruktive handlinger samtidig ikke tolereres"</t>
        </is>
      </c>
      <c r="R143" s="2" t="inlineStr">
        <is>
          <t>Kultur des gerechten Umgangs</t>
        </is>
      </c>
      <c r="S143" s="2" t="inlineStr">
        <is>
          <t>2</t>
        </is>
      </c>
      <c r="T143" s="2" t="inlineStr">
        <is>
          <t/>
        </is>
      </c>
      <c r="U143" t="inlineStr">
        <is>
          <t>eine Atmosphäre des Vertrauens, in der Menschen ermutigt werden, wichtige sicherheitsbezogene Informationen zu melden, in der aber die Grenze zwischen akzeptablem und nicht mehr tolerierbarem Verhalten der Beteiligten klar gezogen wird</t>
        </is>
      </c>
      <c r="V143" s="2" t="inlineStr">
        <is>
          <t>νοοτροπία δικαίου</t>
        </is>
      </c>
      <c r="W143" s="2" t="inlineStr">
        <is>
          <t>2</t>
        </is>
      </c>
      <c r="X143" s="2" t="inlineStr">
        <is>
          <t/>
        </is>
      </c>
      <c r="Y143" t="inlineStr">
        <is>
          <t>η νοοτροπία με βάση την οποία δεν επιβάλλονται στους άμεσα αρμόδιους φορείς εκμετάλλευσης ή άλλο προσωπικό κυρώσεις για πράξεις, παραλείψεις ή αποφάσεις τις οποίες έλαβαν με βάση την πείρα και την εκπαίδευσή τους, αλλά ταυτόχρονα δεν είναι ανεκτές η σοβαρή αμέλεια, οι εκ προθέσεως παραβιάσεις και οι καταστροφικές πράξεις</t>
        </is>
      </c>
      <c r="Z143" s="2" t="inlineStr">
        <is>
          <t>just culture</t>
        </is>
      </c>
      <c r="AA143" s="2" t="inlineStr">
        <is>
          <t>3</t>
        </is>
      </c>
      <c r="AB143" s="2" t="inlineStr">
        <is>
          <t/>
        </is>
      </c>
      <c r="AC143" t="inlineStr">
        <is>
          <t>a culture in which frontline operators or others are not punished for actions, omissions or decisions taken by them that are commensurate with their experience and training, but where gross negligence, wilful violations and destructive acts are not tolerated</t>
        </is>
      </c>
      <c r="AD143" s="2" t="inlineStr">
        <is>
          <t>cultura de la equidad|
cultura justa</t>
        </is>
      </c>
      <c r="AE143" s="2" t="inlineStr">
        <is>
          <t>3|
3</t>
        </is>
      </c>
      <c r="AF143" s="2" t="inlineStr">
        <is>
          <t xml:space="preserve">|
</t>
        </is>
      </c>
      <c r="AG143" t="inlineStr">
        <is>
          <t>Aquella en la que no se castigue a los operadores y demás personal de primera línea por sus acciones, omisiones o decisiones cuando sean acordes con su experiencia y capacitación, pero en la cual no se toleren la negligencia flagrante, las infracciones intencionadas ni los actos destructivos.</t>
        </is>
      </c>
      <c r="AH143" s="2" t="inlineStr">
        <is>
          <t>õiglane suhtumine</t>
        </is>
      </c>
      <c r="AI143" s="2" t="inlineStr">
        <is>
          <t>3</t>
        </is>
      </c>
      <c r="AJ143" s="2" t="inlineStr">
        <is>
          <t/>
        </is>
      </c>
      <c r="AK143" t="inlineStr">
        <is>
          <t>tegutsemine nii, et ei otseseid teenuse- osutajaid ega ka teisi ettevõtjaid ei karistata nende tegevuse, tegemata jätmise või otsuste pärast, mis vastavad nende kogemusele ja koolitusele, talumata samas rasket hooletust, tahtlikke rikkumisi ja hävitavaid tegusid</t>
        </is>
      </c>
      <c r="AL143" s="2" t="inlineStr">
        <is>
          <t>oikeudenmukainen turvallisuuskulttuuri|
oikeudenmukainen toimintaympäristö</t>
        </is>
      </c>
      <c r="AM143" s="2" t="inlineStr">
        <is>
          <t>3|
2</t>
        </is>
      </c>
      <c r="AN143" s="2" t="inlineStr">
        <is>
          <t xml:space="preserve">|
</t>
        </is>
      </c>
      <c r="AO143" t="inlineStr">
        <is>
          <t>toimintakulttuuri, jossa työtehtävissä toimivia henkilöitä tai muita henkilöitä ei rangaista toimista, laiminlyönneistä tai päätöksistä, jotka ovat näiden kokemuksen ja koulutuksen kannalta oikeasuhteisia, mutta jossa ei suvaita törkeää huolimattomuutta, tahallisia rikkomuksia ja vahingollisia toimia</t>
        </is>
      </c>
      <c r="AP143" s="2" t="inlineStr">
        <is>
          <t>culture juste</t>
        </is>
      </c>
      <c r="AQ143" s="2" t="inlineStr">
        <is>
          <t>3</t>
        </is>
      </c>
      <c r="AR143" s="2" t="inlineStr">
        <is>
          <t/>
        </is>
      </c>
      <c r="AS143" t="inlineStr">
        <is>
          <t>un climat de confiance dans lequel les gens sont encouragés à fournir, voire récompensés s'ils fournissent, les renseignements essentiels en rapport avec la sécurité, même s'ils sont auto-incriminants, mais dans lequel toutes les parties comprennent clairement quels types de comportements sont acceptables ou non.</t>
        </is>
      </c>
      <c r="AT143" s="2" t="inlineStr">
        <is>
          <t>cultúr cóir</t>
        </is>
      </c>
      <c r="AU143" s="2" t="inlineStr">
        <is>
          <t>3</t>
        </is>
      </c>
      <c r="AV143" s="2" t="inlineStr">
        <is>
          <t/>
        </is>
      </c>
      <c r="AW143" t="inlineStr">
        <is>
          <t/>
        </is>
      </c>
      <c r="AX143" t="inlineStr">
        <is>
          <t/>
        </is>
      </c>
      <c r="AY143" t="inlineStr">
        <is>
          <t/>
        </is>
      </c>
      <c r="AZ143" t="inlineStr">
        <is>
          <t/>
        </is>
      </c>
      <c r="BA143" t="inlineStr">
        <is>
          <t/>
        </is>
      </c>
      <c r="BB143" s="2" t="inlineStr">
        <is>
          <t>méltányossági alapú repülésbiztonsági kultúra</t>
        </is>
      </c>
      <c r="BC143" s="2" t="inlineStr">
        <is>
          <t>3</t>
        </is>
      </c>
      <c r="BD143" s="2" t="inlineStr">
        <is>
          <t/>
        </is>
      </c>
      <c r="BE143" t="inlineStr">
        <is>
          <t/>
        </is>
      </c>
      <c r="BF143" s="2" t="inlineStr">
        <is>
          <t>cultura giusta</t>
        </is>
      </c>
      <c r="BG143" s="2" t="inlineStr">
        <is>
          <t>3</t>
        </is>
      </c>
      <c r="BH143" s="2" t="inlineStr">
        <is>
          <t/>
        </is>
      </c>
      <c r="BI143" t="inlineStr">
        <is>
          <t>cultura nella quale gli operatori a contatto con il pubblico non vengono sanzionati per azioni, omissioni o decisioni da loro prese sulla base della loro esperienza e formazione, ma nella quale non sono ammesse la colpa grave, le infrazioni intenzionali e le azioni lesive</t>
        </is>
      </c>
      <c r="BJ143" s="2" t="inlineStr">
        <is>
          <t>teisingumo kultūra</t>
        </is>
      </c>
      <c r="BK143" s="2" t="inlineStr">
        <is>
          <t>2</t>
        </is>
      </c>
      <c r="BL143" s="2" t="inlineStr">
        <is>
          <t/>
        </is>
      </c>
      <c r="BM143" t="inlineStr">
        <is>
          <t>organizacijos vidaus koncepcija, pagal kurią pripažįstama, kad net ir patys profesionaliausi ir rūpestingiausi darbuotojai klysta sudėtingose situacijose, todėl laikomasi atlaidaus požiūrio, tačiau už sąmoningą aplaidumą, sunkius pažeidimus ir destruktyvius veiksmus taikomos griežtos sankcijos</t>
        </is>
      </c>
      <c r="BN143" s="2" t="inlineStr">
        <is>
          <t>taisnīguma kultūra</t>
        </is>
      </c>
      <c r="BO143" s="2" t="inlineStr">
        <is>
          <t>3</t>
        </is>
      </c>
      <c r="BP143" s="2" t="inlineStr">
        <is>
          <t/>
        </is>
      </c>
      <c r="BQ143" t="inlineStr">
        <is>
          <t>(aviācijā) kultūra, kurā galvenos operatorus vai citas personas nesoda par to veiktajām darbībām, bezdarbību vai pieņemtajiem lēmumiem, kas ir atbilstīgi viņu pieredzei un apmācībai, tomēr klaja nolaidība, tīši pārkāpumi un destruktīvas darbības tajā netiek pieļautas</t>
        </is>
      </c>
      <c r="BR143" s="2" t="inlineStr">
        <is>
          <t>kultura ġusta</t>
        </is>
      </c>
      <c r="BS143" s="2" t="inlineStr">
        <is>
          <t>3</t>
        </is>
      </c>
      <c r="BT143" s="2" t="inlineStr">
        <is>
          <t/>
        </is>
      </c>
      <c r="BU143" t="inlineStr">
        <is>
          <t>kultura fejn l-operaturi fuq quddiem nett jew oħrajn ma jiġux ikkastigati għal azzjonijiet, omissjonijiet jew deċiżjonijiet li jkunu ħadu u li jkunu proporzjonati għall-esperjenza u għat-taħriġ tagħhom, imma fejn negliġenza serja, vjolazzjonijiet volontarji u atti ta’ qerda ma jkunux ittollerati</t>
        </is>
      </c>
      <c r="BV143" s="2" t="inlineStr">
        <is>
          <t>cultuur van billijkheid</t>
        </is>
      </c>
      <c r="BW143" s="2" t="inlineStr">
        <is>
          <t>3</t>
        </is>
      </c>
      <c r="BX143" s="2" t="inlineStr">
        <is>
          <t/>
        </is>
      </c>
      <c r="BY143" t="inlineStr">
        <is>
          <t>in het kader van de burgerluchtvaart, een klimaat van vertrouwen waarin resultaten van een ongevallenonderzoek slechts gebruikt worden om ongevallen in de toekomst te voorkomen en niet om onopzettelijke fouten te bestraffen, tenzij er sprake is van grove nalatigheid</t>
        </is>
      </c>
      <c r="BZ143" s="2" t="inlineStr">
        <is>
          <t>zasada „just culture”</t>
        </is>
      </c>
      <c r="CA143" s="2" t="inlineStr">
        <is>
          <t>2</t>
        </is>
      </c>
      <c r="CB143" s="2" t="inlineStr">
        <is>
          <t/>
        </is>
      </c>
      <c r="CC143" t="inlineStr">
        <is>
          <t>Zasada „just culture” oznacza kulturę, w ramach której operatorzy z „pierwszej linii frontu” lub pozostali nie są karani za działania, zaniechania lub podjęte przez nich decyzje, które są wynikiem ich doświadczenia i wyszkolenia, natomiast nie toleruje się poważnego zaniedbania, umyślnych przewinień lub działań ze szkodą</t>
        </is>
      </c>
      <c r="CD143" s="2" t="inlineStr">
        <is>
          <t>cultura justa</t>
        </is>
      </c>
      <c r="CE143" s="2" t="inlineStr">
        <is>
          <t>3</t>
        </is>
      </c>
      <c r="CF143" s="2" t="inlineStr">
        <is>
          <t/>
        </is>
      </c>
      <c r="CG143" t="inlineStr">
        <is>
          <t>cultura segundo a qual os operadores de primeira linha ou outros operadores não são punidos pelas ações, omissões ou decisões respetivas que sejam ajustadas à sua experiência e formação, mas que não tolera negligências graves, infrações deliberadas e atos de destruição</t>
        </is>
      </c>
      <c r="CH143" s="2" t="inlineStr">
        <is>
          <t>cultură justă</t>
        </is>
      </c>
      <c r="CI143" s="2" t="inlineStr">
        <is>
          <t>3</t>
        </is>
      </c>
      <c r="CJ143" s="2" t="inlineStr">
        <is>
          <t/>
        </is>
      </c>
      <c r="CK143" t="inlineStr">
        <is>
          <t>„cultură” în care operatorii din prima linie sau alte categorii de personal nu sunt sancționate pentru acte, omisiuni sau decizii care sunt proporționale cu experiența sau pregătirea lor, dar în care neglijențele grave, infracțiunile deliberate și actele de distrugere nu sunt tolerate</t>
        </is>
      </c>
      <c r="CL143" s="2" t="inlineStr">
        <is>
          <t>kultúra primeranosti|
kultúra spravodlivosti</t>
        </is>
      </c>
      <c r="CM143" s="2" t="inlineStr">
        <is>
          <t>3|
3</t>
        </is>
      </c>
      <c r="CN143" s="2" t="inlineStr">
        <is>
          <t xml:space="preserve">|
</t>
        </is>
      </c>
      <c r="CO143" t="inlineStr">
        <is>
          <t>kultúra, v ktorej prevádzkovatelia alebo iné osoby v prvej línii nie sú trestaní za tie konania, opomenutia alebo rozhodnutia, ktoré zodpovedajú ich skúsenostiam a odbornej príprave, pričom sa však netoleruje hrubá nedbanlivosť, úmyselné porušovanie povinností a deštruktívne konanie</t>
        </is>
      </c>
      <c r="CP143" s="2" t="inlineStr">
        <is>
          <t>kultura pravičnosti</t>
        </is>
      </c>
      <c r="CQ143" s="2" t="inlineStr">
        <is>
          <t>3</t>
        </is>
      </c>
      <c r="CR143" s="2" t="inlineStr">
        <is>
          <t/>
        </is>
      </c>
      <c r="CS143" t="inlineStr">
        <is>
          <t>kultura, v kateri glavni upravljavci in drugi niso kaznovani za svoja dejanja, opustitve ali odločitve, če so v skladu z njihovimi izkušnjami ter usposabljanjem, v kateri pa se huda malomarnost, namerne kršitve in destruktivna dejanja ne tolerirajo</t>
        </is>
      </c>
      <c r="CT143" s="2" t="inlineStr">
        <is>
          <t>rättvisekultur</t>
        </is>
      </c>
      <c r="CU143" s="2" t="inlineStr">
        <is>
          <t>3</t>
        </is>
      </c>
      <c r="CV143" s="2" t="inlineStr">
        <is>
          <t/>
        </is>
      </c>
      <c r="CW143" t="inlineStr">
        <is>
          <t>en kultur där operativa medarbetare och andra inte bestraffas för handlingar, förbiseende eller beslut som står i rimligt förhållande till deras erfarenhet och utbildning, men där grov vårdslöshet, medvetna överträdelser eller destruktivt agerande inte tolereras</t>
        </is>
      </c>
    </row>
    <row r="144">
      <c r="A144" s="1" t="str">
        <f>HYPERLINK("https://iate.europa.eu/entry/result/3636717/all", "3636717")</f>
        <v>3636717</v>
      </c>
      <c r="B144" t="inlineStr">
        <is>
          <t>SCIENCE</t>
        </is>
      </c>
      <c r="C144" t="inlineStr">
        <is>
          <t>SCIENCE|natural and applied sciences</t>
        </is>
      </c>
      <c r="D144" t="inlineStr">
        <is>
          <t>no</t>
        </is>
      </c>
      <c r="E144" t="inlineStr">
        <is>
          <t/>
        </is>
      </c>
      <c r="F144" s="2" t="inlineStr">
        <is>
          <t>относително намаляване на риска</t>
        </is>
      </c>
      <c r="G144" s="2" t="inlineStr">
        <is>
          <t>2</t>
        </is>
      </c>
      <c r="H144" s="2" t="inlineStr">
        <is>
          <t/>
        </is>
      </c>
      <c r="I144" t="inlineStr">
        <is>
          <t/>
        </is>
      </c>
      <c r="J144" t="inlineStr">
        <is>
          <t/>
        </is>
      </c>
      <c r="K144" t="inlineStr">
        <is>
          <t/>
        </is>
      </c>
      <c r="L144" t="inlineStr">
        <is>
          <t/>
        </is>
      </c>
      <c r="M144" t="inlineStr">
        <is>
          <t/>
        </is>
      </c>
      <c r="N144" t="inlineStr">
        <is>
          <t/>
        </is>
      </c>
      <c r="O144" t="inlineStr">
        <is>
          <t/>
        </is>
      </c>
      <c r="P144" t="inlineStr">
        <is>
          <t/>
        </is>
      </c>
      <c r="Q144" t="inlineStr">
        <is>
          <t/>
        </is>
      </c>
      <c r="R144" t="inlineStr">
        <is>
          <t/>
        </is>
      </c>
      <c r="S144" t="inlineStr">
        <is>
          <t/>
        </is>
      </c>
      <c r="T144" t="inlineStr">
        <is>
          <t/>
        </is>
      </c>
      <c r="U144" t="inlineStr">
        <is>
          <t/>
        </is>
      </c>
      <c r="V144" t="inlineStr">
        <is>
          <t/>
        </is>
      </c>
      <c r="W144" t="inlineStr">
        <is>
          <t/>
        </is>
      </c>
      <c r="X144" t="inlineStr">
        <is>
          <t/>
        </is>
      </c>
      <c r="Y144" t="inlineStr">
        <is>
          <t/>
        </is>
      </c>
      <c r="Z144" s="2" t="inlineStr">
        <is>
          <t>relative risk reduction|
RRR</t>
        </is>
      </c>
      <c r="AA144" s="2" t="inlineStr">
        <is>
          <t>2|
2</t>
        </is>
      </c>
      <c r="AB144" s="2" t="inlineStr">
        <is>
          <t xml:space="preserve">|
</t>
        </is>
      </c>
      <c r="AC144" t="inlineStr">
        <is>
          <t/>
        </is>
      </c>
      <c r="AD144" s="2" t="inlineStr">
        <is>
          <t>reducción relativa del riesgo</t>
        </is>
      </c>
      <c r="AE144" s="2" t="inlineStr">
        <is>
          <t>2</t>
        </is>
      </c>
      <c r="AF144" s="2" t="inlineStr">
        <is>
          <t/>
        </is>
      </c>
      <c r="AG144" t="inlineStr">
        <is>
          <t/>
        </is>
      </c>
      <c r="AH144" t="inlineStr">
        <is>
          <t/>
        </is>
      </c>
      <c r="AI144" t="inlineStr">
        <is>
          <t/>
        </is>
      </c>
      <c r="AJ144" t="inlineStr">
        <is>
          <t/>
        </is>
      </c>
      <c r="AK144" t="inlineStr">
        <is>
          <t/>
        </is>
      </c>
      <c r="AL144" t="inlineStr">
        <is>
          <t/>
        </is>
      </c>
      <c r="AM144" t="inlineStr">
        <is>
          <t/>
        </is>
      </c>
      <c r="AN144" t="inlineStr">
        <is>
          <t/>
        </is>
      </c>
      <c r="AO144" t="inlineStr">
        <is>
          <t/>
        </is>
      </c>
      <c r="AP144" s="2" t="inlineStr">
        <is>
          <t>réduction relative du risque</t>
        </is>
      </c>
      <c r="AQ144" s="2" t="inlineStr">
        <is>
          <t>2</t>
        </is>
      </c>
      <c r="AR144" s="2" t="inlineStr">
        <is>
          <t/>
        </is>
      </c>
      <c r="AS144" t="inlineStr">
        <is>
          <t/>
        </is>
      </c>
      <c r="AT144" t="inlineStr">
        <is>
          <t/>
        </is>
      </c>
      <c r="AU144" t="inlineStr">
        <is>
          <t/>
        </is>
      </c>
      <c r="AV144" t="inlineStr">
        <is>
          <t/>
        </is>
      </c>
      <c r="AW144" t="inlineStr">
        <is>
          <t/>
        </is>
      </c>
      <c r="AX144" t="inlineStr">
        <is>
          <t/>
        </is>
      </c>
      <c r="AY144" t="inlineStr">
        <is>
          <t/>
        </is>
      </c>
      <c r="AZ144" t="inlineStr">
        <is>
          <t/>
        </is>
      </c>
      <c r="BA144" t="inlineStr">
        <is>
          <t/>
        </is>
      </c>
      <c r="BB144" s="2" t="inlineStr">
        <is>
          <t>relatív kockázatcsökkentés</t>
        </is>
      </c>
      <c r="BC144" s="2" t="inlineStr">
        <is>
          <t>2</t>
        </is>
      </c>
      <c r="BD144" s="2" t="inlineStr">
        <is>
          <t/>
        </is>
      </c>
      <c r="BE144" t="inlineStr">
        <is>
          <t/>
        </is>
      </c>
      <c r="BF144" t="inlineStr">
        <is>
          <t/>
        </is>
      </c>
      <c r="BG144" t="inlineStr">
        <is>
          <t/>
        </is>
      </c>
      <c r="BH144" t="inlineStr">
        <is>
          <t/>
        </is>
      </c>
      <c r="BI144" t="inlineStr">
        <is>
          <t/>
        </is>
      </c>
      <c r="BJ144" s="2" t="inlineStr">
        <is>
          <t>santykinis rizikos sumažėjimas</t>
        </is>
      </c>
      <c r="BK144" s="2" t="inlineStr">
        <is>
          <t>2</t>
        </is>
      </c>
      <c r="BL144" s="2" t="inlineStr">
        <is>
          <t/>
        </is>
      </c>
      <c r="BM144" t="inlineStr">
        <is>
          <t/>
        </is>
      </c>
      <c r="BN144" s="2" t="inlineStr">
        <is>
          <t>relatīva risks samazināšana</t>
        </is>
      </c>
      <c r="BO144" s="2" t="inlineStr">
        <is>
          <t>2</t>
        </is>
      </c>
      <c r="BP144" s="2" t="inlineStr">
        <is>
          <t/>
        </is>
      </c>
      <c r="BQ144" t="inlineStr">
        <is>
          <t/>
        </is>
      </c>
      <c r="BR144" t="inlineStr">
        <is>
          <t/>
        </is>
      </c>
      <c r="BS144" t="inlineStr">
        <is>
          <t/>
        </is>
      </c>
      <c r="BT144" t="inlineStr">
        <is>
          <t/>
        </is>
      </c>
      <c r="BU144" t="inlineStr">
        <is>
          <t/>
        </is>
      </c>
      <c r="BV144" t="inlineStr">
        <is>
          <t/>
        </is>
      </c>
      <c r="BW144" t="inlineStr">
        <is>
          <t/>
        </is>
      </c>
      <c r="BX144" t="inlineStr">
        <is>
          <t/>
        </is>
      </c>
      <c r="BY144" t="inlineStr">
        <is>
          <t/>
        </is>
      </c>
      <c r="BZ144" t="inlineStr">
        <is>
          <t/>
        </is>
      </c>
      <c r="CA144" t="inlineStr">
        <is>
          <t/>
        </is>
      </c>
      <c r="CB144" t="inlineStr">
        <is>
          <t/>
        </is>
      </c>
      <c r="CC144" t="inlineStr">
        <is>
          <t/>
        </is>
      </c>
      <c r="CD144" t="inlineStr">
        <is>
          <t/>
        </is>
      </c>
      <c r="CE144" t="inlineStr">
        <is>
          <t/>
        </is>
      </c>
      <c r="CF144" t="inlineStr">
        <is>
          <t/>
        </is>
      </c>
      <c r="CG144" t="inlineStr">
        <is>
          <t/>
        </is>
      </c>
      <c r="CH144" t="inlineStr">
        <is>
          <t/>
        </is>
      </c>
      <c r="CI144" t="inlineStr">
        <is>
          <t/>
        </is>
      </c>
      <c r="CJ144" t="inlineStr">
        <is>
          <t/>
        </is>
      </c>
      <c r="CK144" t="inlineStr">
        <is>
          <t/>
        </is>
      </c>
      <c r="CL144" t="inlineStr">
        <is>
          <t/>
        </is>
      </c>
      <c r="CM144" t="inlineStr">
        <is>
          <t/>
        </is>
      </c>
      <c r="CN144" t="inlineStr">
        <is>
          <t/>
        </is>
      </c>
      <c r="CO144" t="inlineStr">
        <is>
          <t/>
        </is>
      </c>
      <c r="CP144" t="inlineStr">
        <is>
          <t/>
        </is>
      </c>
      <c r="CQ144" t="inlineStr">
        <is>
          <t/>
        </is>
      </c>
      <c r="CR144" t="inlineStr">
        <is>
          <t/>
        </is>
      </c>
      <c r="CS144" t="inlineStr">
        <is>
          <t/>
        </is>
      </c>
      <c r="CT144" t="inlineStr">
        <is>
          <t/>
        </is>
      </c>
      <c r="CU144" t="inlineStr">
        <is>
          <t/>
        </is>
      </c>
      <c r="CV144" t="inlineStr">
        <is>
          <t/>
        </is>
      </c>
      <c r="CW144" t="inlineStr">
        <is>
          <t/>
        </is>
      </c>
    </row>
    <row r="145">
      <c r="A145" s="1" t="str">
        <f>HYPERLINK("https://iate.europa.eu/entry/result/3635109/all", "3635109")</f>
        <v>3635109</v>
      </c>
      <c r="B145" t="inlineStr">
        <is>
          <t>SCIENCE</t>
        </is>
      </c>
      <c r="C145" t="inlineStr">
        <is>
          <t>SCIENCE|natural and applied sciences</t>
        </is>
      </c>
      <c r="D145" t="inlineStr">
        <is>
          <t>no</t>
        </is>
      </c>
      <c r="E145" t="inlineStr">
        <is>
          <t/>
        </is>
      </c>
      <c r="F145" t="inlineStr">
        <is>
          <t/>
        </is>
      </c>
      <c r="G145" t="inlineStr">
        <is>
          <t/>
        </is>
      </c>
      <c r="H145" t="inlineStr">
        <is>
          <t/>
        </is>
      </c>
      <c r="I145" t="inlineStr">
        <is>
          <t/>
        </is>
      </c>
      <c r="J145" t="inlineStr">
        <is>
          <t/>
        </is>
      </c>
      <c r="K145" t="inlineStr">
        <is>
          <t/>
        </is>
      </c>
      <c r="L145" t="inlineStr">
        <is>
          <t/>
        </is>
      </c>
      <c r="M145" t="inlineStr">
        <is>
          <t/>
        </is>
      </c>
      <c r="N145" t="inlineStr">
        <is>
          <t/>
        </is>
      </c>
      <c r="O145" t="inlineStr">
        <is>
          <t/>
        </is>
      </c>
      <c r="P145" t="inlineStr">
        <is>
          <t/>
        </is>
      </c>
      <c r="Q145" t="inlineStr">
        <is>
          <t/>
        </is>
      </c>
      <c r="R145" t="inlineStr">
        <is>
          <t/>
        </is>
      </c>
      <c r="S145" t="inlineStr">
        <is>
          <t/>
        </is>
      </c>
      <c r="T145" t="inlineStr">
        <is>
          <t/>
        </is>
      </c>
      <c r="U145" t="inlineStr">
        <is>
          <t/>
        </is>
      </c>
      <c r="V145" t="inlineStr">
        <is>
          <t/>
        </is>
      </c>
      <c r="W145" t="inlineStr">
        <is>
          <t/>
        </is>
      </c>
      <c r="X145" t="inlineStr">
        <is>
          <t/>
        </is>
      </c>
      <c r="Y145" t="inlineStr">
        <is>
          <t/>
        </is>
      </c>
      <c r="Z145" s="2" t="inlineStr">
        <is>
          <t>clinical research organisation|
CRO</t>
        </is>
      </c>
      <c r="AA145" s="2" t="inlineStr">
        <is>
          <t>2|
2</t>
        </is>
      </c>
      <c r="AB145" s="2" t="inlineStr">
        <is>
          <t xml:space="preserve">|
</t>
        </is>
      </c>
      <c r="AC145" t="inlineStr">
        <is>
          <t/>
        </is>
      </c>
      <c r="AD145" s="2" t="inlineStr">
        <is>
          <t>organización de investigación clínica</t>
        </is>
      </c>
      <c r="AE145" s="2" t="inlineStr">
        <is>
          <t>2</t>
        </is>
      </c>
      <c r="AF145" s="2" t="inlineStr">
        <is>
          <t/>
        </is>
      </c>
      <c r="AG145" t="inlineStr">
        <is>
          <t/>
        </is>
      </c>
      <c r="AH145" t="inlineStr">
        <is>
          <t/>
        </is>
      </c>
      <c r="AI145" t="inlineStr">
        <is>
          <t/>
        </is>
      </c>
      <c r="AJ145" t="inlineStr">
        <is>
          <t/>
        </is>
      </c>
      <c r="AK145" t="inlineStr">
        <is>
          <t/>
        </is>
      </c>
      <c r="AL145" t="inlineStr">
        <is>
          <t/>
        </is>
      </c>
      <c r="AM145" t="inlineStr">
        <is>
          <t/>
        </is>
      </c>
      <c r="AN145" t="inlineStr">
        <is>
          <t/>
        </is>
      </c>
      <c r="AO145" t="inlineStr">
        <is>
          <t/>
        </is>
      </c>
      <c r="AP145" s="2" t="inlineStr">
        <is>
          <t>organisation de recherche clinique</t>
        </is>
      </c>
      <c r="AQ145" s="2" t="inlineStr">
        <is>
          <t>2</t>
        </is>
      </c>
      <c r="AR145" s="2" t="inlineStr">
        <is>
          <t/>
        </is>
      </c>
      <c r="AS145" t="inlineStr">
        <is>
          <t/>
        </is>
      </c>
      <c r="AT145" t="inlineStr">
        <is>
          <t/>
        </is>
      </c>
      <c r="AU145" t="inlineStr">
        <is>
          <t/>
        </is>
      </c>
      <c r="AV145" t="inlineStr">
        <is>
          <t/>
        </is>
      </c>
      <c r="AW145" t="inlineStr">
        <is>
          <t/>
        </is>
      </c>
      <c r="AX145" t="inlineStr">
        <is>
          <t/>
        </is>
      </c>
      <c r="AY145" t="inlineStr">
        <is>
          <t/>
        </is>
      </c>
      <c r="AZ145" t="inlineStr">
        <is>
          <t/>
        </is>
      </c>
      <c r="BA145" t="inlineStr">
        <is>
          <t/>
        </is>
      </c>
      <c r="BB145" s="2" t="inlineStr">
        <is>
          <t>klinikai kutatási szervezet</t>
        </is>
      </c>
      <c r="BC145" s="2" t="inlineStr">
        <is>
          <t>2</t>
        </is>
      </c>
      <c r="BD145" s="2" t="inlineStr">
        <is>
          <t/>
        </is>
      </c>
      <c r="BE145" t="inlineStr">
        <is>
          <t/>
        </is>
      </c>
      <c r="BF145" t="inlineStr">
        <is>
          <t/>
        </is>
      </c>
      <c r="BG145" t="inlineStr">
        <is>
          <t/>
        </is>
      </c>
      <c r="BH145" t="inlineStr">
        <is>
          <t/>
        </is>
      </c>
      <c r="BI145" t="inlineStr">
        <is>
          <t/>
        </is>
      </c>
      <c r="BJ145" s="2" t="inlineStr">
        <is>
          <t>klinikinių tyrimų organizacija</t>
        </is>
      </c>
      <c r="BK145" s="2" t="inlineStr">
        <is>
          <t>2</t>
        </is>
      </c>
      <c r="BL145" s="2" t="inlineStr">
        <is>
          <t/>
        </is>
      </c>
      <c r="BM145" t="inlineStr">
        <is>
          <t/>
        </is>
      </c>
      <c r="BN145" t="inlineStr">
        <is>
          <t/>
        </is>
      </c>
      <c r="BO145" t="inlineStr">
        <is>
          <t/>
        </is>
      </c>
      <c r="BP145" t="inlineStr">
        <is>
          <t/>
        </is>
      </c>
      <c r="BQ145" t="inlineStr">
        <is>
          <t/>
        </is>
      </c>
      <c r="BR145" t="inlineStr">
        <is>
          <t/>
        </is>
      </c>
      <c r="BS145" t="inlineStr">
        <is>
          <t/>
        </is>
      </c>
      <c r="BT145" t="inlineStr">
        <is>
          <t/>
        </is>
      </c>
      <c r="BU145" t="inlineStr">
        <is>
          <t/>
        </is>
      </c>
      <c r="BV145" t="inlineStr">
        <is>
          <t/>
        </is>
      </c>
      <c r="BW145" t="inlineStr">
        <is>
          <t/>
        </is>
      </c>
      <c r="BX145" t="inlineStr">
        <is>
          <t/>
        </is>
      </c>
      <c r="BY145" t="inlineStr">
        <is>
          <t/>
        </is>
      </c>
      <c r="BZ145" t="inlineStr">
        <is>
          <t/>
        </is>
      </c>
      <c r="CA145" t="inlineStr">
        <is>
          <t/>
        </is>
      </c>
      <c r="CB145" t="inlineStr">
        <is>
          <t/>
        </is>
      </c>
      <c r="CC145" t="inlineStr">
        <is>
          <t/>
        </is>
      </c>
      <c r="CD145" t="inlineStr">
        <is>
          <t/>
        </is>
      </c>
      <c r="CE145" t="inlineStr">
        <is>
          <t/>
        </is>
      </c>
      <c r="CF145" t="inlineStr">
        <is>
          <t/>
        </is>
      </c>
      <c r="CG145" t="inlineStr">
        <is>
          <t/>
        </is>
      </c>
      <c r="CH145" t="inlineStr">
        <is>
          <t/>
        </is>
      </c>
      <c r="CI145" t="inlineStr">
        <is>
          <t/>
        </is>
      </c>
      <c r="CJ145" t="inlineStr">
        <is>
          <t/>
        </is>
      </c>
      <c r="CK145" t="inlineStr">
        <is>
          <t/>
        </is>
      </c>
      <c r="CL145" t="inlineStr">
        <is>
          <t/>
        </is>
      </c>
      <c r="CM145" t="inlineStr">
        <is>
          <t/>
        </is>
      </c>
      <c r="CN145" t="inlineStr">
        <is>
          <t/>
        </is>
      </c>
      <c r="CO145" t="inlineStr">
        <is>
          <t/>
        </is>
      </c>
      <c r="CP145" t="inlineStr">
        <is>
          <t/>
        </is>
      </c>
      <c r="CQ145" t="inlineStr">
        <is>
          <t/>
        </is>
      </c>
      <c r="CR145" t="inlineStr">
        <is>
          <t/>
        </is>
      </c>
      <c r="CS145" t="inlineStr">
        <is>
          <t/>
        </is>
      </c>
      <c r="CT145" t="inlineStr">
        <is>
          <t/>
        </is>
      </c>
      <c r="CU145" t="inlineStr">
        <is>
          <t/>
        </is>
      </c>
      <c r="CV145" t="inlineStr">
        <is>
          <t/>
        </is>
      </c>
      <c r="CW145" t="inlineStr">
        <is>
          <t/>
        </is>
      </c>
    </row>
    <row r="146">
      <c r="A146" s="1" t="str">
        <f>HYPERLINK("https://iate.europa.eu/entry/result/3635125/all", "3635125")</f>
        <v>3635125</v>
      </c>
      <c r="B146" t="inlineStr">
        <is>
          <t>SCIENCE</t>
        </is>
      </c>
      <c r="C146" t="inlineStr">
        <is>
          <t>SCIENCE|natural and applied sciences</t>
        </is>
      </c>
      <c r="D146" t="inlineStr">
        <is>
          <t>no</t>
        </is>
      </c>
      <c r="E146" t="inlineStr">
        <is>
          <t/>
        </is>
      </c>
      <c r="F146" s="2" t="inlineStr">
        <is>
          <t>абсолютно намаляване на риска</t>
        </is>
      </c>
      <c r="G146" s="2" t="inlineStr">
        <is>
          <t>2</t>
        </is>
      </c>
      <c r="H146" s="2" t="inlineStr">
        <is>
          <t/>
        </is>
      </c>
      <c r="I146" t="inlineStr">
        <is>
          <t/>
        </is>
      </c>
      <c r="J146" t="inlineStr">
        <is>
          <t/>
        </is>
      </c>
      <c r="K146" t="inlineStr">
        <is>
          <t/>
        </is>
      </c>
      <c r="L146" t="inlineStr">
        <is>
          <t/>
        </is>
      </c>
      <c r="M146" t="inlineStr">
        <is>
          <t/>
        </is>
      </c>
      <c r="N146" t="inlineStr">
        <is>
          <t/>
        </is>
      </c>
      <c r="O146" t="inlineStr">
        <is>
          <t/>
        </is>
      </c>
      <c r="P146" t="inlineStr">
        <is>
          <t/>
        </is>
      </c>
      <c r="Q146" t="inlineStr">
        <is>
          <t/>
        </is>
      </c>
      <c r="R146" t="inlineStr">
        <is>
          <t/>
        </is>
      </c>
      <c r="S146" t="inlineStr">
        <is>
          <t/>
        </is>
      </c>
      <c r="T146" t="inlineStr">
        <is>
          <t/>
        </is>
      </c>
      <c r="U146" t="inlineStr">
        <is>
          <t/>
        </is>
      </c>
      <c r="V146" t="inlineStr">
        <is>
          <t/>
        </is>
      </c>
      <c r="W146" t="inlineStr">
        <is>
          <t/>
        </is>
      </c>
      <c r="X146" t="inlineStr">
        <is>
          <t/>
        </is>
      </c>
      <c r="Y146" t="inlineStr">
        <is>
          <t/>
        </is>
      </c>
      <c r="Z146" s="2" t="inlineStr">
        <is>
          <t>absolute risk reduction|
ARR</t>
        </is>
      </c>
      <c r="AA146" s="2" t="inlineStr">
        <is>
          <t>2|
2</t>
        </is>
      </c>
      <c r="AB146" s="2" t="inlineStr">
        <is>
          <t xml:space="preserve">|
</t>
        </is>
      </c>
      <c r="AC146" t="inlineStr">
        <is>
          <t/>
        </is>
      </c>
      <c r="AD146" s="2" t="inlineStr">
        <is>
          <t>reducción absoluta del riesgo</t>
        </is>
      </c>
      <c r="AE146" s="2" t="inlineStr">
        <is>
          <t>2</t>
        </is>
      </c>
      <c r="AF146" s="2" t="inlineStr">
        <is>
          <t/>
        </is>
      </c>
      <c r="AG146" t="inlineStr">
        <is>
          <t/>
        </is>
      </c>
      <c r="AH146" t="inlineStr">
        <is>
          <t/>
        </is>
      </c>
      <c r="AI146" t="inlineStr">
        <is>
          <t/>
        </is>
      </c>
      <c r="AJ146" t="inlineStr">
        <is>
          <t/>
        </is>
      </c>
      <c r="AK146" t="inlineStr">
        <is>
          <t/>
        </is>
      </c>
      <c r="AL146" t="inlineStr">
        <is>
          <t/>
        </is>
      </c>
      <c r="AM146" t="inlineStr">
        <is>
          <t/>
        </is>
      </c>
      <c r="AN146" t="inlineStr">
        <is>
          <t/>
        </is>
      </c>
      <c r="AO146" t="inlineStr">
        <is>
          <t/>
        </is>
      </c>
      <c r="AP146" s="2" t="inlineStr">
        <is>
          <t>réduction absolue de risque|
RAR</t>
        </is>
      </c>
      <c r="AQ146" s="2" t="inlineStr">
        <is>
          <t>2|
2</t>
        </is>
      </c>
      <c r="AR146" s="2" t="inlineStr">
        <is>
          <t xml:space="preserve">|
</t>
        </is>
      </c>
      <c r="AS146" t="inlineStr">
        <is>
          <t/>
        </is>
      </c>
      <c r="AT146" t="inlineStr">
        <is>
          <t/>
        </is>
      </c>
      <c r="AU146" t="inlineStr">
        <is>
          <t/>
        </is>
      </c>
      <c r="AV146" t="inlineStr">
        <is>
          <t/>
        </is>
      </c>
      <c r="AW146" t="inlineStr">
        <is>
          <t/>
        </is>
      </c>
      <c r="AX146" t="inlineStr">
        <is>
          <t/>
        </is>
      </c>
      <c r="AY146" t="inlineStr">
        <is>
          <t/>
        </is>
      </c>
      <c r="AZ146" t="inlineStr">
        <is>
          <t/>
        </is>
      </c>
      <c r="BA146" t="inlineStr">
        <is>
          <t/>
        </is>
      </c>
      <c r="BB146" s="2" t="inlineStr">
        <is>
          <t>abszolút kockázatcsökkentés</t>
        </is>
      </c>
      <c r="BC146" s="2" t="inlineStr">
        <is>
          <t>2</t>
        </is>
      </c>
      <c r="BD146" s="2" t="inlineStr">
        <is>
          <t/>
        </is>
      </c>
      <c r="BE146" t="inlineStr">
        <is>
          <t/>
        </is>
      </c>
      <c r="BF146" t="inlineStr">
        <is>
          <t/>
        </is>
      </c>
      <c r="BG146" t="inlineStr">
        <is>
          <t/>
        </is>
      </c>
      <c r="BH146" t="inlineStr">
        <is>
          <t/>
        </is>
      </c>
      <c r="BI146" t="inlineStr">
        <is>
          <t/>
        </is>
      </c>
      <c r="BJ146" s="2" t="inlineStr">
        <is>
          <t>absoliutus rizikos sumažėjimas</t>
        </is>
      </c>
      <c r="BK146" s="2" t="inlineStr">
        <is>
          <t>2</t>
        </is>
      </c>
      <c r="BL146" s="2" t="inlineStr">
        <is>
          <t/>
        </is>
      </c>
      <c r="BM146" t="inlineStr">
        <is>
          <t/>
        </is>
      </c>
      <c r="BN146" s="2" t="inlineStr">
        <is>
          <t>absolūta riska samazināšana</t>
        </is>
      </c>
      <c r="BO146" s="2" t="inlineStr">
        <is>
          <t>2</t>
        </is>
      </c>
      <c r="BP146" s="2" t="inlineStr">
        <is>
          <t/>
        </is>
      </c>
      <c r="BQ146" t="inlineStr">
        <is>
          <t/>
        </is>
      </c>
      <c r="BR146" t="inlineStr">
        <is>
          <t/>
        </is>
      </c>
      <c r="BS146" t="inlineStr">
        <is>
          <t/>
        </is>
      </c>
      <c r="BT146" t="inlineStr">
        <is>
          <t/>
        </is>
      </c>
      <c r="BU146" t="inlineStr">
        <is>
          <t/>
        </is>
      </c>
      <c r="BV146" t="inlineStr">
        <is>
          <t/>
        </is>
      </c>
      <c r="BW146" t="inlineStr">
        <is>
          <t/>
        </is>
      </c>
      <c r="BX146" t="inlineStr">
        <is>
          <t/>
        </is>
      </c>
      <c r="BY146" t="inlineStr">
        <is>
          <t/>
        </is>
      </c>
      <c r="BZ146" t="inlineStr">
        <is>
          <t/>
        </is>
      </c>
      <c r="CA146" t="inlineStr">
        <is>
          <t/>
        </is>
      </c>
      <c r="CB146" t="inlineStr">
        <is>
          <t/>
        </is>
      </c>
      <c r="CC146" t="inlineStr">
        <is>
          <t/>
        </is>
      </c>
      <c r="CD146" t="inlineStr">
        <is>
          <t/>
        </is>
      </c>
      <c r="CE146" t="inlineStr">
        <is>
          <t/>
        </is>
      </c>
      <c r="CF146" t="inlineStr">
        <is>
          <t/>
        </is>
      </c>
      <c r="CG146" t="inlineStr">
        <is>
          <t/>
        </is>
      </c>
      <c r="CH146" t="inlineStr">
        <is>
          <t/>
        </is>
      </c>
      <c r="CI146" t="inlineStr">
        <is>
          <t/>
        </is>
      </c>
      <c r="CJ146" t="inlineStr">
        <is>
          <t/>
        </is>
      </c>
      <c r="CK146" t="inlineStr">
        <is>
          <t/>
        </is>
      </c>
      <c r="CL146" t="inlineStr">
        <is>
          <t/>
        </is>
      </c>
      <c r="CM146" t="inlineStr">
        <is>
          <t/>
        </is>
      </c>
      <c r="CN146" t="inlineStr">
        <is>
          <t/>
        </is>
      </c>
      <c r="CO146" t="inlineStr">
        <is>
          <t/>
        </is>
      </c>
      <c r="CP146" t="inlineStr">
        <is>
          <t/>
        </is>
      </c>
      <c r="CQ146" t="inlineStr">
        <is>
          <t/>
        </is>
      </c>
      <c r="CR146" t="inlineStr">
        <is>
          <t/>
        </is>
      </c>
      <c r="CS146" t="inlineStr">
        <is>
          <t/>
        </is>
      </c>
      <c r="CT146" t="inlineStr">
        <is>
          <t/>
        </is>
      </c>
      <c r="CU146" t="inlineStr">
        <is>
          <t/>
        </is>
      </c>
      <c r="CV146" t="inlineStr">
        <is>
          <t/>
        </is>
      </c>
      <c r="CW146" t="inlineStr">
        <is>
          <t/>
        </is>
      </c>
    </row>
    <row r="147">
      <c r="A147" s="1" t="str">
        <f>HYPERLINK("https://iate.europa.eu/entry/result/3635185/all", "3635185")</f>
        <v>3635185</v>
      </c>
      <c r="B147" t="inlineStr">
        <is>
          <t>SCIENCE</t>
        </is>
      </c>
      <c r="C147" t="inlineStr">
        <is>
          <t>SCIENCE|natural and applied sciences</t>
        </is>
      </c>
      <c r="D147" t="inlineStr">
        <is>
          <t>no</t>
        </is>
      </c>
      <c r="E147" t="inlineStr">
        <is>
          <t/>
        </is>
      </c>
      <c r="F147" s="2" t="inlineStr">
        <is>
          <t>ръководители на агенции за лекарствата</t>
        </is>
      </c>
      <c r="G147" s="2" t="inlineStr">
        <is>
          <t>2</t>
        </is>
      </c>
      <c r="H147" s="2" t="inlineStr">
        <is>
          <t/>
        </is>
      </c>
      <c r="I147" t="inlineStr">
        <is>
          <t/>
        </is>
      </c>
      <c r="J147" t="inlineStr">
        <is>
          <t/>
        </is>
      </c>
      <c r="K147" t="inlineStr">
        <is>
          <t/>
        </is>
      </c>
      <c r="L147" t="inlineStr">
        <is>
          <t/>
        </is>
      </c>
      <c r="M147" t="inlineStr">
        <is>
          <t/>
        </is>
      </c>
      <c r="N147" t="inlineStr">
        <is>
          <t/>
        </is>
      </c>
      <c r="O147" t="inlineStr">
        <is>
          <t/>
        </is>
      </c>
      <c r="P147" t="inlineStr">
        <is>
          <t/>
        </is>
      </c>
      <c r="Q147" t="inlineStr">
        <is>
          <t/>
        </is>
      </c>
      <c r="R147" s="2" t="inlineStr">
        <is>
          <t>Leiter der Arzneimittelagenturen</t>
        </is>
      </c>
      <c r="S147" s="2" t="inlineStr">
        <is>
          <t>2</t>
        </is>
      </c>
      <c r="T147" s="2" t="inlineStr">
        <is>
          <t/>
        </is>
      </c>
      <c r="U147" t="inlineStr">
        <is>
          <t/>
        </is>
      </c>
      <c r="V147" t="inlineStr">
        <is>
          <t/>
        </is>
      </c>
      <c r="W147" t="inlineStr">
        <is>
          <t/>
        </is>
      </c>
      <c r="X147" t="inlineStr">
        <is>
          <t/>
        </is>
      </c>
      <c r="Y147" t="inlineStr">
        <is>
          <t/>
        </is>
      </c>
      <c r="Z147" s="2" t="inlineStr">
        <is>
          <t>Heads of Medicines Agencies|
HMA</t>
        </is>
      </c>
      <c r="AA147" s="2" t="inlineStr">
        <is>
          <t>2|
2</t>
        </is>
      </c>
      <c r="AB147" s="2" t="inlineStr">
        <is>
          <t xml:space="preserve">|
</t>
        </is>
      </c>
      <c r="AC147" t="inlineStr">
        <is>
          <t/>
        </is>
      </c>
      <c r="AD147" s="2" t="inlineStr">
        <is>
          <t>jefes de agencias de medicamentos</t>
        </is>
      </c>
      <c r="AE147" s="2" t="inlineStr">
        <is>
          <t>2</t>
        </is>
      </c>
      <c r="AF147" s="2" t="inlineStr">
        <is>
          <t/>
        </is>
      </c>
      <c r="AG147" t="inlineStr">
        <is>
          <t/>
        </is>
      </c>
      <c r="AH147" t="inlineStr">
        <is>
          <t/>
        </is>
      </c>
      <c r="AI147" t="inlineStr">
        <is>
          <t/>
        </is>
      </c>
      <c r="AJ147" t="inlineStr">
        <is>
          <t/>
        </is>
      </c>
      <c r="AK147" t="inlineStr">
        <is>
          <t/>
        </is>
      </c>
      <c r="AL147" s="2" t="inlineStr">
        <is>
          <t>lääkevirastojen päälliköt</t>
        </is>
      </c>
      <c r="AM147" s="2" t="inlineStr">
        <is>
          <t>2</t>
        </is>
      </c>
      <c r="AN147" s="2" t="inlineStr">
        <is>
          <t/>
        </is>
      </c>
      <c r="AO147" t="inlineStr">
        <is>
          <t/>
        </is>
      </c>
      <c r="AP147" s="2" t="inlineStr">
        <is>
          <t>Chefs des agences du médicament|
CAM</t>
        </is>
      </c>
      <c r="AQ147" s="2" t="inlineStr">
        <is>
          <t>2|
2</t>
        </is>
      </c>
      <c r="AR147" s="2" t="inlineStr">
        <is>
          <t xml:space="preserve">|
</t>
        </is>
      </c>
      <c r="AS147" t="inlineStr">
        <is>
          <t/>
        </is>
      </c>
      <c r="AT147" t="inlineStr">
        <is>
          <t/>
        </is>
      </c>
      <c r="AU147" t="inlineStr">
        <is>
          <t/>
        </is>
      </c>
      <c r="AV147" t="inlineStr">
        <is>
          <t/>
        </is>
      </c>
      <c r="AW147" t="inlineStr">
        <is>
          <t/>
        </is>
      </c>
      <c r="AX147" t="inlineStr">
        <is>
          <t/>
        </is>
      </c>
      <c r="AY147" t="inlineStr">
        <is>
          <t/>
        </is>
      </c>
      <c r="AZ147" t="inlineStr">
        <is>
          <t/>
        </is>
      </c>
      <c r="BA147" t="inlineStr">
        <is>
          <t/>
        </is>
      </c>
      <c r="BB147" s="2" t="inlineStr">
        <is>
          <t>EU-tagállamok gyógyszerügynökségeinek vezetői</t>
        </is>
      </c>
      <c r="BC147" s="2" t="inlineStr">
        <is>
          <t>2</t>
        </is>
      </c>
      <c r="BD147" s="2" t="inlineStr">
        <is>
          <t/>
        </is>
      </c>
      <c r="BE147" t="inlineStr">
        <is>
          <t/>
        </is>
      </c>
      <c r="BF147" t="inlineStr">
        <is>
          <t/>
        </is>
      </c>
      <c r="BG147" t="inlineStr">
        <is>
          <t/>
        </is>
      </c>
      <c r="BH147" t="inlineStr">
        <is>
          <t/>
        </is>
      </c>
      <c r="BI147" t="inlineStr">
        <is>
          <t/>
        </is>
      </c>
      <c r="BJ147" s="2" t="inlineStr">
        <is>
          <t>vaistų agentūrų vadovų grupė</t>
        </is>
      </c>
      <c r="BK147" s="2" t="inlineStr">
        <is>
          <t>2</t>
        </is>
      </c>
      <c r="BL147" s="2" t="inlineStr">
        <is>
          <t/>
        </is>
      </c>
      <c r="BM147" t="inlineStr">
        <is>
          <t/>
        </is>
      </c>
      <c r="BN147" s="2" t="inlineStr">
        <is>
          <t>zāļu aģentūru vadītāji</t>
        </is>
      </c>
      <c r="BO147" s="2" t="inlineStr">
        <is>
          <t>2</t>
        </is>
      </c>
      <c r="BP147" s="2" t="inlineStr">
        <is>
          <t/>
        </is>
      </c>
      <c r="BQ147" t="inlineStr">
        <is>
          <t/>
        </is>
      </c>
      <c r="BR147" t="inlineStr">
        <is>
          <t/>
        </is>
      </c>
      <c r="BS147" t="inlineStr">
        <is>
          <t/>
        </is>
      </c>
      <c r="BT147" t="inlineStr">
        <is>
          <t/>
        </is>
      </c>
      <c r="BU147" t="inlineStr">
        <is>
          <t/>
        </is>
      </c>
      <c r="BV147" t="inlineStr">
        <is>
          <t/>
        </is>
      </c>
      <c r="BW147" t="inlineStr">
        <is>
          <t/>
        </is>
      </c>
      <c r="BX147" t="inlineStr">
        <is>
          <t/>
        </is>
      </c>
      <c r="BY147" t="inlineStr">
        <is>
          <t/>
        </is>
      </c>
      <c r="BZ147" t="inlineStr">
        <is>
          <t/>
        </is>
      </c>
      <c r="CA147" t="inlineStr">
        <is>
          <t/>
        </is>
      </c>
      <c r="CB147" t="inlineStr">
        <is>
          <t/>
        </is>
      </c>
      <c r="CC147" t="inlineStr">
        <is>
          <t/>
        </is>
      </c>
      <c r="CD147" t="inlineStr">
        <is>
          <t/>
        </is>
      </c>
      <c r="CE147" t="inlineStr">
        <is>
          <t/>
        </is>
      </c>
      <c r="CF147" t="inlineStr">
        <is>
          <t/>
        </is>
      </c>
      <c r="CG147" t="inlineStr">
        <is>
          <t/>
        </is>
      </c>
      <c r="CH147" t="inlineStr">
        <is>
          <t/>
        </is>
      </c>
      <c r="CI147" t="inlineStr">
        <is>
          <t/>
        </is>
      </c>
      <c r="CJ147" t="inlineStr">
        <is>
          <t/>
        </is>
      </c>
      <c r="CK147" t="inlineStr">
        <is>
          <t/>
        </is>
      </c>
      <c r="CL147" t="inlineStr">
        <is>
          <t/>
        </is>
      </c>
      <c r="CM147" t="inlineStr">
        <is>
          <t/>
        </is>
      </c>
      <c r="CN147" t="inlineStr">
        <is>
          <t/>
        </is>
      </c>
      <c r="CO147" t="inlineStr">
        <is>
          <t/>
        </is>
      </c>
      <c r="CP147" t="inlineStr">
        <is>
          <t/>
        </is>
      </c>
      <c r="CQ147" t="inlineStr">
        <is>
          <t/>
        </is>
      </c>
      <c r="CR147" t="inlineStr">
        <is>
          <t/>
        </is>
      </c>
      <c r="CS147" t="inlineStr">
        <is>
          <t/>
        </is>
      </c>
      <c r="CT147" t="inlineStr">
        <is>
          <t/>
        </is>
      </c>
      <c r="CU147" t="inlineStr">
        <is>
          <t/>
        </is>
      </c>
      <c r="CV147" t="inlineStr">
        <is>
          <t/>
        </is>
      </c>
      <c r="CW147" t="inlineStr">
        <is>
          <t/>
        </is>
      </c>
    </row>
    <row r="148">
      <c r="A148" s="1" t="str">
        <f>HYPERLINK("https://iate.europa.eu/entry/result/3535766/all", "3535766")</f>
        <v>3535766</v>
      </c>
      <c r="B148" t="inlineStr">
        <is>
          <t>SOCIAL QUESTIONS</t>
        </is>
      </c>
      <c r="C148" t="inlineStr">
        <is>
          <t>SOCIAL QUESTIONS|health|health policy;SOCIAL QUESTIONS|health|pharmaceutical industry</t>
        </is>
      </c>
      <c r="D148" t="inlineStr">
        <is>
          <t>no</t>
        </is>
      </c>
      <c r="E148" t="inlineStr">
        <is>
          <t/>
        </is>
      </c>
      <c r="F148" s="2" t="inlineStr">
        <is>
          <t>Общ технически документ в електронен формат|
еCTD</t>
        </is>
      </c>
      <c r="G148" s="2" t="inlineStr">
        <is>
          <t>2|
2</t>
        </is>
      </c>
      <c r="H148" s="2" t="inlineStr">
        <is>
          <t xml:space="preserve">|
</t>
        </is>
      </c>
      <c r="I148" t="inlineStr">
        <is>
          <t/>
        </is>
      </c>
      <c r="J148" s="2" t="inlineStr">
        <is>
          <t>elektronický společný technický dokument|
obecný technický dokument v elektronické formě</t>
        </is>
      </c>
      <c r="K148" s="2" t="inlineStr">
        <is>
          <t>3|
3</t>
        </is>
      </c>
      <c r="L148" s="2" t="inlineStr">
        <is>
          <t xml:space="preserve">|
</t>
        </is>
      </c>
      <c r="M148" t="inlineStr">
        <is>
          <t/>
        </is>
      </c>
      <c r="N148" s="2" t="inlineStr">
        <is>
          <t>elektronisk fælles teknisk dokument|
eCTD</t>
        </is>
      </c>
      <c r="O148" s="2" t="inlineStr">
        <is>
          <t>3|
3</t>
        </is>
      </c>
      <c r="P148" s="2" t="inlineStr">
        <is>
          <t xml:space="preserve">|
</t>
        </is>
      </c>
      <c r="Q148" t="inlineStr">
        <is>
          <t/>
        </is>
      </c>
      <c r="R148" s="2" t="inlineStr">
        <is>
          <t>Electronic Common Technical Document|
eCTD</t>
        </is>
      </c>
      <c r="S148" s="2" t="inlineStr">
        <is>
          <t>3|
3</t>
        </is>
      </c>
      <c r="T148" s="2" t="inlineStr">
        <is>
          <t xml:space="preserve">|
</t>
        </is>
      </c>
      <c r="U148" t="inlineStr">
        <is>
          <t/>
        </is>
      </c>
      <c r="V148" s="2" t="inlineStr">
        <is>
          <t>Ηλεκτρονικός κοινός τεχνικός φάκελος</t>
        </is>
      </c>
      <c r="W148" s="2" t="inlineStr">
        <is>
          <t>3</t>
        </is>
      </c>
      <c r="X148" s="2" t="inlineStr">
        <is>
          <t/>
        </is>
      </c>
      <c r="Y148" t="inlineStr">
        <is>
          <t/>
        </is>
      </c>
      <c r="Z148" s="2" t="inlineStr">
        <is>
          <t>electronic common technical document|
eCTD</t>
        </is>
      </c>
      <c r="AA148" s="2" t="inlineStr">
        <is>
          <t>3|
3</t>
        </is>
      </c>
      <c r="AB148" s="2" t="inlineStr">
        <is>
          <t xml:space="preserve">|
</t>
        </is>
      </c>
      <c r="AC148" t="inlineStr">
        <is>
          <t>a common technical document in electronic format</t>
        </is>
      </c>
      <c r="AD148" s="2" t="inlineStr">
        <is>
          <t>documento técnico común electrónico</t>
        </is>
      </c>
      <c r="AE148" s="2" t="inlineStr">
        <is>
          <t>3</t>
        </is>
      </c>
      <c r="AF148" s="2" t="inlineStr">
        <is>
          <t/>
        </is>
      </c>
      <c r="AG148" t="inlineStr">
        <is>
          <t/>
        </is>
      </c>
      <c r="AH148" s="2" t="inlineStr">
        <is>
          <t>elektrooniline ühine tehniline dokument</t>
        </is>
      </c>
      <c r="AI148" s="2" t="inlineStr">
        <is>
          <t>3</t>
        </is>
      </c>
      <c r="AJ148" s="2" t="inlineStr">
        <is>
          <t/>
        </is>
      </c>
      <c r="AK148" t="inlineStr">
        <is>
          <t/>
        </is>
      </c>
      <c r="AL148" s="2" t="inlineStr">
        <is>
          <t>sähköinen yhteinen tekninen asiakirja</t>
        </is>
      </c>
      <c r="AM148" s="2" t="inlineStr">
        <is>
          <t>2</t>
        </is>
      </c>
      <c r="AN148" s="2" t="inlineStr">
        <is>
          <t/>
        </is>
      </c>
      <c r="AO148" t="inlineStr">
        <is>
          <t/>
        </is>
      </c>
      <c r="AP148" s="2" t="inlineStr">
        <is>
          <t>dossier technique électronique commun|
eCTD</t>
        </is>
      </c>
      <c r="AQ148" s="2" t="inlineStr">
        <is>
          <t>2|
2</t>
        </is>
      </c>
      <c r="AR148" s="2" t="inlineStr">
        <is>
          <t xml:space="preserve">|
</t>
        </is>
      </c>
      <c r="AS148" t="inlineStr">
        <is>
          <t/>
        </is>
      </c>
      <c r="AT148" t="inlineStr">
        <is>
          <t/>
        </is>
      </c>
      <c r="AU148" t="inlineStr">
        <is>
          <t/>
        </is>
      </c>
      <c r="AV148" t="inlineStr">
        <is>
          <t/>
        </is>
      </c>
      <c r="AW148" t="inlineStr">
        <is>
          <t/>
        </is>
      </c>
      <c r="AX148" s="2" t="inlineStr">
        <is>
          <t>elektronički zajednički tehnički dokument|
eZTD</t>
        </is>
      </c>
      <c r="AY148" s="2" t="inlineStr">
        <is>
          <t>3|
2</t>
        </is>
      </c>
      <c r="AZ148" s="2" t="inlineStr">
        <is>
          <t xml:space="preserve">|
</t>
        </is>
      </c>
      <c r="BA148" t="inlineStr">
        <is>
          <t>zajednički tehnički dokument (&lt;a href="/entry/result/3535764/all" id="ENTRY_TO_ENTRY_CONVERTER" target="_blank"&gt;IATE:3535764&lt;/a&gt;) u elektroničkom formatu</t>
        </is>
      </c>
      <c r="BB148" s="2" t="inlineStr">
        <is>
          <t>elektronikus közös műszaki dokumentum</t>
        </is>
      </c>
      <c r="BC148" s="2" t="inlineStr">
        <is>
          <t>2</t>
        </is>
      </c>
      <c r="BD148" s="2" t="inlineStr">
        <is>
          <t/>
        </is>
      </c>
      <c r="BE148" t="inlineStr">
        <is>
          <t/>
        </is>
      </c>
      <c r="BF148" s="2" t="inlineStr">
        <is>
          <t>documento tecnico comune in formato elettronico</t>
        </is>
      </c>
      <c r="BG148" s="2" t="inlineStr">
        <is>
          <t>3</t>
        </is>
      </c>
      <c r="BH148" s="2" t="inlineStr">
        <is>
          <t/>
        </is>
      </c>
      <c r="BI148" t="inlineStr">
        <is>
          <t/>
        </is>
      </c>
      <c r="BJ148" s="2" t="inlineStr">
        <is>
          <t>elektroninis bendrasis techninis dokumentas</t>
        </is>
      </c>
      <c r="BK148" s="2" t="inlineStr">
        <is>
          <t>2</t>
        </is>
      </c>
      <c r="BL148" s="2" t="inlineStr">
        <is>
          <t/>
        </is>
      </c>
      <c r="BM148" t="inlineStr">
        <is>
          <t/>
        </is>
      </c>
      <c r="BN148" s="2" t="inlineStr">
        <is>
          <t>elektronisks kopējais tehniskais dokuments</t>
        </is>
      </c>
      <c r="BO148" s="2" t="inlineStr">
        <is>
          <t>2</t>
        </is>
      </c>
      <c r="BP148" s="2" t="inlineStr">
        <is>
          <t/>
        </is>
      </c>
      <c r="BQ148" t="inlineStr">
        <is>
          <t/>
        </is>
      </c>
      <c r="BR148" s="2" t="inlineStr">
        <is>
          <t>Dokument Tekniku Komuni f'verżjoni elettronika</t>
        </is>
      </c>
      <c r="BS148" s="2" t="inlineStr">
        <is>
          <t>3</t>
        </is>
      </c>
      <c r="BT148" s="2" t="inlineStr">
        <is>
          <t/>
        </is>
      </c>
      <c r="BU148" t="inlineStr">
        <is>
          <t/>
        </is>
      </c>
      <c r="BV148" s="2" t="inlineStr">
        <is>
          <t>elektronisch gemeenschappelijk technisch document|
eCTD</t>
        </is>
      </c>
      <c r="BW148" s="2" t="inlineStr">
        <is>
          <t>2|
2</t>
        </is>
      </c>
      <c r="BX148" s="2" t="inlineStr">
        <is>
          <t xml:space="preserve">|
</t>
        </is>
      </c>
      <c r="BY148" t="inlineStr">
        <is>
          <t/>
        </is>
      </c>
      <c r="BZ148" s="2" t="inlineStr">
        <is>
          <t>elektroniczny wspólny dokument techniczny</t>
        </is>
      </c>
      <c r="CA148" s="2" t="inlineStr">
        <is>
          <t>2</t>
        </is>
      </c>
      <c r="CB148" s="2" t="inlineStr">
        <is>
          <t/>
        </is>
      </c>
      <c r="CC148" t="inlineStr">
        <is>
          <t/>
        </is>
      </c>
      <c r="CD148" s="2" t="inlineStr">
        <is>
          <t>Documento Técnico Comum eletrónico|
eCTD</t>
        </is>
      </c>
      <c r="CE148" s="2" t="inlineStr">
        <is>
          <t>3|
3</t>
        </is>
      </c>
      <c r="CF148" s="2" t="inlineStr">
        <is>
          <t xml:space="preserve">|
</t>
        </is>
      </c>
      <c r="CG148" t="inlineStr">
        <is>
          <t/>
        </is>
      </c>
      <c r="CH148" s="2" t="inlineStr">
        <is>
          <t>Documentul Tehnic Comun în format electronic|
eDTC</t>
        </is>
      </c>
      <c r="CI148" s="2" t="inlineStr">
        <is>
          <t>3|
3</t>
        </is>
      </c>
      <c r="CJ148" s="2" t="inlineStr">
        <is>
          <t xml:space="preserve">|
</t>
        </is>
      </c>
      <c r="CK148" t="inlineStr">
        <is>
          <t/>
        </is>
      </c>
      <c r="CL148" s="2" t="inlineStr">
        <is>
          <t>elektronický všeobecný technický dokument</t>
        </is>
      </c>
      <c r="CM148" s="2" t="inlineStr">
        <is>
          <t>2</t>
        </is>
      </c>
      <c r="CN148" s="2" t="inlineStr">
        <is>
          <t/>
        </is>
      </c>
      <c r="CO148" t="inlineStr">
        <is>
          <t/>
        </is>
      </c>
      <c r="CP148" s="2" t="inlineStr">
        <is>
          <t>skupni tehnični dokument v elektronski obliki</t>
        </is>
      </c>
      <c r="CQ148" s="2" t="inlineStr">
        <is>
          <t>2</t>
        </is>
      </c>
      <c r="CR148" s="2" t="inlineStr">
        <is>
          <t/>
        </is>
      </c>
      <c r="CS148" t="inlineStr">
        <is>
          <t/>
        </is>
      </c>
      <c r="CT148" s="2" t="inlineStr">
        <is>
          <t>elektroniskt Common Technical Document (elektroniskt format för ansökan)|
eCTD</t>
        </is>
      </c>
      <c r="CU148" s="2" t="inlineStr">
        <is>
          <t>3|
3</t>
        </is>
      </c>
      <c r="CV148" s="2" t="inlineStr">
        <is>
          <t xml:space="preserve">|
</t>
        </is>
      </c>
      <c r="CW148" t="inlineStr">
        <is>
          <t/>
        </is>
      </c>
    </row>
    <row r="149">
      <c r="A149" s="1" t="str">
        <f>HYPERLINK("https://iate.europa.eu/entry/result/2251220/all", "2251220")</f>
        <v>2251220</v>
      </c>
      <c r="B149" t="inlineStr">
        <is>
          <t>ENERGY;ENVIRONMENT</t>
        </is>
      </c>
      <c r="C149" t="inlineStr">
        <is>
          <t>ENERGY|energy policy|energy industry|fuel;ENVIRONMENT|deterioration of the environment|nuisance|pollutant|atmospheric pollutant|greenhouse gas</t>
        </is>
      </c>
      <c r="D149" t="inlineStr">
        <is>
          <t>yes</t>
        </is>
      </c>
      <c r="E149" t="inlineStr">
        <is>
          <t/>
        </is>
      </c>
      <c r="F149" s="2" t="inlineStr">
        <is>
          <t>партида</t>
        </is>
      </c>
      <c r="G149" s="2" t="inlineStr">
        <is>
          <t>3</t>
        </is>
      </c>
      <c r="H149" s="2" t="inlineStr">
        <is>
          <t/>
        </is>
      </c>
      <c r="I149" t="inlineStr">
        <is>
          <t/>
        </is>
      </c>
      <c r="J149" s="2" t="inlineStr">
        <is>
          <t>dávka</t>
        </is>
      </c>
      <c r="K149" s="2" t="inlineStr">
        <is>
          <t>3</t>
        </is>
      </c>
      <c r="L149" s="2" t="inlineStr">
        <is>
          <t/>
        </is>
      </c>
      <c r="M149" t="inlineStr">
        <is>
          <t>množství paliva nebo materiálu podrobeného reprezentativnímu odběru vzorků a charakterizovaného a přemisťovaného v rámci jedné nakládky nebo kontinuálně po určitou dobu</t>
        </is>
      </c>
      <c r="N149" s="2" t="inlineStr">
        <is>
          <t>batch|
parti</t>
        </is>
      </c>
      <c r="O149" s="2" t="inlineStr">
        <is>
          <t>3|
3</t>
        </is>
      </c>
      <c r="P149" s="2" t="inlineStr">
        <is>
          <t xml:space="preserve">preferred|
</t>
        </is>
      </c>
      <c r="Q149" t="inlineStr">
        <is>
          <t>mængde af brændsel
eller materiale, hvoraf der udtages repræsentative prøver, og som overføres som
én forsendelse eller kontinuerligt i en bestemt tidsperiode</t>
        </is>
      </c>
      <c r="R149" s="2" t="inlineStr">
        <is>
          <t>Charge</t>
        </is>
      </c>
      <c r="S149" s="2" t="inlineStr">
        <is>
          <t>3</t>
        </is>
      </c>
      <c r="T149" s="2" t="inlineStr">
        <is>
          <t/>
        </is>
      </c>
      <c r="U149" t="inlineStr">
        <is>
          <t>bestimmte Brennstoff- oder Materialmenge, die als Einzellieferung oder kontinuierlich über einen bestimmten Zeitraum hinweg repräsentativ beprobt, charakterisiert und weitergeleitet wird</t>
        </is>
      </c>
      <c r="V149" s="2" t="inlineStr">
        <is>
          <t>παρτίδα</t>
        </is>
      </c>
      <c r="W149" s="2" t="inlineStr">
        <is>
          <t>3</t>
        </is>
      </c>
      <c r="X149" s="2" t="inlineStr">
        <is>
          <t/>
        </is>
      </c>
      <c r="Y149" t="inlineStr">
        <is>
          <t>ποσότητα καυσίμου ή υλικού από την οποία έχει ληφθεί αντιπροσωπευτικό δείγμα και η οποία χαρακτηρίζεται και μεταφέρεται είτε ως ένα ενιαίο φορτίο ή συνεχώς σε συγκεκριμένη χρονική περίοδο</t>
        </is>
      </c>
      <c r="Z149" s="2" t="inlineStr">
        <is>
          <t>batch|
batch of sustainable aviation fuels</t>
        </is>
      </c>
      <c r="AA149" s="2" t="inlineStr">
        <is>
          <t>3|
1</t>
        </is>
      </c>
      <c r="AB149" s="2" t="inlineStr">
        <is>
          <t xml:space="preserve">|
</t>
        </is>
      </c>
      <c r="AC149" t="inlineStr">
        <is>
          <t>amount of fuel or material representatively sampled and characterised, and transferred as one shipment or continuously over a specific period of time</t>
        </is>
      </c>
      <c r="AD149" s="2" t="inlineStr">
        <is>
          <t>partida|
lote</t>
        </is>
      </c>
      <c r="AE149" s="2" t="inlineStr">
        <is>
          <t>3|
3</t>
        </is>
      </c>
      <c r="AF149" s="2" t="inlineStr">
        <is>
          <t xml:space="preserve">|
</t>
        </is>
      </c>
      <c r="AG149" t="inlineStr">
        <is>
          <t>Cantidad de combustible o material de la que se toman muestras
 representativas, y que se identifica y transfiere como un único envío o
 se utiliza de manera continua durante un período específico.</t>
        </is>
      </c>
      <c r="AH149" s="2" t="inlineStr">
        <is>
          <t>partii</t>
        </is>
      </c>
      <c r="AI149" s="2" t="inlineStr">
        <is>
          <t>3</t>
        </is>
      </c>
      <c r="AJ149" s="2" t="inlineStr">
        <is>
          <t/>
        </is>
      </c>
      <c r="AK149" t="inlineStr">
        <is>
          <t>ühe saadetisena või teatava ajavahemiku jooksul pidevalt edastatud kütuse- või materjalikogus, millest on võetud kontrollproovid ning mille omadusi on kirjeldatud</t>
        </is>
      </c>
      <c r="AL149" s="2" t="inlineStr">
        <is>
          <t>erä</t>
        </is>
      </c>
      <c r="AM149" s="2" t="inlineStr">
        <is>
          <t>3</t>
        </is>
      </c>
      <c r="AN149" s="2" t="inlineStr">
        <is>
          <t/>
        </is>
      </c>
      <c r="AO149" t="inlineStr">
        <is>
          <t>tietty polttoaine- tai materiaalimäärä, josta on otettu edustavat näytteet, josta on laadittu kuvaus ja joka on siirretty yhtenä kuljetuksena tai siirretään jatkuvatoimisesti tietyn ajanjakson kuluessa</t>
        </is>
      </c>
      <c r="AP149" s="2" t="inlineStr">
        <is>
          <t>lot</t>
        </is>
      </c>
      <c r="AQ149" s="2" t="inlineStr">
        <is>
          <t>3</t>
        </is>
      </c>
      <c r="AR149" s="2" t="inlineStr">
        <is>
          <t/>
        </is>
      </c>
      <c r="AS149" t="inlineStr">
        <is>
          <t>quantité de combustible ou de matière échantillonnée de manière 
représentative et caractérisée et transférée en un seul chargement ou de
 manière continue pendant une période de temps donnée</t>
        </is>
      </c>
      <c r="AT149" s="2" t="inlineStr">
        <is>
          <t>baisc</t>
        </is>
      </c>
      <c r="AU149" s="2" t="inlineStr">
        <is>
          <t>3</t>
        </is>
      </c>
      <c r="AV149" s="2" t="inlineStr">
        <is>
          <t/>
        </is>
      </c>
      <c r="AW149" t="inlineStr">
        <is>
          <t/>
        </is>
      </c>
      <c r="AX149" s="2" t="inlineStr">
        <is>
          <t>šarža</t>
        </is>
      </c>
      <c r="AY149" s="2" t="inlineStr">
        <is>
          <t>3</t>
        </is>
      </c>
      <c r="AZ149" s="2" t="inlineStr">
        <is>
          <t/>
        </is>
      </c>
      <c r="BA149" t="inlineStr">
        <is>
          <t>količina goriva ili materijala koji su reprezentativno uzorkovani i označeni te isporučeni kao jedna pošiljka, ili kontinuirano tijekom određenog vremenskog razdoblja</t>
        </is>
      </c>
      <c r="BB149" s="2" t="inlineStr">
        <is>
          <t>tétel</t>
        </is>
      </c>
      <c r="BC149" s="2" t="inlineStr">
        <is>
          <t>3</t>
        </is>
      </c>
      <c r="BD149" s="2" t="inlineStr">
        <is>
          <t/>
        </is>
      </c>
      <c r="BE149" t="inlineStr">
        <is>
          <t>tüzelőanyag vagy más anyag adott mennyisége, amelyből reprezentatív mintát vettek és jellemeztek, valamint egy szállítmányként vagy egy adott időszak alatt folyamatosan továbbítottak</t>
        </is>
      </c>
      <c r="BF149" s="2" t="inlineStr">
        <is>
          <t>lotto</t>
        </is>
      </c>
      <c r="BG149" s="2" t="inlineStr">
        <is>
          <t>3</t>
        </is>
      </c>
      <c r="BH149" s="2" t="inlineStr">
        <is>
          <t/>
        </is>
      </c>
      <c r="BI149" t="inlineStr">
        <is>
          <t>quantità di combustibile o materiale sottoposta a campionamento in modo rappresentativo e trasferita in un'unica spedizione o in continuo nell'arco di un periodo di tempo specifico</t>
        </is>
      </c>
      <c r="BJ149" s="2" t="inlineStr">
        <is>
          <t>partija</t>
        </is>
      </c>
      <c r="BK149" s="2" t="inlineStr">
        <is>
          <t>3</t>
        </is>
      </c>
      <c r="BL149" s="2" t="inlineStr">
        <is>
          <t/>
        </is>
      </c>
      <c r="BM149" t="inlineStr">
        <is>
          <t>reprezentatyvųjį ėminį ir apibūdinimą atitinkančio kuro arba medžiagos kiekis, pristatomas viena siunta arba nepertraukiamai tam tikrą laikotarpį</t>
        </is>
      </c>
      <c r="BN149" s="2" t="inlineStr">
        <is>
          <t>partija</t>
        </is>
      </c>
      <c r="BO149" s="2" t="inlineStr">
        <is>
          <t>3</t>
        </is>
      </c>
      <c r="BP149" s="2" t="inlineStr">
        <is>
          <t/>
        </is>
      </c>
      <c r="BQ149" t="inlineStr">
        <is>
          <t>degvielas/kurināmā vai materiāla daudzums, kas ir reprezentatīvi 
paraugots un raksturots un ko pārvieto kā vienu kravas sūtījumu vai 
nepārtraukti konkrētā laika periodā</t>
        </is>
      </c>
      <c r="BR149" s="2" t="inlineStr">
        <is>
          <t>lott</t>
        </is>
      </c>
      <c r="BS149" s="2" t="inlineStr">
        <is>
          <t>3</t>
        </is>
      </c>
      <c r="BT149" s="2" t="inlineStr">
        <is>
          <t/>
        </is>
      </c>
      <c r="BU149" t="inlineStr">
        <is>
          <t>ammont ta' fjuwil jew materjal meħud bħala kampjun b'mod rappreżentattiv u kkaratterizzat u ttrasferit bħala vjeġġ wieħed jew kontinwament fuq perjodu ta' żmien speċifiku</t>
        </is>
      </c>
      <c r="BV149" s="2" t="inlineStr">
        <is>
          <t>partij</t>
        </is>
      </c>
      <c r="BW149" s="2" t="inlineStr">
        <is>
          <t>3</t>
        </is>
      </c>
      <c r="BX149" s="2" t="inlineStr">
        <is>
          <t/>
        </is>
      </c>
      <c r="BY149" t="inlineStr">
        <is>
          <t>"op representatieve wijze bemonsterde en gekarakteriseerde hoeveelheid brandstof of materiaal die hetzij in één keer, hetzij continu gedurende een bepaald tijdsverloop wordt overgebracht"</t>
        </is>
      </c>
      <c r="BZ149" s="2" t="inlineStr">
        <is>
          <t>partia</t>
        </is>
      </c>
      <c r="CA149" s="2" t="inlineStr">
        <is>
          <t>3</t>
        </is>
      </c>
      <c r="CB149" s="2" t="inlineStr">
        <is>
          <t/>
        </is>
      </c>
      <c r="CC149" t="inlineStr">
        <is>
          <t>ilość paliwa lub materiału poddana reprezentatywnemu próbkowaniu i scharakteryzowana, przekazywana jako jednorazowa dostawa lub w sposób ciągły w określonym czasie</t>
        </is>
      </c>
      <c r="CD149" s="2" t="inlineStr">
        <is>
          <t>lote</t>
        </is>
      </c>
      <c r="CE149" s="2" t="inlineStr">
        <is>
          <t>3</t>
        </is>
      </c>
      <c r="CF149" s="2" t="inlineStr">
        <is>
          <t/>
        </is>
      </c>
      <c r="CG149" t="inlineStr">
        <is>
          <t>Quantidade de combustível ou matéria com amostragem e caracterização representativas e objeto de uma transferência única ou contínua durante um período específico.</t>
        </is>
      </c>
      <c r="CH149" s="2" t="inlineStr">
        <is>
          <t>lot</t>
        </is>
      </c>
      <c r="CI149" s="2" t="inlineStr">
        <is>
          <t>3</t>
        </is>
      </c>
      <c r="CJ149" s="2" t="inlineStr">
        <is>
          <t/>
        </is>
      </c>
      <c r="CK149" t="inlineStr">
        <is>
          <t>o cantitate de combustibil sau de materie primă eșantionată și caracterizată în mod reprezentativ și transferată într-un singur transport sau în mod continuu de-a lungul unei anumite perioade de timp</t>
        </is>
      </c>
      <c r="CL149" s="2" t="inlineStr">
        <is>
          <t>šarža|
dávka</t>
        </is>
      </c>
      <c r="CM149" s="2" t="inlineStr">
        <is>
          <t>3|
3</t>
        </is>
      </c>
      <c r="CN149" s="2" t="inlineStr">
        <is>
          <t xml:space="preserve">|
</t>
        </is>
      </c>
      <c r="CO149" t="inlineStr">
        <is>
          <t>množstvo paliva alebo materiálu, v prípade ktorého sa reprezentatívnym spôsobom odobrali vzorky a vykonala charakterizácia a ktoré sa previedlo ako jedna zásielka alebo postupne v rámci konkrétneho časového obdobia</t>
        </is>
      </c>
      <c r="CP149" s="2" t="inlineStr">
        <is>
          <t>šarža</t>
        </is>
      </c>
      <c r="CQ149" s="2" t="inlineStr">
        <is>
          <t>3</t>
        </is>
      </c>
      <c r="CR149" s="2" t="inlineStr">
        <is>
          <t/>
        </is>
      </c>
      <c r="CS149" t="inlineStr">
        <is>
          <t>količina goriva ali materiala, ki se reprezentativno vzorči in označi ter prenese kot ena pošiljka ali neprekinjeno v posameznem obdobju</t>
        </is>
      </c>
      <c r="CT149" s="2" t="inlineStr">
        <is>
          <t>parti</t>
        </is>
      </c>
      <c r="CU149" s="2" t="inlineStr">
        <is>
          <t>3</t>
        </is>
      </c>
      <c r="CV149" s="2" t="inlineStr">
        <is>
          <t/>
        </is>
      </c>
      <c r="CW149" t="inlineStr">
        <is>
          <t>viss mängd bränsle eller material som genomgår representativ provtagning och karakterisering, och som transporteras i en sändning eller överförs löpande över en viss tidsperiod</t>
        </is>
      </c>
    </row>
    <row r="150">
      <c r="A150" s="1" t="str">
        <f>HYPERLINK("https://iate.europa.eu/entry/result/1073804/all", "1073804")</f>
        <v>1073804</v>
      </c>
      <c r="B150" t="inlineStr">
        <is>
          <t>SOCIAL QUESTIONS</t>
        </is>
      </c>
      <c r="C150" t="inlineStr">
        <is>
          <t>SOCIAL QUESTIONS|health|medical science|immunology</t>
        </is>
      </c>
      <c r="D150" t="inlineStr">
        <is>
          <t>yes</t>
        </is>
      </c>
      <c r="E150" t="inlineStr">
        <is>
          <t/>
        </is>
      </c>
      <c r="F150" t="inlineStr">
        <is>
          <t/>
        </is>
      </c>
      <c r="G150" t="inlineStr">
        <is>
          <t/>
        </is>
      </c>
      <c r="H150" t="inlineStr">
        <is>
          <t/>
        </is>
      </c>
      <c r="I150" t="inlineStr">
        <is>
          <t/>
        </is>
      </c>
      <c r="J150" t="inlineStr">
        <is>
          <t/>
        </is>
      </c>
      <c r="K150" t="inlineStr">
        <is>
          <t/>
        </is>
      </c>
      <c r="L150" t="inlineStr">
        <is>
          <t/>
        </is>
      </c>
      <c r="M150" t="inlineStr">
        <is>
          <t/>
        </is>
      </c>
      <c r="N150" s="2" t="inlineStr">
        <is>
          <t>humoral immunrespons</t>
        </is>
      </c>
      <c r="O150" s="2" t="inlineStr">
        <is>
          <t>3</t>
        </is>
      </c>
      <c r="P150" s="2" t="inlineStr">
        <is>
          <t/>
        </is>
      </c>
      <c r="Q150" t="inlineStr">
        <is>
          <t/>
        </is>
      </c>
      <c r="R150" s="2" t="inlineStr">
        <is>
          <t>humorale Immunantwort</t>
        </is>
      </c>
      <c r="S150" s="2" t="inlineStr">
        <is>
          <t>3</t>
        </is>
      </c>
      <c r="T150" s="2" t="inlineStr">
        <is>
          <t/>
        </is>
      </c>
      <c r="U150" t="inlineStr">
        <is>
          <t>Die humorale Immunantwort erfolgt im extrazellulären Raum durch die von Plasmazellen sezernierten Immunglobuline.</t>
        </is>
      </c>
      <c r="V150" s="2" t="inlineStr">
        <is>
          <t>χυμική ανοσοαπόκριση</t>
        </is>
      </c>
      <c r="W150" s="2" t="inlineStr">
        <is>
          <t>3</t>
        </is>
      </c>
      <c r="X150" s="2" t="inlineStr">
        <is>
          <t/>
        </is>
      </c>
      <c r="Y150" t="inlineStr">
        <is>
          <t>μηχανισμός ανοσοαπόκρισης [ &lt;a href="/entry/result/1073802/all" id="ENTRY_TO_ENTRY_CONVERTER" target="_blank"&gt;IATE:1073802&lt;/a&gt; ] που ενεργοποιείται όταν τα αντιγόνα είναι εξωκυττάριοι οργανισμοί και στον οποίο τα Β-λεμφοκύτταρα μετατρέπονται σε πλασματοκύτταρα που απελευθερώνουν αντισώματα μέσα στο αίμα και τη λέμφο, όπου γίνεται η εξουδετέρωση των αντιγόνων</t>
        </is>
      </c>
      <c r="Z150" s="2" t="inlineStr">
        <is>
          <t>humoral response|
B cell response|
antibody response</t>
        </is>
      </c>
      <c r="AA150" s="2" t="inlineStr">
        <is>
          <t>3|
3|
3</t>
        </is>
      </c>
      <c r="AB150" s="2" t="inlineStr">
        <is>
          <t>|
|
admitted</t>
        </is>
      </c>
      <c r="AC150" t="inlineStr">
        <is>
          <t>production of &lt;a href="https://iate.europa.eu/entry/result/1431861/en" target="_blank"&gt;B-cells&lt;/a&gt; by the &lt;a href="https://iate.europa.eu/entry/result/1128235/en" target="_blank"&gt;adaptive immune system&lt;/a&gt; as a response to viral infection</t>
        </is>
      </c>
      <c r="AD150" s="2" t="inlineStr">
        <is>
          <t>respuesta inmunitaria humoral|
respuesta humoral|
respuesta mediada por anticuerpos</t>
        </is>
      </c>
      <c r="AE150" s="2" t="inlineStr">
        <is>
          <t>3|
3|
3</t>
        </is>
      </c>
      <c r="AF150" s="2" t="inlineStr">
        <is>
          <t xml:space="preserve">|
|
</t>
        </is>
      </c>
      <c r="AG150" t="inlineStr">
        <is>
          <t>Respuesta inmunitaria producida por anticuerpos o por anticuerpos más 
complemento por contraposición con la&lt;a href="https://iate.europa.eu/entry/result/1073803/es" target="_blank"&gt; respuesta inmunitaria celular&lt;/a&gt;.</t>
        </is>
      </c>
      <c r="AH150" s="2" t="inlineStr">
        <is>
          <t>humoraalne immuunvastus</t>
        </is>
      </c>
      <c r="AI150" s="2" t="inlineStr">
        <is>
          <t>3</t>
        </is>
      </c>
      <c r="AJ150" s="2" t="inlineStr">
        <is>
          <t/>
        </is>
      </c>
      <c r="AK150" t="inlineStr">
        <is>
          <t>&lt;i&gt;omandatud immuunsüsteemi&lt;/i&gt; &lt;a href="/entry/result/1128235/all" id="ENTRY_TO_ENTRY_CONVERTER" target="_blank"&gt;IATE:1128235&lt;/a&gt; protsess, mille käigus &lt;i&gt;B-lümfotsüüdid &lt;/i&gt;&lt;a href="/entry/result/1431861/all" id="ENTRY_TO_ENTRY_CONVERTER" target="_blank"&gt;IATE:1431861&lt;/a&gt; sünteesivad antikehasid vastuseks rakkude immuunsüsteemi aktiveerimisele võõra antigeeni toimel</t>
        </is>
      </c>
      <c r="AL150" s="2" t="inlineStr">
        <is>
          <t>humoraalinen vaste</t>
        </is>
      </c>
      <c r="AM150" s="2" t="inlineStr">
        <is>
          <t>3</t>
        </is>
      </c>
      <c r="AN150" s="2" t="inlineStr">
        <is>
          <t/>
        </is>
      </c>
      <c r="AO150" t="inlineStr">
        <is>
          <t/>
        </is>
      </c>
      <c r="AP150" s="2" t="inlineStr">
        <is>
          <t>réponse immunitaire humorale|
réponse immunitaire à médiation humorale</t>
        </is>
      </c>
      <c r="AQ150" s="2" t="inlineStr">
        <is>
          <t>3|
3</t>
        </is>
      </c>
      <c r="AR150" s="2" t="inlineStr">
        <is>
          <t xml:space="preserve">|
</t>
        </is>
      </c>
      <c r="AS150" t="inlineStr">
        <is>
          <t>réponse immunitaire des lymphocytes B donc impliquant la sécrétion d'anticorps</t>
        </is>
      </c>
      <c r="AT150" s="2" t="inlineStr">
        <is>
          <t>freagairt lionnach</t>
        </is>
      </c>
      <c r="AU150" s="2" t="inlineStr">
        <is>
          <t>3</t>
        </is>
      </c>
      <c r="AV150" s="2" t="inlineStr">
        <is>
          <t/>
        </is>
      </c>
      <c r="AW150" t="inlineStr">
        <is>
          <t/>
        </is>
      </c>
      <c r="AX150" t="inlineStr">
        <is>
          <t/>
        </is>
      </c>
      <c r="AY150" t="inlineStr">
        <is>
          <t/>
        </is>
      </c>
      <c r="AZ150" t="inlineStr">
        <is>
          <t/>
        </is>
      </c>
      <c r="BA150" t="inlineStr">
        <is>
          <t/>
        </is>
      </c>
      <c r="BB150" t="inlineStr">
        <is>
          <t/>
        </is>
      </c>
      <c r="BC150" t="inlineStr">
        <is>
          <t/>
        </is>
      </c>
      <c r="BD150" t="inlineStr">
        <is>
          <t/>
        </is>
      </c>
      <c r="BE150" t="inlineStr">
        <is>
          <t/>
        </is>
      </c>
      <c r="BF150" s="2" t="inlineStr">
        <is>
          <t>risposta immunitaria umorale</t>
        </is>
      </c>
      <c r="BG150" s="2" t="inlineStr">
        <is>
          <t>3</t>
        </is>
      </c>
      <c r="BH150" s="2" t="inlineStr">
        <is>
          <t/>
        </is>
      </c>
      <c r="BI150" t="inlineStr">
        <is>
          <t/>
        </is>
      </c>
      <c r="BJ150" s="2" t="inlineStr">
        <is>
          <t>humoralinis atsakas</t>
        </is>
      </c>
      <c r="BK150" s="2" t="inlineStr">
        <is>
          <t>3</t>
        </is>
      </c>
      <c r="BL150" s="2" t="inlineStr">
        <is>
          <t/>
        </is>
      </c>
      <c r="BM150" t="inlineStr">
        <is>
          <t/>
        </is>
      </c>
      <c r="BN150" t="inlineStr">
        <is>
          <t/>
        </is>
      </c>
      <c r="BO150" t="inlineStr">
        <is>
          <t/>
        </is>
      </c>
      <c r="BP150" t="inlineStr">
        <is>
          <t/>
        </is>
      </c>
      <c r="BQ150" t="inlineStr">
        <is>
          <t/>
        </is>
      </c>
      <c r="BR150" s="2" t="inlineStr">
        <is>
          <t>rispons umorali|
rispons biċ-ċelloli B|
rispons bl-antikorpi</t>
        </is>
      </c>
      <c r="BS150" s="2" t="inlineStr">
        <is>
          <t>3|
2|
2</t>
        </is>
      </c>
      <c r="BT150" s="2" t="inlineStr">
        <is>
          <t xml:space="preserve">|
|
</t>
        </is>
      </c>
      <c r="BU150" t="inlineStr">
        <is>
          <t>il-produzzjoni ta' ċelloli B mis-sistema immunitarja adattiva bħala rispons għal infezzjoni virali</t>
        </is>
      </c>
      <c r="BV150" s="2" t="inlineStr">
        <is>
          <t>humorale immuunrespons</t>
        </is>
      </c>
      <c r="BW150" s="2" t="inlineStr">
        <is>
          <t>3</t>
        </is>
      </c>
      <c r="BX150" s="2" t="inlineStr">
        <is>
          <t/>
        </is>
      </c>
      <c r="BY150" t="inlineStr">
        <is>
          <t>Afweermechanisme waarbij een organisme antistoffen gaat produceren tegen een lichaamsvreemd antigeen.</t>
        </is>
      </c>
      <c r="BZ150" s="2" t="inlineStr">
        <is>
          <t>odpowiedź humoralna</t>
        </is>
      </c>
      <c r="CA150" s="2" t="inlineStr">
        <is>
          <t>3</t>
        </is>
      </c>
      <c r="CB150" s="2" t="inlineStr">
        <is>
          <t/>
        </is>
      </c>
      <c r="CC150" t="inlineStr">
        <is>
          <t>odpowiedź odpornościowa polegająca na syntetyzowaniu przeciwciał przez limfocyty B</t>
        </is>
      </c>
      <c r="CD150" s="2" t="inlineStr">
        <is>
          <t>resposta humoral|
resposta imune humoral|
resposta imunológica humoral</t>
        </is>
      </c>
      <c r="CE150" s="2" t="inlineStr">
        <is>
          <t>3|
3|
3</t>
        </is>
      </c>
      <c r="CF150" s="2" t="inlineStr">
        <is>
          <t xml:space="preserve">|
|
</t>
        </is>
      </c>
      <c r="CG150" t="inlineStr">
        <is>
          <t>Produção de células B pelo sistema imunitário adaptativo em resposta a infeções virais.</t>
        </is>
      </c>
      <c r="CH150" t="inlineStr">
        <is>
          <t/>
        </is>
      </c>
      <c r="CI150" t="inlineStr">
        <is>
          <t/>
        </is>
      </c>
      <c r="CJ150" t="inlineStr">
        <is>
          <t/>
        </is>
      </c>
      <c r="CK150" t="inlineStr">
        <is>
          <t/>
        </is>
      </c>
      <c r="CL150" t="inlineStr">
        <is>
          <t/>
        </is>
      </c>
      <c r="CM150" t="inlineStr">
        <is>
          <t/>
        </is>
      </c>
      <c r="CN150" t="inlineStr">
        <is>
          <t/>
        </is>
      </c>
      <c r="CO150" t="inlineStr">
        <is>
          <t/>
        </is>
      </c>
      <c r="CP150" s="2" t="inlineStr">
        <is>
          <t>humoralni odziv|
B-celični odziv|
protitelesni odziv</t>
        </is>
      </c>
      <c r="CQ150" s="2" t="inlineStr">
        <is>
          <t>3|
3|
3</t>
        </is>
      </c>
      <c r="CR150" s="2" t="inlineStr">
        <is>
          <t xml:space="preserve">|
|
</t>
        </is>
      </c>
      <c r="CS150" t="inlineStr">
        <is>
          <t/>
        </is>
      </c>
      <c r="CT150" s="2" t="inlineStr">
        <is>
          <t>humoralt immunsvar</t>
        </is>
      </c>
      <c r="CU150" s="2" t="inlineStr">
        <is>
          <t>3</t>
        </is>
      </c>
      <c r="CV150" s="2" t="inlineStr">
        <is>
          <t/>
        </is>
      </c>
      <c r="CW150" t="inlineStr">
        <is>
          <t/>
        </is>
      </c>
    </row>
    <row r="151">
      <c r="A151" s="1" t="str">
        <f>HYPERLINK("https://iate.europa.eu/entry/result/3545264/all", "3545264")</f>
        <v>3545264</v>
      </c>
      <c r="B151" t="inlineStr">
        <is>
          <t>SOCIAL QUESTIONS</t>
        </is>
      </c>
      <c r="C151" t="inlineStr">
        <is>
          <t>SOCIAL QUESTIONS|health|medical science</t>
        </is>
      </c>
      <c r="D151" t="inlineStr">
        <is>
          <t>yes</t>
        </is>
      </c>
      <c r="E151" t="inlineStr">
        <is>
          <t/>
        </is>
      </c>
      <c r="F151" s="2" t="inlineStr">
        <is>
          <t>сериозно увреждане на здравето</t>
        </is>
      </c>
      <c r="G151" s="2" t="inlineStr">
        <is>
          <t>3</t>
        </is>
      </c>
      <c r="H151" s="2" t="inlineStr">
        <is>
          <t/>
        </is>
      </c>
      <c r="I151" t="inlineStr">
        <is>
          <t>Увреждане на здравето [ &lt;a href="/entry/result/3545263/all" id="ENTRY_TO_ENTRY_CONVERTER" target="_blank"&gt;IATE:3545263&lt;/a&gt; ], което води до смърт или сериозно влошаване на здравето на индивида, в резултат на което настъпва някое от следните: животозастрашаващо заболяване или увреждане; постоянно увреждане на телесна структура или телесна функция; хоспитализация или удължаване на срока на хоспитализация; медицинска или хирургична интервенция за предотвратяване на животозастрашаващо заболяване или увреждане или постоянно увреждане на телесна структура или телесна функция; фетален дистрес, фетална смърт или вродена аномалия или вроден дефект.</t>
        </is>
      </c>
      <c r="J151" s="2" t="inlineStr">
        <is>
          <t>závažná nepříznivá událost</t>
        </is>
      </c>
      <c r="K151" s="2" t="inlineStr">
        <is>
          <t>3</t>
        </is>
      </c>
      <c r="L151" s="2" t="inlineStr">
        <is>
          <t/>
        </is>
      </c>
      <c r="M151" t="inlineStr">
        <is>
          <t>nepříznivá událost, která vedla k některému z těchto následků:
&lt;br&gt;a) smrt, 
&lt;br&gt;b) závažné zhoršení zdraví subjektu, které vedlo k některému z těchto následků: 
&lt;br&gt;i) život ohrožující nemoc nebo zranění, 
&lt;br&gt;ii) trvalé tělesné poškození nebo zhoršení některé tělesné funkce, 
&lt;br&gt; iii) hospitalizace nebo prodloužení hospitalizace pacienta, 
&lt;br&gt;iv) lékařský nebo chirurgický zákrok, který má zabránit život ohrožující nemoci nebo zranění nebo trvalému tělesnému poškození nebo zhoršení některé tělesné funkce, 
&lt;br&gt;v) chronické onemocnění, 
&lt;br&gt;c) ohrožení plodu, smrt plodu nebo vrozené tělesné nebo mentální postižení či vrozená vada</t>
        </is>
      </c>
      <c r="N151" s="2" t="inlineStr">
        <is>
          <t>alvorlig uønsket hændelse</t>
        </is>
      </c>
      <c r="O151" s="2" t="inlineStr">
        <is>
          <t>4</t>
        </is>
      </c>
      <c r="P151" s="2" t="inlineStr">
        <is>
          <t/>
        </is>
      </c>
      <c r="Q151" t="inlineStr">
        <is>
          <t>&lt;a href="https://iate.europa.eu/entry/result/3545263/da" target="_blank"&gt;uønsket hændelse&lt;/a&gt; med et af følgende udfald:
&lt;br&gt;a) dødsfald&lt;div&gt;b) alvorlig forringelse af forsøgspersonens helbred i form af:&lt;div&gt;i) livstruende sygdom eller skade&lt;/div&gt;&lt;div&gt;ii) varig forringelse af en legemsstruktur eller en legemsfunktion&lt;/div&gt;&lt;div&gt;iii) hospitalsindlæggelse eller forlængelse af patientens hospitalsindlæggelse&lt;/div&gt;&lt;div&gt;iv) medicinsk eller kirurgisk indgreb for at afværge livstruende sygdom eller skade eller varig forringelse af en legemsstruktur eller en legemsfunktion&lt;/div&gt;&lt;div&gt;v) kronisk sygdom&lt;/div&gt;&lt;div&gt;c) fosterskade, fosterdød eller et medfødt fysisk eller mentalt handicap eller fødselsskade&lt;/div&gt;&lt;/div&gt;</t>
        </is>
      </c>
      <c r="R151" s="2" t="inlineStr">
        <is>
          <t>schwerwiegendes unerwünschtes Ereignis|
schwerwiegender Zwischenfall</t>
        </is>
      </c>
      <c r="S151" s="2" t="inlineStr">
        <is>
          <t>3|
3</t>
        </is>
      </c>
      <c r="T151" s="2" t="inlineStr">
        <is>
          <t xml:space="preserve">|
</t>
        </is>
      </c>
      <c r="U151" t="inlineStr">
        <is>
          <t>unerwünschtes Ereignis &lt;a href="/entry/result/354526/all" id="ENTRY_TO_ENTRY_CONVERTER" target="_blank"&gt;IATE:354526&lt;/a&gt; , das eine der nachstehenden Folgen hatte:
&lt;br&gt;– Tod,
&lt;br&gt;– schwerwiegende Verschlechterung des Gesundheitszustandes des Probanden, die ihrerseits eine der nachstehenden Folgen hatte:
&lt;br&gt;i) lebensbedrohliche Erkrankung oder Verletzung,
&lt;br&gt;ii) bleibender Körperschaden oder dauerhafte Beeinträchtigung einer Körperfunktion, 
&lt;br&gt;iii) stationäre Behandlung oder Verlängerung einer stationären Behandlung, 
&lt;br&gt;iv) medizinische oder chirurgische Intervention zur Verhinderung einer lebensbedrohlichen Erkrankung oder Verletzung oder eines bleibenden Körperschadens oder einer dauerhaften Beeinträchtigung einer Körperfunktion</t>
        </is>
      </c>
      <c r="V151" s="2" t="inlineStr">
        <is>
          <t>σοβαρό ανεπιθύμητο συμβάν</t>
        </is>
      </c>
      <c r="W151" s="2" t="inlineStr">
        <is>
          <t>3</t>
        </is>
      </c>
      <c r="X151" s="2" t="inlineStr">
        <is>
          <t/>
        </is>
      </c>
      <c r="Y151" t="inlineStr">
        <is>
          <t>κάθε ανεπιθύμητο συμβάν που είχε ως αποτέλεσμα ένα από τα ακόλουθα:
&lt;br&gt;– θάνατο,
&lt;br&gt;– σοβαρή επιδείνωση της υγείας του ανθρώπου, που οδήγησε σε ένα από τα ακόλουθα:
&lt;br&gt;i) απειλητική για τη ζωή ασθένεια ή σωματική βλάβη,
&lt;br&gt;ii) μόνιμη βλάβη σε δομή του σώματος ή σε σωματική λειτουργία, 
&lt;br&gt;iii) εισαγωγή στο νοσοκομείο ή παράταση της διάρκειας νοσηλείας, 
&lt;br&gt;iv) ιατρική ή χειρουργική επέμβαση για να προληφθεί μια απειλητική για τη ζωή ασθένεια ή σωματική βλάβη ή μόνιμη βλάβη σε δομή του σώματος ή σε σωματική λειτουργία,
&lt;br&gt;– εμβρυική δυσπραγία, εμβρυικός θάνατος ή συγγενής ανωμαλία ή συγγενής διαμαρτία</t>
        </is>
      </c>
      <c r="Z151" s="2" t="inlineStr">
        <is>
          <t>serious adverse event|
SAE</t>
        </is>
      </c>
      <c r="AA151" s="2" t="inlineStr">
        <is>
          <t>3|
3</t>
        </is>
      </c>
      <c r="AB151" s="2" t="inlineStr">
        <is>
          <t xml:space="preserve">|
</t>
        </is>
      </c>
      <c r="AC151" t="inlineStr">
        <is>
          <t>&lt;i&gt;adverse event&lt;/i&gt; [ &lt;a href="/entry/result/3545263/all" id="ENTRY_TO_ENTRY_CONVERTER" target="_blank"&gt;IATE:3545263&lt;/a&gt; ] that leads to any of the following:
&lt;br&gt;– death,
&lt;br&gt;– serious deterioration in the health of the subject, that results in any of the following:
&lt;br&gt;(i) life-threatening illness or injury,
&lt;br&gt;(ii) permanent impairment of a body structure or a body function, 
&lt;br&gt;(iii) in-patient or extending the duration of hospitalisation, 
&lt;br&gt;(iv) medical or surgical intervention to prevent life-threatening illness or injury or permanent impairment to a body structure or a body function,
&lt;br&gt;– foetal distress, foetal death or a congenital abnormality or birth defect</t>
        </is>
      </c>
      <c r="AD151" s="2" t="inlineStr">
        <is>
          <t>acontecimiento adverso grave</t>
        </is>
      </c>
      <c r="AE151" s="2" t="inlineStr">
        <is>
          <t>3</t>
        </is>
      </c>
      <c r="AF151" s="2" t="inlineStr">
        <is>
          <t/>
        </is>
      </c>
      <c r="AG151" t="inlineStr">
        <is>
          <t>Todo acontecimiento adverso [ &lt;a href="/entry/result/3545263/all" id="ENTRY_TO_ENTRY_CONVERTER" target="_blank"&gt;IATE:3545263&lt;/a&gt; ] que ha tenido alguna de las siguientes consecuencias: 
&lt;br&gt;– fallecimiento, 
&lt;br&gt;– deterioro grave de la salud del sujeto que cause:
&lt;br&gt; i) enfermedad o lesión potencialmente mortales,
&lt;br&gt; ii) deterioro permanente de una función corporal o de una estructura corporal,
&lt;br&gt; iii) hospitalización o prolongación de la misma,
&lt;br&gt; iv) intervención médica o quirúrgica para evitar una enfermedad o lesión potencialmente mortales o el deterioro permanente de una función corporal o de una estructura corporal,
&lt;br&gt; - sufrimiento fetal, muerte fetal o una anomalía o malformación congénita;</t>
        </is>
      </c>
      <c r="AH151" s="2" t="inlineStr">
        <is>
          <t>tõsine kõrvalnäht</t>
        </is>
      </c>
      <c r="AI151" s="2" t="inlineStr">
        <is>
          <t>3</t>
        </is>
      </c>
      <c r="AJ151" s="2" t="inlineStr">
        <is>
          <t/>
        </is>
      </c>
      <c r="AK151" t="inlineStr">
        <is>
          <t>kõrvalnäht, mis põhjustab uuringus osaleja tervise olulise halvenemise järgmiste tagajärgedega:
&lt;br&gt;a) eluohtlik haigus või vigastus;
&lt;br&gt; b) keha struktuuri või funktsiooni püsiv kahjustus;
&lt;br&gt; c) haiglaravi või selle kestuse pikenemine;
&lt;br&gt; d) meditsiiniline või kirurgiline sekkumine, et ennetada eluohtlikku haigust, vigastust või keha struktuuri või funktsiooni püsivat kahjustust;
&lt;br&gt; e) loote distress, lootesurm või kaasasündinud hälve või sünnidefekt;
&lt;br&gt; f) surm</t>
        </is>
      </c>
      <c r="AL151" s="2" t="inlineStr">
        <is>
          <t>vakava haittatapahtuma</t>
        </is>
      </c>
      <c r="AM151" s="2" t="inlineStr">
        <is>
          <t>4</t>
        </is>
      </c>
      <c r="AN151" s="2" t="inlineStr">
        <is>
          <t/>
        </is>
      </c>
      <c r="AO151" t="inlineStr">
        <is>
          <t>haittatapahtumaa, joka on johtanut johonkin seuraavista: 
&lt;div&gt;
 a) hoitosuunnitelma, joka johtaisi testattavan henkilön kuolemaan tai saattaisi hänet välittömään hengenvaaraan tai johtaisi hänen jälkeläisensä kuolemaan; &lt;/div&gt;
&lt;div&gt;
 b) kuolema; &lt;/div&gt;
&lt;div&gt;
 c) testattavan henkilön tai testattavien luovutusten tai materiaalien vastaanottajan terveydentilan vakava heikkeneminen, joka on johtanut johonkin seuraavista:&lt;/div&gt;
&lt;div&gt;
 i) hengenvaaran aiheuttava sairaus tai vamma; &lt;/div&gt;
&lt;div&gt;
 ii) kehon rakenteeseen tai toimintaan kohdistuva pysyvä haitta; &lt;/div&gt;
&lt;div&gt;
 iii) sairaalahoito tai sairaalahoidon pitkittyminen; &lt;/div&gt;
&lt;div&gt;
 iv) lääketieteellinen tai kirurginen toimenpide hengenvaaran aiheuttavan sairauden tai vamman taikka kehon rakenteeseen tai toimintaan kohdistuvan pysyvän haitan ehkäisemiseksi; &lt;/div&gt;
&lt;div&gt;
 v) krooninen sairaus; &lt;/div&gt;
&lt;div&gt;
 d) sikiön vaaratilanne, sikiön kuolema taikka synnynnäinen fyysinen vamma tai henkinen kehitysvamma tai epämuodostuma&lt;/div&gt;</t>
        </is>
      </c>
      <c r="AP151" s="2" t="inlineStr">
        <is>
          <t>événement indésirable grave</t>
        </is>
      </c>
      <c r="AQ151" s="2" t="inlineStr">
        <is>
          <t>3</t>
        </is>
      </c>
      <c r="AR151" s="2" t="inlineStr">
        <is>
          <t/>
        </is>
      </c>
      <c r="AS151" t="inlineStr">
        <is>
          <t>tout événement indésirable ayant entraîné: &lt;div&gt; - la
mort; &lt;/div&gt;&lt;div&gt; - une
dégradation grave de l'état de santé du participant, laquelle est à l'origine: &lt;/div&gt;&lt;div&gt;i) d'une
maladie ou blessure mettant en danger la vie du patient;
&lt;br&gt;ii) d'une
déficience permanente d'une structure ou fonction anatomique;
&lt;br&gt;iii) d'une
hospitalisation ou de la prolongation de l'hospitalisation du patient;
&lt;br&gt;iv) d'une
intervention médicale ou chirurgicale visant à prévenir toute maladie ou
blessure mettant en danger la vie du patient ou toute déficience permanente
d'une structure ou fonction anatomique;&lt;br&gt;v) d'une
maladie chronique; &lt;/div&gt;&lt;div&gt;- une
souffrance fœtale, la mort du fœtus, des déficiences physiques ou mentales
congénitales ou une malformation congénitale.&lt;/div&gt;</t>
        </is>
      </c>
      <c r="AT151" s="2" t="inlineStr">
        <is>
          <t>teagmhas trom díobhálach</t>
        </is>
      </c>
      <c r="AU151" s="2" t="inlineStr">
        <is>
          <t>3</t>
        </is>
      </c>
      <c r="AV151" s="2" t="inlineStr">
        <is>
          <t/>
        </is>
      </c>
      <c r="AW151" t="inlineStr">
        <is>
          <t/>
        </is>
      </c>
      <c r="AX151" t="inlineStr">
        <is>
          <t/>
        </is>
      </c>
      <c r="AY151" t="inlineStr">
        <is>
          <t/>
        </is>
      </c>
      <c r="AZ151" t="inlineStr">
        <is>
          <t/>
        </is>
      </c>
      <c r="BA151" t="inlineStr">
        <is>
          <t/>
        </is>
      </c>
      <c r="BB151" s="2" t="inlineStr">
        <is>
          <t>súlyos nemkívánatos esemény</t>
        </is>
      </c>
      <c r="BC151" s="2" t="inlineStr">
        <is>
          <t>4</t>
        </is>
      </c>
      <c r="BD151" s="2" t="inlineStr">
        <is>
          <t/>
        </is>
      </c>
      <c r="BE151" t="inlineStr">
        <is>
          <t>minden olyan nemkívánatos esemény, amely a következők bármelyikéhez vezetett:
&lt;br&gt;a) olyan betegellátással kapcsolatos döntés, amelynek következtében a vizsgált egyén életét veszti vagy közvetlen életveszélybe kerül, vagy a vizsgált személy utódja életét veszti,
&lt;br&gt;b) halál,
&lt;br&gt;c) a vizsgált egyén vagy a vizsgált adományok vagy anyagok recipiense egészségi állapotának súlyos romlása, ami a következők bármelyikéhez vezetett:
&lt;br&gt;i. életet veszélyeztető megbetegedés vagy sérülés;
&lt;br&gt;ii. az anatómiai struktúrák vagy élettani funkciók tartós károsodása;
&lt;br&gt;iii. kórházi ápolás vagy a beteg kórházi ápolásának meghosszabbodása,
&lt;br&gt;iv. életet veszélyeztető megbetegedés vagy sérülés megelőzése érdekében, vagy az anatómiai struktúrák vagy élettani funkciók tartós károsodásának megelőzése érdekében végrehajtott orvosi vagy sebészeti beavatkozás;
&lt;br&gt;v. krónikus betegség,
&lt;br&gt;d) magzati distressz, magzati halál, veleszületett testi vagy szellemi károsodás, vagy születési rendellenesség</t>
        </is>
      </c>
      <c r="BF151" s="2" t="inlineStr">
        <is>
          <t>evento avverso grave</t>
        </is>
      </c>
      <c r="BG151" s="2" t="inlineStr">
        <is>
          <t>3</t>
        </is>
      </c>
      <c r="BH151" s="2" t="inlineStr">
        <is>
          <t/>
        </is>
      </c>
      <c r="BI151" t="inlineStr">
        <is>
          <t>qualsiasi evento avverso [ &lt;a href="/entry/result/3545263/all" id="ENTRY_TO_ENTRY_CONVERTER" target="_blank"&gt;IATE:3545263&lt;/a&gt; ] che ha avuto una delle seguenti conseguenze:
&lt;br&gt;– decesso,
&lt;br&gt;– un grave peggioramento delle condizioni di salute del soggetto che ha comportato:
&lt;br&gt;i) una malattia o una lesione potenzialmente letale,
&lt;br&gt;ii) un danneggiamento permanente di una struttura o di una funzione corporea,
&lt;br&gt;iii) la necessità di un ricovero ospedaliero o il suo prolungamento,
&lt;br&gt;iv) un intervento medico o chirurgico inteso a prevenire una malattia o una lesione potenzialmente letale o un danneggiamento permanente di una struttura o di una funzione corporea,
&lt;br&gt;– sofferenza fetale, morte fetale o un'anomalia o malformazione congenita</t>
        </is>
      </c>
      <c r="BJ151" s="2" t="inlineStr">
        <is>
          <t>rimtas nepageidaujamas įvykis</t>
        </is>
      </c>
      <c r="BK151" s="2" t="inlineStr">
        <is>
          <t>3</t>
        </is>
      </c>
      <c r="BL151" s="2" t="inlineStr">
        <is>
          <t/>
        </is>
      </c>
      <c r="BM151" t="inlineStr">
        <is>
          <t>nepageidaujamas įvykis, sukėlęs bet kurį iš šių padarinių:
&lt;br&gt;a) mirtį,
&lt;br&gt;b) rimtą tiriamojo asmens sveikatos pablogėjimą, dėl kurio atsirado bet kuris iš šių padarinių:
&lt;br&gt;i) gyvybei pavojinga liga ar trauma,
&lt;br&gt;ii) nuolatinis organizmo struktūrinis defektas ar funkcijos pablogėjimas,
&lt;br&gt;iii) hospitalizacija ar paciento hospitalizacijos pratęsimas,
&lt;br&gt;iv) medicininė ar chirurginė intervencija, kad būtų išvengta gyvybei pavojingos ligos ar traumos arba nuolatinio organizmo struktūrinio defekto ar funkcijos pablogėjimo,
&lt;br&gt;v) lėtinė liga,
&lt;br&gt;c) vaisiaus būklės pablogėjimas, vaisiaus mirtis arba įgimtas fizinis ar psichikos sutrikimas, arba apsigimimas</t>
        </is>
      </c>
      <c r="BN151" s="2" t="inlineStr">
        <is>
          <t>nopietns nevēlams notikums</t>
        </is>
      </c>
      <c r="BO151" s="2" t="inlineStr">
        <is>
          <t>3</t>
        </is>
      </c>
      <c r="BP151" s="2" t="inlineStr">
        <is>
          <t/>
        </is>
      </c>
      <c r="BQ151" t="inlineStr">
        <is>
          <t>jebkurš nevēlams notikums, kas novedis pie kādām no šādām sekām:
&lt;br&gt; a) nāve;
&lt;br&gt;b) pētāmās personas veselības būtiska pasliktināšanās, kuras dēļ bijušas jebkādas no šādām sekām:
&lt;br&gt; i) tāda slimība vai ievainojums, kas apdraud dzīvību;
&lt;br&gt; ii) pastāvošs organisma struktūras bojājums vai pavājināšanās;
&lt;br&gt; iii) hospitalizācija vai pacienta hospitalizācijas laika pagarināšanās;
&lt;br&gt; iv) medicīniska vai ķirurģiska iejaukšanās, kuras nolūks ir novērst dzīvību apdraudošu slimību vai ievainojumu vai pastāvošu organisma struktūras bojājumu vai funkciju pavājināšanos; 
&lt;br&gt;v) hroniska slimība;
&lt;br&gt; c) augļa distress, augļa bojāeja vai iedzimts fizisks vai garīgs traucējums vai iedzimts defekts</t>
        </is>
      </c>
      <c r="BR151" s="2" t="inlineStr">
        <is>
          <t>event avvers serju</t>
        </is>
      </c>
      <c r="BS151" s="2" t="inlineStr">
        <is>
          <t>3</t>
        </is>
      </c>
      <c r="BT151" s="2" t="inlineStr">
        <is>
          <t/>
        </is>
      </c>
      <c r="BU151" t="inlineStr">
        <is>
          <t>Kull event avvers li jkun wassal għal xi waħda minn dawn: mewt; deterjorament serju fis-saħħa tas-suġġett, li wassal għal xi waħda minn dawn: (i) marda jew feriment ta’ theddida għall-ħajja, (ii) indebboliment permanenti ta’ parti mill-ġisem jew funzjoni tal-ġisem, (iii) trattament fl-isptar jew l-estensjoni taż-żmien ta' trattament fl-isptar, (iv) intervent mediku jew kirurġiku biex tiġi kkurata marda jew feriment ta' theddida għall-ħajja jew indebboliment permanenti ta' parti mill-ġisem jew funzjoni tal-ġisem; sitwazzjoni inkwetanti tal-fetu, mewt tal-fetu jew abnormalità konġenitali jew difett fit-twelid</t>
        </is>
      </c>
      <c r="BV151" s="2" t="inlineStr">
        <is>
          <t>ernstig ongewenst voorval</t>
        </is>
      </c>
      <c r="BW151" s="2" t="inlineStr">
        <is>
          <t>3</t>
        </is>
      </c>
      <c r="BX151" s="2" t="inlineStr">
        <is>
          <t/>
        </is>
      </c>
      <c r="BY151" t="inlineStr">
        <is>
          <t>ongewenst voorval [ &lt;a href="/entry/result/3545263/all" id="ENTRY_TO_ENTRY_CONVERTER" target="_blank"&gt;IATE:3545263&lt;/a&gt; ] dat heeft geleid tot:
&lt;br&gt; – overlijden,
&lt;br&gt; – ernstige verslechtering van de gezondheidstoestand van de patiënt, die heeft geleid tot:
&lt;br&gt; i) levensbedreigende ziekte of verwonding;
&lt;br&gt; ii) blijvende beschadiging van een lichaamsstructuur of een lichaamsfunctie;
&lt;br&gt; iii) opname in een ziekenhuis of verlenging van de duur van een ziekenhuisopname;
&lt;br&gt; iv) een medische of chirurgische ingreep om de levensbedreigende ziekte of verwonding of de blijvende beschadiging van een lichaamsstructuur of een lichaamsfunctie te voorkomen;
&lt;br&gt; – lijden of overlijden van de foetus dan wel een aangeboren afwijking of geboorteafwijking</t>
        </is>
      </c>
      <c r="BZ151" s="2" t="inlineStr">
        <is>
          <t>ciężkie zdarzenie niepożądane|
poważne zdarzenie niepożądane</t>
        </is>
      </c>
      <c r="CA151" s="2" t="inlineStr">
        <is>
          <t>3|
3</t>
        </is>
      </c>
      <c r="CB151" s="2" t="inlineStr">
        <is>
          <t>|
preferred</t>
        </is>
      </c>
      <c r="CC151" t="inlineStr">
        <is>
          <t>zdarzenie niepożądane ( &lt;a href="/entry/result/3545263/all" id="ENTRY_TO_ENTRY_CONVERTER" target="_blank"&gt;IATE:3545263&lt;/a&gt; ), które doprowadziło do któregokolwiek z niżej wymienionych zdarzeń:
&lt;br&gt;– zgon,
&lt;br&gt;– ciężkie pogorszenie stanu zdrowia uczestnika badania, którego wynikiem było którekolwiek z niżej wymienionych zdarzeń:
&lt;br&gt;(i) choroba lub uraz, które zagrażają życiu, 
&lt;br&gt;(ii) trwałe upośledzenie struktury lub funkcji ciała,
&lt;br&gt; (iii) hospitalizacja lub przedłużenie hospitalizacji, 
&lt;br&gt;(iv) interwencja medyczna lub chirurgiczna w celu zapobieżenia chorobie lub urazowi, które zagrażają życiu, lub trwałemu upośledzeniu struktury lub funkcji ciała,
&lt;br&gt;– zagrożenie życia płodu, śmierć płodu bądź choroba lub wada wrodzona</t>
        </is>
      </c>
      <c r="CD151" s="2" t="inlineStr">
        <is>
          <t>acontecimento adverso grave</t>
        </is>
      </c>
      <c r="CE151" s="2" t="inlineStr">
        <is>
          <t>3</t>
        </is>
      </c>
      <c r="CF151" s="2" t="inlineStr">
        <is>
          <t/>
        </is>
      </c>
      <c r="CG151" t="inlineStr">
        <is>
          <t>Qualquer acontecimento adverso que tenha conduzido a alguma das seguintes consequências:
&lt;br&gt;a) Morte,
&lt;br&gt;b) Deterioração grave do estado de saúde do participante, que tenha resultado nalguma das seguintes situações:
&lt;br&gt; i) doença ou lesão que ponha a vida em perigo,
&lt;br&gt;ii) incapacidade permanente de uma estrutura anatómica ou função fisiológica,
&lt;br&gt;iii) hospitalização ou prolongamento da hospitalização do doente,
&lt;br&gt;iv) intervenção médica ou cirúrgica a fim de prevenir uma doença ou lesão que ponha a vida em perigo ou uma incapacidade permanente de uma estrutura anatómica ou função fisiológica,
&lt;br&gt;v) doença crónica,
&lt;br&gt;c) Sofrimento fetal, morte fetal, incapacidade física ou mental congénita ou malformação à nascença.</t>
        </is>
      </c>
      <c r="CH151" s="2" t="inlineStr">
        <is>
          <t>eveniment advers grav</t>
        </is>
      </c>
      <c r="CI151" s="2" t="inlineStr">
        <is>
          <t>3</t>
        </is>
      </c>
      <c r="CJ151" s="2" t="inlineStr">
        <is>
          <t/>
        </is>
      </c>
      <c r="CK151" t="inlineStr">
        <is>
          <t>orice eveniment advers care determină oricare dintre următoarele:
&lt;br&gt;– deces,
&lt;br&gt;– deteriorare gravă a sănătății subiectului, care a avut drept rezultat oricare dintre următoarele:
&lt;br&gt; (i) boală sau leziune care amenință viața, 
&lt;br&gt;(ii) deteriorare permanentă a unei structuri sau funcții a organismului, 
&lt;br&gt; (iii) spitalizare sau prelungirea spitalizării, 
&lt;br&gt;(iv) intervenție medicală sau chirurgicală pentru a preveni o boală ori o leziune care amenință viața sau deteriorarea permanentă a unei structuri ori funcții a organismului,
&lt;br&gt;– suferință fetală, moarte fetală sau o anomalie congenitală sau o malformație la naștere;</t>
        </is>
      </c>
      <c r="CL151" s="2" t="inlineStr">
        <is>
          <t>závažná nežiaduca udalosť</t>
        </is>
      </c>
      <c r="CM151" s="2" t="inlineStr">
        <is>
          <t>3</t>
        </is>
      </c>
      <c r="CN151" s="2" t="inlineStr">
        <is>
          <t/>
        </is>
      </c>
      <c r="CO151" t="inlineStr">
        <is>
          <t>&lt;div&gt;
 akákoľvek nežiaduca udalosť, ktorá vyústila do: &lt;/div&gt;
&lt;div&gt;
 a) rozhodnutia o liečbe pacienta, ktorého výsledkom je úmrtie alebo situácia bezprostredne ohrozujúca život testovanej osoby alebo úmrtie jeho potomka, &lt;/div&gt;
&lt;div&gt;
 b) úmrtia, &lt;/div&gt;
&lt;div&gt;
 c) závažného zhoršenia zdravotného stavu účastníka alebo testovanej osoby alebo osoby, ktorá je príjemcom testovanej substancie od darcov alebo materiálov, ktorého výsledkom bola niektorá z týchto príhod/udalostí: &lt;/div&gt;
&lt;div&gt;
 i) život ohrozujúce ochorenie alebo zranenie, &lt;/div&gt;
&lt;div&gt;
 ii) trvalé poškodenie štruktúry tela alebo telesnej funkcie, &lt;/div&gt;
&lt;div&gt;
 iii) hospitalizácia alebo predĺženie hospitalizácie pacienta, &lt;/div&gt;
&lt;div&gt;
 iv) zdravotnícky alebo chirurgický zákrok s cieľom predísť výskytu život ohrozujúceho ochorenia alebo zranenia alebo trvalého poškodenia štruktúry tela alebo telesnej funkcie, &lt;/div&gt;
&lt;div&gt;
 v) chronické ochorenie, &lt;/div&gt;
&lt;div&gt;
 d) ohrozenie plodu, smrť plodu alebo vrodené telesné alebo duševné poškodenie alebo chyba&lt;/div&gt;</t>
        </is>
      </c>
      <c r="CP151" s="2" t="inlineStr">
        <is>
          <t>resni neželeni dogodek</t>
        </is>
      </c>
      <c r="CQ151" s="2" t="inlineStr">
        <is>
          <t>3</t>
        </is>
      </c>
      <c r="CR151" s="2" t="inlineStr">
        <is>
          <t/>
        </is>
      </c>
      <c r="CS151" t="inlineStr">
        <is>
          <t>Kateri koli neželeni dogodek, ki je privedel do: 
&lt;br&gt;– smrti, 
&lt;br&gt;– resnega poslabšanja zdravja udeleženca, zaradi katerega je prišlo do katere koli od naslednjih možnosti: 
&lt;br&gt;(i) življenjsko nevarne bolezni ali poškodbe, 
&lt;br&gt;(ii) trajne poškodbe telesne strukture ali funkcije, 
&lt;br&gt;(iii) hospitalizacije ali podaljšanja obdobja hospitalizacije, 
&lt;br&gt;(iv) medicinskega ali kirurškega posega za preprečitev življenjsko nevarne bolezni ali poškodbe ali trajne poškodbe telesne strukture ali funkcije, 
&lt;br&gt;– plodovne stiske, smrti ploda ali prirojene anomalije ali motnje.</t>
        </is>
      </c>
      <c r="CT151" s="2" t="inlineStr">
        <is>
          <t>allvarlig negativ händelse</t>
        </is>
      </c>
      <c r="CU151" s="2" t="inlineStr">
        <is>
          <t>3</t>
        </is>
      </c>
      <c r="CV151" s="2" t="inlineStr">
        <is>
          <t/>
        </is>
      </c>
      <c r="CW151" t="inlineStr">
        <is>
          <t>negativ händelse som ledde till något av följande:
&lt;br&gt;– Dödsfall.
&lt;br&gt;Allvarlig försämring av försökspersonens hälsotillstånd, som medfört något av följande: 
&lt;br&gt; i) Livshotande sjukdom eller skada. 
&lt;br&gt; ii) Bestående skada på struktur i kropp eller bestående funktionsnedsättning. 
&lt;br&gt; iii) Sjukhusvård eller förlängd sjukhusvård för patienten. 
&lt;br&gt; iv) Medicinsk eller kirurgisk intervention för att förhindra livshotande sjukdom eller skada eller bestående skada på struktur i kropp eller bestående funktionsnedsättning. 
&lt;br&gt; v) Kronisk sjukdom.
&lt;br&gt;– c) | Allvarlig fosterpåverkan, fosterdöd, medfödd fysisk eller mental funktionsnedsättning eller missbildning.</t>
        </is>
      </c>
    </row>
    <row r="152">
      <c r="A152" s="1" t="str">
        <f>HYPERLINK("https://iate.europa.eu/entry/result/3535622/all", "3535622")</f>
        <v>3535622</v>
      </c>
      <c r="B152" t="inlineStr">
        <is>
          <t>SOCIAL QUESTIONS</t>
        </is>
      </c>
      <c r="C152" t="inlineStr">
        <is>
          <t>SOCIAL QUESTIONS|health|pharmaceutical industry</t>
        </is>
      </c>
      <c r="D152" t="inlineStr">
        <is>
          <t>yes</t>
        </is>
      </c>
      <c r="E152" t="inlineStr">
        <is>
          <t/>
        </is>
      </c>
      <c r="F152" s="2" t="inlineStr">
        <is>
          <t>Европейски публичен оценъчен доклад|
EPAR</t>
        </is>
      </c>
      <c r="G152" s="2" t="inlineStr">
        <is>
          <t>2|
2</t>
        </is>
      </c>
      <c r="H152" s="2" t="inlineStr">
        <is>
          <t xml:space="preserve">|
</t>
        </is>
      </c>
      <c r="I152" t="inlineStr">
        <is>
          <t/>
        </is>
      </c>
      <c r="J152" s="2" t="inlineStr">
        <is>
          <t>Evropská veřejná zpráva o hodnocení</t>
        </is>
      </c>
      <c r="K152" s="2" t="inlineStr">
        <is>
          <t>3</t>
        </is>
      </c>
      <c r="L152" s="2" t="inlineStr">
        <is>
          <t/>
        </is>
      </c>
      <c r="M152" t="inlineStr">
        <is>
          <t/>
        </is>
      </c>
      <c r="N152" s="2" t="inlineStr">
        <is>
          <t>europæisk offentlig vurderingsrapport|
EPAR</t>
        </is>
      </c>
      <c r="O152" s="2" t="inlineStr">
        <is>
          <t>3|
3</t>
        </is>
      </c>
      <c r="P152" s="2" t="inlineStr">
        <is>
          <t xml:space="preserve">|
</t>
        </is>
      </c>
      <c r="Q152" t="inlineStr">
        <is>
          <t/>
        </is>
      </c>
      <c r="R152" s="2" t="inlineStr">
        <is>
          <t>Europäischer Öffentlicher Beurteilungsbericht|
EPAR</t>
        </is>
      </c>
      <c r="S152" s="2" t="inlineStr">
        <is>
          <t>3|
3</t>
        </is>
      </c>
      <c r="T152" s="2" t="inlineStr">
        <is>
          <t xml:space="preserve">|
</t>
        </is>
      </c>
      <c r="U152" t="inlineStr">
        <is>
          <t>Beurteilung, die für alle Arzneimittel verfasst wird, für die die Marktzulassung über das zentralisierte Verfahren bei der &lt;a href="https://iate.europa.eu/entry/result/843722/DE" target="_blank"&gt;Europäischen Arzneimittel-Agentur (EMA)&lt;/a&gt; beantragt wird</t>
        </is>
      </c>
      <c r="V152" s="2" t="inlineStr">
        <is>
          <t>Ευρωπαϊκή ∆ηµόσια Έκθεση Αξιολόγησης|
EPAR|
Ευρωπαϊκή δημόσια έκθεση αξιολόγησης</t>
        </is>
      </c>
      <c r="W152" s="2" t="inlineStr">
        <is>
          <t>3|
3|
3</t>
        </is>
      </c>
      <c r="X152" s="2" t="inlineStr">
        <is>
          <t xml:space="preserve">|
|
</t>
        </is>
      </c>
      <c r="Y152" t="inlineStr">
        <is>
          <t/>
        </is>
      </c>
      <c r="Z152" s="2" t="inlineStr">
        <is>
          <t>European Public Assessment Report|
EPAR</t>
        </is>
      </c>
      <c r="AA152" s="2" t="inlineStr">
        <is>
          <t>3|
3</t>
        </is>
      </c>
      <c r="AB152" s="2" t="inlineStr">
        <is>
          <t xml:space="preserve">|
</t>
        </is>
      </c>
      <c r="AC152" t="inlineStr">
        <is>
          <t>document published for every human or veterinary medicine application that has been granted or refused a marketing authorisation and which provides public information on a medicine, including how it was assessed by the EMA</t>
        </is>
      </c>
      <c r="AD152" s="2" t="inlineStr">
        <is>
          <t>Informe Público Europeo de Evaluación|
EPAR</t>
        </is>
      </c>
      <c r="AE152" s="2" t="inlineStr">
        <is>
          <t>3|
3</t>
        </is>
      </c>
      <c r="AF152" s="2" t="inlineStr">
        <is>
          <t xml:space="preserve">|
</t>
        </is>
      </c>
      <c r="AG152" t="inlineStr">
        <is>
          <t/>
        </is>
      </c>
      <c r="AH152" s="2" t="inlineStr">
        <is>
          <t>Euroopa avalik hindamisaruanne|
EPAR</t>
        </is>
      </c>
      <c r="AI152" s="2" t="inlineStr">
        <is>
          <t>3|
3</t>
        </is>
      </c>
      <c r="AJ152" s="2" t="inlineStr">
        <is>
          <t xml:space="preserve">|
</t>
        </is>
      </c>
      <c r="AK152" t="inlineStr">
        <is>
          <t/>
        </is>
      </c>
      <c r="AL152" s="2" t="inlineStr">
        <is>
          <t>Euroopan julkinen arviointilausunto|
eurooppalainen julkinen arviointikertomus</t>
        </is>
      </c>
      <c r="AM152" s="2" t="inlineStr">
        <is>
          <t>2|
2</t>
        </is>
      </c>
      <c r="AN152" s="2" t="inlineStr">
        <is>
          <t xml:space="preserve">|
</t>
        </is>
      </c>
      <c r="AO152" t="inlineStr">
        <is>
          <t>yleisölle tarkoitettu yhteenveto lääkkeen ominaisuuksista, turvallisuudesta ja tehosta</t>
        </is>
      </c>
      <c r="AP152" s="2" t="inlineStr">
        <is>
          <t>rapport européen public d'évaluation|
EPAR</t>
        </is>
      </c>
      <c r="AQ152" s="2" t="inlineStr">
        <is>
          <t>2|
2</t>
        </is>
      </c>
      <c r="AR152" s="2" t="inlineStr">
        <is>
          <t xml:space="preserve">|
</t>
        </is>
      </c>
      <c r="AS152" t="inlineStr">
        <is>
          <t/>
        </is>
      </c>
      <c r="AT152" t="inlineStr">
        <is>
          <t/>
        </is>
      </c>
      <c r="AU152" t="inlineStr">
        <is>
          <t/>
        </is>
      </c>
      <c r="AV152" t="inlineStr">
        <is>
          <t/>
        </is>
      </c>
      <c r="AW152" t="inlineStr">
        <is>
          <t/>
        </is>
      </c>
      <c r="AX152" s="2" t="inlineStr">
        <is>
          <t>europsko javno izvješće o procjeni|
EPAR</t>
        </is>
      </c>
      <c r="AY152" s="2" t="inlineStr">
        <is>
          <t>4|
4</t>
        </is>
      </c>
      <c r="AZ152" s="2" t="inlineStr">
        <is>
          <t xml:space="preserve">|
</t>
        </is>
      </c>
      <c r="BA152" t="inlineStr">
        <is>
          <t>kratak sažetak osnovnih svojstava lijeka, VMP-a, cjepiva ili otopine za infuziju koji je napisan na jednostavan i javnosti razumljiv način</t>
        </is>
      </c>
      <c r="BB152" s="2" t="inlineStr">
        <is>
          <t>Európai nyilvános értékelő jelentés</t>
        </is>
      </c>
      <c r="BC152" s="2" t="inlineStr">
        <is>
          <t>2</t>
        </is>
      </c>
      <c r="BD152" s="2" t="inlineStr">
        <is>
          <t/>
        </is>
      </c>
      <c r="BE152" t="inlineStr">
        <is>
          <t/>
        </is>
      </c>
      <c r="BF152" s="2" t="inlineStr">
        <is>
          <t>relazione pubblica europea di valutazione|
EPAR</t>
        </is>
      </c>
      <c r="BG152" s="2" t="inlineStr">
        <is>
          <t>3|
3</t>
        </is>
      </c>
      <c r="BH152" s="2" t="inlineStr">
        <is>
          <t xml:space="preserve">|
</t>
        </is>
      </c>
      <c r="BI152" t="inlineStr">
        <is>
          <t/>
        </is>
      </c>
      <c r="BJ152" s="2" t="inlineStr">
        <is>
          <t>Europos viešas vertinimo protokolas|
EPAR</t>
        </is>
      </c>
      <c r="BK152" s="2" t="inlineStr">
        <is>
          <t>2|
2</t>
        </is>
      </c>
      <c r="BL152" s="2" t="inlineStr">
        <is>
          <t xml:space="preserve">|
</t>
        </is>
      </c>
      <c r="BM152" t="inlineStr">
        <is>
          <t/>
        </is>
      </c>
      <c r="BN152" s="2" t="inlineStr">
        <is>
          <t>Eiropas publiskā novērtējuma ziņojums|
EPAR</t>
        </is>
      </c>
      <c r="BO152" s="2" t="inlineStr">
        <is>
          <t>2|
2</t>
        </is>
      </c>
      <c r="BP152" s="2" t="inlineStr">
        <is>
          <t xml:space="preserve">|
</t>
        </is>
      </c>
      <c r="BQ152" t="inlineStr">
        <is>
          <t/>
        </is>
      </c>
      <c r="BR152" s="2" t="inlineStr">
        <is>
          <t>Rapport Pubbliku Ewropew ta' Valutazzjoni|
EPAR</t>
        </is>
      </c>
      <c r="BS152" s="2" t="inlineStr">
        <is>
          <t>3|
3</t>
        </is>
      </c>
      <c r="BT152" s="2" t="inlineStr">
        <is>
          <t xml:space="preserve">|
</t>
        </is>
      </c>
      <c r="BU152" t="inlineStr">
        <is>
          <t/>
        </is>
      </c>
      <c r="BV152" s="2" t="inlineStr">
        <is>
          <t>Europees openbaar beoordelingsrapport|
EPAR</t>
        </is>
      </c>
      <c r="BW152" s="2" t="inlineStr">
        <is>
          <t>3|
3</t>
        </is>
      </c>
      <c r="BX152" s="2" t="inlineStr">
        <is>
          <t xml:space="preserve">|
</t>
        </is>
      </c>
      <c r="BY152" t="inlineStr">
        <is>
          <t>openbaar beoordelingsrapport waarin de belangrijkste gegevens uit het verrichte onderzoek bij mens en proefdier zijn samengevat</t>
        </is>
      </c>
      <c r="BZ152" s="2" t="inlineStr">
        <is>
          <t>Europejskie Publiczne Sprawozdanie Oceniające|
EPAR</t>
        </is>
      </c>
      <c r="CA152" s="2" t="inlineStr">
        <is>
          <t>2|
2</t>
        </is>
      </c>
      <c r="CB152" s="2" t="inlineStr">
        <is>
          <t xml:space="preserve">|
</t>
        </is>
      </c>
      <c r="CC152" t="inlineStr">
        <is>
          <t/>
        </is>
      </c>
      <c r="CD152" s="2" t="inlineStr">
        <is>
          <t>Relatório Público Europeu de Avaliação|
EPAR</t>
        </is>
      </c>
      <c r="CE152" s="2" t="inlineStr">
        <is>
          <t>3|
3</t>
        </is>
      </c>
      <c r="CF152" s="2" t="inlineStr">
        <is>
          <t xml:space="preserve">|
</t>
        </is>
      </c>
      <c r="CG152" t="inlineStr">
        <is>
          <t/>
        </is>
      </c>
      <c r="CH152" s="2" t="inlineStr">
        <is>
          <t>Raportul european public de evaluare|
EPAR</t>
        </is>
      </c>
      <c r="CI152" s="2" t="inlineStr">
        <is>
          <t>3|
3</t>
        </is>
      </c>
      <c r="CJ152" s="2" t="inlineStr">
        <is>
          <t xml:space="preserve">|
</t>
        </is>
      </c>
      <c r="CK152" t="inlineStr">
        <is>
          <t/>
        </is>
      </c>
      <c r="CL152" s="2" t="inlineStr">
        <is>
          <t>Európska verejná hodnotiaca správa|
EPAR</t>
        </is>
      </c>
      <c r="CM152" s="2" t="inlineStr">
        <is>
          <t>2|
3</t>
        </is>
      </c>
      <c r="CN152" s="2" t="inlineStr">
        <is>
          <t xml:space="preserve">|
</t>
        </is>
      </c>
      <c r="CO152" t="inlineStr">
        <is>
          <t/>
        </is>
      </c>
      <c r="CP152" s="2" t="inlineStr">
        <is>
          <t>evropsko javno poročilo o oceni zdravila|
EPAR</t>
        </is>
      </c>
      <c r="CQ152" s="2" t="inlineStr">
        <is>
          <t>3|
2</t>
        </is>
      </c>
      <c r="CR152" s="2" t="inlineStr">
        <is>
          <t xml:space="preserve">|
</t>
        </is>
      </c>
      <c r="CS152" t="inlineStr">
        <is>
          <t/>
        </is>
      </c>
      <c r="CT152" s="2" t="inlineStr">
        <is>
          <t>offentligt europeiskt utredningsprotokoll|
EPAR</t>
        </is>
      </c>
      <c r="CU152" s="2" t="inlineStr">
        <is>
          <t>3|
2</t>
        </is>
      </c>
      <c r="CV152" s="2" t="inlineStr">
        <is>
          <t xml:space="preserve">|
</t>
        </is>
      </c>
      <c r="CW152" t="inlineStr">
        <is>
          <t/>
        </is>
      </c>
    </row>
    <row r="153">
      <c r="A153" s="1" t="str">
        <f>HYPERLINK("https://iate.europa.eu/entry/result/929218/all", "929218")</f>
        <v>929218</v>
      </c>
      <c r="B153" t="inlineStr">
        <is>
          <t>SOCIAL QUESTIONS</t>
        </is>
      </c>
      <c r="C153" t="inlineStr">
        <is>
          <t>SOCIAL QUESTIONS|health</t>
        </is>
      </c>
      <c r="D153" t="inlineStr">
        <is>
          <t>no</t>
        </is>
      </c>
      <c r="E153" t="inlineStr">
        <is>
          <t/>
        </is>
      </c>
      <c r="F153" t="inlineStr">
        <is>
          <t/>
        </is>
      </c>
      <c r="G153" t="inlineStr">
        <is>
          <t/>
        </is>
      </c>
      <c r="H153" t="inlineStr">
        <is>
          <t/>
        </is>
      </c>
      <c r="I153" t="inlineStr">
        <is>
          <t/>
        </is>
      </c>
      <c r="J153" t="inlineStr">
        <is>
          <t/>
        </is>
      </c>
      <c r="K153" t="inlineStr">
        <is>
          <t/>
        </is>
      </c>
      <c r="L153" t="inlineStr">
        <is>
          <t/>
        </is>
      </c>
      <c r="M153" t="inlineStr">
        <is>
          <t/>
        </is>
      </c>
      <c r="N153" t="inlineStr">
        <is>
          <t/>
        </is>
      </c>
      <c r="O153" t="inlineStr">
        <is>
          <t/>
        </is>
      </c>
      <c r="P153" t="inlineStr">
        <is>
          <t/>
        </is>
      </c>
      <c r="Q153" t="inlineStr">
        <is>
          <t/>
        </is>
      </c>
      <c r="R153" s="2" t="inlineStr">
        <is>
          <t>Post-Polio-Syndrom|
PPS</t>
        </is>
      </c>
      <c r="S153" s="2" t="inlineStr">
        <is>
          <t>3|
3</t>
        </is>
      </c>
      <c r="T153" s="2" t="inlineStr">
        <is>
          <t xml:space="preserve">|
</t>
        </is>
      </c>
      <c r="U153" t="inlineStr">
        <is>
          <t>Bei dem PPS handelt es sich um Spätfolgen einer Poliomyelitis-Erkrankung. Diese Folgeerscheinung macht sich erst Jahrzehnte nach der ursprünglichen Erkrankung bemerkbar. Durch die Krankheit sind im Körper viele so genannter Moto-Neuronen, die für die Bewegung verantwortlich sind, abgestorben oder geschwächt. Die verbliebenen Neuronen müssen nun ein Vielfaches der Arbeit im Körper leisten. Die Folge: Verschleißerscheinungen, die Funktion kann nicht mehr wie gewohnt ausgeübt werden. Neben Muskel- und Gelenkschmerzen leiden die meisten Betroffenen häufig unter neuen Muskelschwächen, Atemnot, starker Müdigkeit sowie unter Erschöpfung und Schlafstörungen.</t>
        </is>
      </c>
      <c r="V153" s="2" t="inlineStr">
        <is>
          <t>μεταπολιομυελιτικό σύνδρομο|
PPS</t>
        </is>
      </c>
      <c r="W153" s="2" t="inlineStr">
        <is>
          <t>3|
3</t>
        </is>
      </c>
      <c r="X153" s="2" t="inlineStr">
        <is>
          <t xml:space="preserve">|
</t>
        </is>
      </c>
      <c r="Y153" t="inlineStr">
        <is>
          <t>Βλ. αγγλικό δελτίο.</t>
        </is>
      </c>
      <c r="Z153" s="2" t="inlineStr">
        <is>
          <t>post-polio syndrome|
PPS</t>
        </is>
      </c>
      <c r="AA153" s="2" t="inlineStr">
        <is>
          <t>3|
3</t>
        </is>
      </c>
      <c r="AB153" s="2" t="inlineStr">
        <is>
          <t xml:space="preserve">|
</t>
        </is>
      </c>
      <c r="AC153" t="inlineStr">
        <is>
          <t>A condition that can strike polio survivors anywhere from 10 to 40 years after their recovery from polio. PPS is caused by the death of individual nerve terminals in the motor units that remain after a polio attack. Symptoms include fatigue, progressive muscle weakness, muscle and joint pain and muscular atrophy. Doctors estimate the incidence of PPS at about 25% of the survivor population.</t>
        </is>
      </c>
      <c r="AD153" t="inlineStr">
        <is>
          <t/>
        </is>
      </c>
      <c r="AE153" t="inlineStr">
        <is>
          <t/>
        </is>
      </c>
      <c r="AF153" t="inlineStr">
        <is>
          <t/>
        </is>
      </c>
      <c r="AG153" t="inlineStr">
        <is>
          <t/>
        </is>
      </c>
      <c r="AH153" t="inlineStr">
        <is>
          <t/>
        </is>
      </c>
      <c r="AI153" t="inlineStr">
        <is>
          <t/>
        </is>
      </c>
      <c r="AJ153" t="inlineStr">
        <is>
          <t/>
        </is>
      </c>
      <c r="AK153" t="inlineStr">
        <is>
          <t/>
        </is>
      </c>
      <c r="AL153" s="2" t="inlineStr">
        <is>
          <t>polion myöhäisoireyhtymä|
PPS|
postpoliosyndrooma</t>
        </is>
      </c>
      <c r="AM153" s="2" t="inlineStr">
        <is>
          <t>2|
2|
2</t>
        </is>
      </c>
      <c r="AN153" s="2" t="inlineStr">
        <is>
          <t xml:space="preserve">|
|
</t>
        </is>
      </c>
      <c r="AO153" t="inlineStr">
        <is>
          <t/>
        </is>
      </c>
      <c r="AP153" t="inlineStr">
        <is>
          <t/>
        </is>
      </c>
      <c r="AQ153" t="inlineStr">
        <is>
          <t/>
        </is>
      </c>
      <c r="AR153" t="inlineStr">
        <is>
          <t/>
        </is>
      </c>
      <c r="AS153" t="inlineStr">
        <is>
          <t/>
        </is>
      </c>
      <c r="AT153" t="inlineStr">
        <is>
          <t/>
        </is>
      </c>
      <c r="AU153" t="inlineStr">
        <is>
          <t/>
        </is>
      </c>
      <c r="AV153" t="inlineStr">
        <is>
          <t/>
        </is>
      </c>
      <c r="AW153" t="inlineStr">
        <is>
          <t/>
        </is>
      </c>
      <c r="AX153" t="inlineStr">
        <is>
          <t/>
        </is>
      </c>
      <c r="AY153" t="inlineStr">
        <is>
          <t/>
        </is>
      </c>
      <c r="AZ153" t="inlineStr">
        <is>
          <t/>
        </is>
      </c>
      <c r="BA153" t="inlineStr">
        <is>
          <t/>
        </is>
      </c>
      <c r="BB153" t="inlineStr">
        <is>
          <t/>
        </is>
      </c>
      <c r="BC153" t="inlineStr">
        <is>
          <t/>
        </is>
      </c>
      <c r="BD153" t="inlineStr">
        <is>
          <t/>
        </is>
      </c>
      <c r="BE153" t="inlineStr">
        <is>
          <t/>
        </is>
      </c>
      <c r="BF153" s="2" t="inlineStr">
        <is>
          <t>sindrome post-polio|
PPS</t>
        </is>
      </c>
      <c r="BG153" s="2" t="inlineStr">
        <is>
          <t>3|
3</t>
        </is>
      </c>
      <c r="BH153" s="2" t="inlineStr">
        <is>
          <t xml:space="preserve">|
</t>
        </is>
      </c>
      <c r="BI153" t="inlineStr">
        <is>
          <t>progressivo deterioramento dei nervi motori (ipostenia, dolori muscolo-scheletrici e atrofia muscolare progressiva) riscontrabile in una percentuale variabile tra il 20 e l'80% dei soggetti che aveva superato la fase acuta della poliomielite con esiti di paralisi stabili. Le ipotesi della patogenesi sono riferibili al sovraccarico di lavoro a cui sono soggetti i neuroni, all'insorgenza di malattie autoimmunitarie (come alcune forme di diabete) o alla persistenza del poliovirus.</t>
        </is>
      </c>
      <c r="BJ153" t="inlineStr">
        <is>
          <t/>
        </is>
      </c>
      <c r="BK153" t="inlineStr">
        <is>
          <t/>
        </is>
      </c>
      <c r="BL153" t="inlineStr">
        <is>
          <t/>
        </is>
      </c>
      <c r="BM153" t="inlineStr">
        <is>
          <t/>
        </is>
      </c>
      <c r="BN153" t="inlineStr">
        <is>
          <t/>
        </is>
      </c>
      <c r="BO153" t="inlineStr">
        <is>
          <t/>
        </is>
      </c>
      <c r="BP153" t="inlineStr">
        <is>
          <t/>
        </is>
      </c>
      <c r="BQ153" t="inlineStr">
        <is>
          <t/>
        </is>
      </c>
      <c r="BR153" t="inlineStr">
        <is>
          <t/>
        </is>
      </c>
      <c r="BS153" t="inlineStr">
        <is>
          <t/>
        </is>
      </c>
      <c r="BT153" t="inlineStr">
        <is>
          <t/>
        </is>
      </c>
      <c r="BU153" t="inlineStr">
        <is>
          <t/>
        </is>
      </c>
      <c r="BV153" t="inlineStr">
        <is>
          <t/>
        </is>
      </c>
      <c r="BW153" t="inlineStr">
        <is>
          <t/>
        </is>
      </c>
      <c r="BX153" t="inlineStr">
        <is>
          <t/>
        </is>
      </c>
      <c r="BY153" t="inlineStr">
        <is>
          <t/>
        </is>
      </c>
      <c r="BZ153" t="inlineStr">
        <is>
          <t/>
        </is>
      </c>
      <c r="CA153" t="inlineStr">
        <is>
          <t/>
        </is>
      </c>
      <c r="CB153" t="inlineStr">
        <is>
          <t/>
        </is>
      </c>
      <c r="CC153" t="inlineStr">
        <is>
          <t/>
        </is>
      </c>
      <c r="CD153" t="inlineStr">
        <is>
          <t/>
        </is>
      </c>
      <c r="CE153" t="inlineStr">
        <is>
          <t/>
        </is>
      </c>
      <c r="CF153" t="inlineStr">
        <is>
          <t/>
        </is>
      </c>
      <c r="CG153" t="inlineStr">
        <is>
          <t/>
        </is>
      </c>
      <c r="CH153" t="inlineStr">
        <is>
          <t/>
        </is>
      </c>
      <c r="CI153" t="inlineStr">
        <is>
          <t/>
        </is>
      </c>
      <c r="CJ153" t="inlineStr">
        <is>
          <t/>
        </is>
      </c>
      <c r="CK153" t="inlineStr">
        <is>
          <t/>
        </is>
      </c>
      <c r="CL153" t="inlineStr">
        <is>
          <t/>
        </is>
      </c>
      <c r="CM153" t="inlineStr">
        <is>
          <t/>
        </is>
      </c>
      <c r="CN153" t="inlineStr">
        <is>
          <t/>
        </is>
      </c>
      <c r="CO153" t="inlineStr">
        <is>
          <t/>
        </is>
      </c>
      <c r="CP153" t="inlineStr">
        <is>
          <t/>
        </is>
      </c>
      <c r="CQ153" t="inlineStr">
        <is>
          <t/>
        </is>
      </c>
      <c r="CR153" t="inlineStr">
        <is>
          <t/>
        </is>
      </c>
      <c r="CS153" t="inlineStr">
        <is>
          <t/>
        </is>
      </c>
      <c r="CT153" s="2" t="inlineStr">
        <is>
          <t>postpoliosyndrom</t>
        </is>
      </c>
      <c r="CU153" s="2" t="inlineStr">
        <is>
          <t>2</t>
        </is>
      </c>
      <c r="CV153" s="2" t="inlineStr">
        <is>
          <t/>
        </is>
      </c>
      <c r="CW153" t="inlineStr">
        <is>
          <t>"(...) Lång tid (mer än 20 år) efter genomgången polio kan invalidiserande rörelsehämningar uppkomma. Detta benämns postpoliosyndrom. (..)"</t>
        </is>
      </c>
    </row>
    <row r="154">
      <c r="A154" s="1" t="str">
        <f>HYPERLINK("https://iate.europa.eu/entry/result/876437/all", "876437")</f>
        <v>876437</v>
      </c>
      <c r="B154" t="inlineStr">
        <is>
          <t>SOCIAL QUESTIONS</t>
        </is>
      </c>
      <c r="C154" t="inlineStr">
        <is>
          <t>SOCIAL QUESTIONS|health</t>
        </is>
      </c>
      <c r="D154" t="inlineStr">
        <is>
          <t>yes</t>
        </is>
      </c>
      <c r="E154" t="inlineStr">
        <is>
          <t/>
        </is>
      </c>
      <c r="F154" t="inlineStr">
        <is>
          <t/>
        </is>
      </c>
      <c r="G154" t="inlineStr">
        <is>
          <t/>
        </is>
      </c>
      <c r="H154" t="inlineStr">
        <is>
          <t/>
        </is>
      </c>
      <c r="I154" t="inlineStr">
        <is>
          <t/>
        </is>
      </c>
      <c r="J154" t="inlineStr">
        <is>
          <t/>
        </is>
      </c>
      <c r="K154" t="inlineStr">
        <is>
          <t/>
        </is>
      </c>
      <c r="L154" t="inlineStr">
        <is>
          <t/>
        </is>
      </c>
      <c r="M154" t="inlineStr">
        <is>
          <t/>
        </is>
      </c>
      <c r="N154" s="2" t="inlineStr">
        <is>
          <t>sygdomsjusterede leveår|
DALY</t>
        </is>
      </c>
      <c r="O154" s="2" t="inlineStr">
        <is>
          <t>3|
3</t>
        </is>
      </c>
      <c r="P154" s="2" t="inlineStr">
        <is>
          <t xml:space="preserve">|
</t>
        </is>
      </c>
      <c r="Q154" t="inlineStr">
        <is>
          <t/>
        </is>
      </c>
      <c r="R154" s="2" t="inlineStr">
        <is>
          <t>behinderungskorrigiertes Lebensjahr</t>
        </is>
      </c>
      <c r="S154" s="2" t="inlineStr">
        <is>
          <t>1</t>
        </is>
      </c>
      <c r="T154" s="2" t="inlineStr">
        <is>
          <t/>
        </is>
      </c>
      <c r="U154" t="inlineStr">
        <is>
          <t/>
        </is>
      </c>
      <c r="V154" t="inlineStr">
        <is>
          <t/>
        </is>
      </c>
      <c r="W154" t="inlineStr">
        <is>
          <t/>
        </is>
      </c>
      <c r="X154" t="inlineStr">
        <is>
          <t/>
        </is>
      </c>
      <c r="Y154" t="inlineStr">
        <is>
          <t/>
        </is>
      </c>
      <c r="Z154" s="2" t="inlineStr">
        <is>
          <t>disability-adjusted life year|
DALY</t>
        </is>
      </c>
      <c r="AA154" s="2" t="inlineStr">
        <is>
          <t>3|
3</t>
        </is>
      </c>
      <c r="AB154" s="2" t="inlineStr">
        <is>
          <t xml:space="preserve">|
</t>
        </is>
      </c>
      <c r="AC154" t="inlineStr">
        <is>
          <t>measure that combines healthy life years lost because of premature mortality with those lost as a result of disability</t>
        </is>
      </c>
      <c r="AD154" s="2" t="inlineStr">
        <is>
          <t>año de vida ajustado por discapacidad|
AVAD</t>
        </is>
      </c>
      <c r="AE154" s="2" t="inlineStr">
        <is>
          <t>3|
3</t>
        </is>
      </c>
      <c r="AF154" s="2" t="inlineStr">
        <is>
          <t xml:space="preserve">|
</t>
        </is>
      </c>
      <c r="AG154" t="inlineStr">
        <is>
          <t>Unidad usada para medir tanto la carga global de morbilidad como la eficacia de las intervenciones de salud, medida por la reducción de la carga de morbilidad. Se calcula como el valor actual de los años venideros de vida sin discapacidad que se pierde como resultado de las muertes prematuras o los casos de discapacidad que ocurren en un año dado.</t>
        </is>
      </c>
      <c r="AH154" s="2" t="inlineStr">
        <is>
          <t>summaarne tervisekadu|
tervisekaotuse tõttu kaotatud eluaastad|
haigusega kohandatud eluaastad|
DALY</t>
        </is>
      </c>
      <c r="AI154" s="2" t="inlineStr">
        <is>
          <t>3|
3|
3|
3</t>
        </is>
      </c>
      <c r="AJ154" s="2" t="inlineStr">
        <is>
          <t xml:space="preserve">|
|
|
</t>
        </is>
      </c>
      <c r="AK154" t="inlineStr">
        <is>
          <t>summaarse tervisekaotuse ehk haiguskoormuse näitaja, mis ühendab haigestumusest jasuremusest tingitud tervisekaod; enneaegse surma tõttu kaotatudeluaastad + aastad, mida inimene pole elanud täie tervise juures</t>
        </is>
      </c>
      <c r="AL154" s="2" t="inlineStr">
        <is>
          <t>haittapainotettu elinvuosi|
menetetty terve elinvuosi</t>
        </is>
      </c>
      <c r="AM154" s="2" t="inlineStr">
        <is>
          <t>3|
3</t>
        </is>
      </c>
      <c r="AN154" s="2" t="inlineStr">
        <is>
          <t xml:space="preserve">|
</t>
        </is>
      </c>
      <c r="AO154" t="inlineStr">
        <is>
          <t>sairauden tai vamman takia menetetyt terveet elinvuodet</t>
        </is>
      </c>
      <c r="AP154" s="2" t="inlineStr">
        <is>
          <t>année de vie corrigée du facteur invalidité|
AVCI</t>
        </is>
      </c>
      <c r="AQ154" s="2" t="inlineStr">
        <is>
          <t>2|
2</t>
        </is>
      </c>
      <c r="AR154" s="2" t="inlineStr">
        <is>
          <t xml:space="preserve">|
</t>
        </is>
      </c>
      <c r="AS154" t="inlineStr">
        <is>
          <t>Le nombre des années de vie corrigées du facteur invalidité reflète par une seule unité de mesure de la charge globale de la maladie non seulement le nombre de décès, mais aussi l'impact sur une population des décès prématurés et des incapacités.</t>
        </is>
      </c>
      <c r="AT154" s="2" t="inlineStr">
        <is>
          <t>blianta saoil a choigeartaítear ó thaobh an mhíchumais de</t>
        </is>
      </c>
      <c r="AU154" s="2" t="inlineStr">
        <is>
          <t>3</t>
        </is>
      </c>
      <c r="AV154" s="2" t="inlineStr">
        <is>
          <t/>
        </is>
      </c>
      <c r="AW154" t="inlineStr">
        <is>
          <t/>
        </is>
      </c>
      <c r="AX154" t="inlineStr">
        <is>
          <t/>
        </is>
      </c>
      <c r="AY154" t="inlineStr">
        <is>
          <t/>
        </is>
      </c>
      <c r="AZ154" t="inlineStr">
        <is>
          <t/>
        </is>
      </c>
      <c r="BA154" t="inlineStr">
        <is>
          <t/>
        </is>
      </c>
      <c r="BB154" s="2" t="inlineStr">
        <is>
          <t>egészségkárosodással korrigált életévek|
DALY</t>
        </is>
      </c>
      <c r="BC154" s="2" t="inlineStr">
        <is>
          <t>3|
3</t>
        </is>
      </c>
      <c r="BD154" s="2" t="inlineStr">
        <is>
          <t xml:space="preserve">|
</t>
        </is>
      </c>
      <c r="BE154" t="inlineStr">
        <is>
          <t>mutató, mely összegzi:&lt;br&gt; – a korai halálozás következtében elvesztett életéveket – tehát a mortalitást (YLL – Years of Life Lost)&lt;br&gt; – a károsodott egészségi állapotban leélt éveket – vagyis a morbiditást (YLD – Years Lived with Disability)</t>
        </is>
      </c>
      <c r="BF154" s="2" t="inlineStr">
        <is>
          <t>anno di vita corretto per la disabilità|
DALY</t>
        </is>
      </c>
      <c r="BG154" s="2" t="inlineStr">
        <is>
          <t>3|
3</t>
        </is>
      </c>
      <c r="BH154" s="2" t="inlineStr">
        <is>
          <t xml:space="preserve">|
</t>
        </is>
      </c>
      <c r="BI154" t="inlineStr">
        <is>
          <t>misura che combina la somma degli anni di vita in buona salute persi a
causa di mortalità precoce con quelli persi a causa della comparsa di una disabilità</t>
        </is>
      </c>
      <c r="BJ154" s="2" t="inlineStr">
        <is>
          <t>dėl sveikatos sutrikimų prarasti sveiko gyvenimo metai|
dėl sveikatos sutrikimų prarasti metai|
DALY</t>
        </is>
      </c>
      <c r="BK154" s="2" t="inlineStr">
        <is>
          <t>2|
2|
2</t>
        </is>
      </c>
      <c r="BL154" s="2" t="inlineStr">
        <is>
          <t xml:space="preserve">|
|
</t>
        </is>
      </c>
      <c r="BM154" t="inlineStr">
        <is>
          <t>tam tikro regiono, valstybės ar grupės gyventojų sveiko gyvenimo metų, prarandamų dėl pernelyg ankstyvos mirties ir įvairių sveikatos sutrikimų, palyginti su tikėtina sveiko gyvenimo trukme, skaičius</t>
        </is>
      </c>
      <c r="BN154" t="inlineStr">
        <is>
          <t/>
        </is>
      </c>
      <c r="BO154" t="inlineStr">
        <is>
          <t/>
        </is>
      </c>
      <c r="BP154" t="inlineStr">
        <is>
          <t/>
        </is>
      </c>
      <c r="BQ154" t="inlineStr">
        <is>
          <t/>
        </is>
      </c>
      <c r="BR154" t="inlineStr">
        <is>
          <t/>
        </is>
      </c>
      <c r="BS154" t="inlineStr">
        <is>
          <t/>
        </is>
      </c>
      <c r="BT154" t="inlineStr">
        <is>
          <t/>
        </is>
      </c>
      <c r="BU154" t="inlineStr">
        <is>
          <t/>
        </is>
      </c>
      <c r="BV154" s="2" t="inlineStr">
        <is>
          <t>aantal verloren gezonde levensjaren|
DALY</t>
        </is>
      </c>
      <c r="BW154" s="2" t="inlineStr">
        <is>
          <t>3|
3</t>
        </is>
      </c>
      <c r="BX154" s="2" t="inlineStr">
        <is>
          <t xml:space="preserve">|
</t>
        </is>
      </c>
      <c r="BY154" t="inlineStr">
        <is>
          <t>maat voor het aantal gezonde levensjaren dat over een bevolking genomen verloren gaat door een bepaale ziekte</t>
        </is>
      </c>
      <c r="BZ154" s="2" t="inlineStr">
        <is>
          <t>lata życia skorygowane niepełnosprawnością|
DALY</t>
        </is>
      </c>
      <c r="CA154" s="2" t="inlineStr">
        <is>
          <t>3|
3</t>
        </is>
      </c>
      <c r="CB154" s="2" t="inlineStr">
        <is>
          <t xml:space="preserve">|
</t>
        </is>
      </c>
      <c r="CC154" t="inlineStr">
        <is>
          <t/>
        </is>
      </c>
      <c r="CD154" s="2" t="inlineStr">
        <is>
          <t>anos de vida ajustados pela incapacidade|
AVAI|
ano de vida ajustado por incapacidade</t>
        </is>
      </c>
      <c r="CE154" s="2" t="inlineStr">
        <is>
          <t>3|
3|
3</t>
        </is>
      </c>
      <c r="CF154" s="2" t="inlineStr">
        <is>
          <t xml:space="preserve">|
|
</t>
        </is>
      </c>
      <c r="CG154" t="inlineStr">
        <is>
          <t>Indicador que mede o peso global da doença calculado com base nos anos de vida potencial perdidos por morte prematura e nos anos de vida em boa saúde perdidos em resultado de incapacidade.</t>
        </is>
      </c>
      <c r="CH154" s="2" t="inlineStr">
        <is>
          <t>an de viață ajustat pentru dizabilitate|
DALY</t>
        </is>
      </c>
      <c r="CI154" s="2" t="inlineStr">
        <is>
          <t>3|
3</t>
        </is>
      </c>
      <c r="CJ154" s="2" t="inlineStr">
        <is>
          <t xml:space="preserve">|
</t>
        </is>
      </c>
      <c r="CK154" t="inlineStr">
        <is>
          <t>indicator de sănătate ce însumează pierderea de ani de viață prin decese premature și anii trăiți cu incapacitate dată de prezența bolii sau a accidentelor</t>
        </is>
      </c>
      <c r="CL154" s="2" t="inlineStr">
        <is>
          <t>roky života vážené dizabilitou</t>
        </is>
      </c>
      <c r="CM154" s="2" t="inlineStr">
        <is>
          <t>3</t>
        </is>
      </c>
      <c r="CN154" s="2" t="inlineStr">
        <is>
          <t/>
        </is>
      </c>
      <c r="CO154" t="inlineStr">
        <is>
          <t/>
        </is>
      </c>
      <c r="CP154" s="2" t="inlineStr">
        <is>
          <t>DALY|
izgubljeno leto življenja zaradi bolezni, invalidnosti ali prezgodnje smrti|
nezmožnosti prilagojeno leto življenja</t>
        </is>
      </c>
      <c r="CQ154" s="2" t="inlineStr">
        <is>
          <t>3|
3|
3</t>
        </is>
      </c>
      <c r="CR154" s="2" t="inlineStr">
        <is>
          <t xml:space="preserve">|
|
</t>
        </is>
      </c>
      <c r="CS154" t="inlineStr">
        <is>
          <t>poseben kazalnik, ki združuje dva kazalnika, in sicer: YLL (ang. kratica za "years of life lost") in YLD (ang. kratica za "years lived with disability"); oblikovan je tako, da z eno samo vrednostjo kvantitativno opredeljuje tako prezgodnjo smrt kot tudi invalidnost, ki sta posledica določene škodljivosti; en DALY je enak &lt;i&gt;izgubi enega leta zdravega življenja&lt;/i&gt;; rečeno drugače: je seštevek vseh let, izgubljenih zaradi ene ali več bolezni, in števila let, ko je bilo bolnikom zaradi teh bolezni onemogočeno normalno življenje</t>
        </is>
      </c>
      <c r="CT154" s="2" t="inlineStr">
        <is>
          <t>funktionsjusterat levnadsår|
DALY</t>
        </is>
      </c>
      <c r="CU154" s="2" t="inlineStr">
        <is>
          <t>2|
2</t>
        </is>
      </c>
      <c r="CV154" s="2" t="inlineStr">
        <is>
          <t xml:space="preserve">|
</t>
        </is>
      </c>
      <c r="CW154" t="inlineStr">
        <is>
          <t>"En metod att på befolkningsnivå beräkna tyngden av olika folkhälsoproblem har utvecklats av Världsbanken och WHO tillsammans med Harvard School of Public Health. Värdet av antalet år utan funktionsnedsättning som potentiellt förloras genom tidig död vägs samman med sjukdom eller funktionsnedsättning som inträffar i olika åldrar. Analysen grundas på 109 diagnoser som täcker alla tänkbara dödsorsaker och 95 procent av möjliga sjukdomar. I metoden ingår vägning för ålder och diskontering av de förlorade åren. De framräknade "funktionsjusterade levnadsåren" (DALY: disability adjusted life years) mäter "sjukdomsbördan"."</t>
        </is>
      </c>
    </row>
    <row r="155">
      <c r="A155" s="1" t="str">
        <f>HYPERLINK("https://iate.europa.eu/entry/result/1689952/all", "1689952")</f>
        <v>1689952</v>
      </c>
      <c r="B155" t="inlineStr">
        <is>
          <t>SOCIAL QUESTIONS</t>
        </is>
      </c>
      <c r="C155" t="inlineStr">
        <is>
          <t>SOCIAL QUESTIONS|health|pharmaceutical industry</t>
        </is>
      </c>
      <c r="D155" t="inlineStr">
        <is>
          <t>yes</t>
        </is>
      </c>
      <c r="E155" t="inlineStr">
        <is>
          <t/>
        </is>
      </c>
      <c r="F155" s="2" t="inlineStr">
        <is>
          <t>кодиране</t>
        </is>
      </c>
      <c r="G155" s="2" t="inlineStr">
        <is>
          <t>3</t>
        </is>
      </c>
      <c r="H155" s="2" t="inlineStr">
        <is>
          <t/>
        </is>
      </c>
      <c r="I155" t="inlineStr">
        <is>
          <t>При клиничните изследвания/изпитвания - скриване на информацията за предписаното лечение или лекарствен продукт [ &lt;a href="/entry/result/1443220/all" id="ENTRY_TO_ENTRY_CONVERTER" target="_blank"&gt;IATE:1443220&lt;/a&gt; ] от пациента („слепи“) или от доктора и пациента („двойно слепи“) с оглед минимизиране на субективизма при оценката на фармакологичния ефект [ &lt;a href="/entry/result/383931/all" id="ENTRY_TO_ENTRY_CONVERTER" target="_blank"&gt;IATE:383931&lt;/a&gt; ].</t>
        </is>
      </c>
      <c r="J155" s="2" t="inlineStr">
        <is>
          <t>zaslepení</t>
        </is>
      </c>
      <c r="K155" s="2" t="inlineStr">
        <is>
          <t>3</t>
        </is>
      </c>
      <c r="L155" s="2" t="inlineStr">
        <is>
          <t/>
        </is>
      </c>
      <c r="M155" t="inlineStr">
        <is>
          <t>postup, při kterém subjekt hodnocení, popřípadě i zkoušející nebo další osoby podílející se na klinickém hodnocení nemají přístup k informaci o přiřazení hodnoceného léčivého přípravku jednotlivým subjektům hodnocení</t>
        </is>
      </c>
      <c r="N155" s="2" t="inlineStr">
        <is>
          <t>blinding</t>
        </is>
      </c>
      <c r="O155" s="2" t="inlineStr">
        <is>
          <t>3</t>
        </is>
      </c>
      <c r="P155" s="2" t="inlineStr">
        <is>
          <t/>
        </is>
      </c>
      <c r="Q155" t="inlineStr">
        <is>
          <t/>
        </is>
      </c>
      <c r="R155" s="2" t="inlineStr">
        <is>
          <t>Blindversuch|
Blindstudie|
Doppelblindversuch|
Doppelblindstudie</t>
        </is>
      </c>
      <c r="S155" s="2" t="inlineStr">
        <is>
          <t>3|
3|
3|
3</t>
        </is>
      </c>
      <c r="T155" s="2" t="inlineStr">
        <is>
          <t xml:space="preserve">|
|
|
</t>
        </is>
      </c>
      <c r="U155" t="inlineStr">
        <is>
          <t/>
        </is>
      </c>
      <c r="V155" s="2" t="inlineStr">
        <is>
          <t>τυφλοποίηση</t>
        </is>
      </c>
      <c r="W155" s="2" t="inlineStr">
        <is>
          <t>4</t>
        </is>
      </c>
      <c r="X155" s="2" t="inlineStr">
        <is>
          <t>preferred</t>
        </is>
      </c>
      <c r="Y155" t="inlineStr">
        <is>
          <t>"Απόκρυψη ταυτότητας", η εσκεμμένη απόκρυψη της ταυτότητας ενός δοκιμαζόμενου φαρμάκου σύμφωνα με τις οδηγίες του αναδόχου (τυφλή δοκιμή)</t>
        </is>
      </c>
      <c r="Z155" s="2" t="inlineStr">
        <is>
          <t>blinding|
masking|
data blinding</t>
        </is>
      </c>
      <c r="AA155" s="2" t="inlineStr">
        <is>
          <t>3|
3|
1</t>
        </is>
      </c>
      <c r="AB155" s="2" t="inlineStr">
        <is>
          <t xml:space="preserve">preferred|
|
</t>
        </is>
      </c>
      <c r="AC155" t="inlineStr">
        <is>
          <t>concealment of information regarding an administered treatment to a patient (or to a doctor and patient) in a clinical trial to ensure that the results of the trial are not influenced by the patient's or doctor's expectations</t>
        </is>
      </c>
      <c r="AD155" s="2" t="inlineStr">
        <is>
          <t>enmascaramiento|
método ciego</t>
        </is>
      </c>
      <c r="AE155" s="2" t="inlineStr">
        <is>
          <t>3|
3</t>
        </is>
      </c>
      <c r="AF155" s="2" t="inlineStr">
        <is>
          <t xml:space="preserve">preferred|
</t>
        </is>
      </c>
      <c r="AG155" t="inlineStr">
        <is>
          <t>Procedimiento experimental utilizado en estudios clínicos y consistente en ocultar la naturaleza de la intervención aplicada, de ordinario terapéutica, a la persona que lo recibe, a la persona que lo aplica o a la persona que debe evaluar su eficacia o su toxicidad</t>
        </is>
      </c>
      <c r="AH155" s="2" t="inlineStr">
        <is>
          <t>pimemenetlus</t>
        </is>
      </c>
      <c r="AI155" s="2" t="inlineStr">
        <is>
          <t>3</t>
        </is>
      </c>
      <c r="AJ155" s="2" t="inlineStr">
        <is>
          <t/>
        </is>
      </c>
      <c r="AK155" t="inlineStr">
        <is>
          <t>uuritava ravimi andmete tahtlik varjamine või avalikustamata jätmine vastavalt sponsori juhistele</t>
        </is>
      </c>
      <c r="AL155" s="2" t="inlineStr">
        <is>
          <t>sokkoutus|
sokkouttaminen</t>
        </is>
      </c>
      <c r="AM155" s="2" t="inlineStr">
        <is>
          <t>3|
3</t>
        </is>
      </c>
      <c r="AN155" s="2" t="inlineStr">
        <is>
          <t xml:space="preserve">|
</t>
        </is>
      </c>
      <c r="AO155" t="inlineStr">
        <is>
          <t>menetelmä, jossa yksi tai useampi tutkimukseen osallistuvista tahoista ei ole tietoinen annetusta hoidosta</t>
        </is>
      </c>
      <c r="AP155" s="2" t="inlineStr">
        <is>
          <t>procédure d'insu|
procédure d'aveugle</t>
        </is>
      </c>
      <c r="AQ155" s="2" t="inlineStr">
        <is>
          <t>3|
3</t>
        </is>
      </c>
      <c r="AR155" s="2" t="inlineStr">
        <is>
          <t xml:space="preserve">|
</t>
        </is>
      </c>
      <c r="AS155" t="inlineStr">
        <is>
          <t>dans le cadre des essais thérapeutiques, et plus particulièrement dans le cas de la comparaison de deux traitements, procédure dans laquelle le malade ne sait pas s'il reçoit le traitement ou le placebo</t>
        </is>
      </c>
      <c r="AT155" s="2" t="inlineStr">
        <is>
          <t>dalladh</t>
        </is>
      </c>
      <c r="AU155" s="2" t="inlineStr">
        <is>
          <t>3</t>
        </is>
      </c>
      <c r="AV155" s="2" t="inlineStr">
        <is>
          <t/>
        </is>
      </c>
      <c r="AW155" t="inlineStr">
        <is>
          <t/>
        </is>
      </c>
      <c r="AX155" t="inlineStr">
        <is>
          <t/>
        </is>
      </c>
      <c r="AY155" t="inlineStr">
        <is>
          <t/>
        </is>
      </c>
      <c r="AZ155" t="inlineStr">
        <is>
          <t/>
        </is>
      </c>
      <c r="BA155" t="inlineStr">
        <is>
          <t/>
        </is>
      </c>
      <c r="BB155" s="2" t="inlineStr">
        <is>
          <t>kezelések titkosítása|
maszkolás</t>
        </is>
      </c>
      <c r="BC155" s="2" t="inlineStr">
        <is>
          <t>4|
3</t>
        </is>
      </c>
      <c r="BD155" s="2" t="inlineStr">
        <is>
          <t>preferred|
admitted</t>
        </is>
      </c>
      <c r="BE155" t="inlineStr">
        <is>
          <t/>
        </is>
      </c>
      <c r="BF155" s="2" t="inlineStr">
        <is>
          <t>esperimento in cieco|
procedura in cieco|
test in cieco|
occultamento|
mascheramento</t>
        </is>
      </c>
      <c r="BG155" s="2" t="inlineStr">
        <is>
          <t>3|
3|
3|
2|
2</t>
        </is>
      </c>
      <c r="BH155" s="2" t="inlineStr">
        <is>
          <t xml:space="preserve">|
|
|
|
</t>
        </is>
      </c>
      <c r="BI155" t="inlineStr">
        <is>
          <t>Procedura in base alla quale una o più parti coinvolte nello studio vengono tenute all'oscuro di quale sia il trattamento assegnato. La modalità in "singolo cieco" solitamente prevede che l'assegnazione del trattamento non sia nota al/i soggetto/i, mentre quella in "doppio cieco" di solito prevede che l'assegnazione del trattamento non sia noto a soggetto/i, sperimentatore/i, addetti al monitoraggio, e, in alcuni casi, anche a coloro che analizzano i dati.</t>
        </is>
      </c>
      <c r="BJ155" s="2" t="inlineStr">
        <is>
          <t>kodavimas</t>
        </is>
      </c>
      <c r="BK155" s="2" t="inlineStr">
        <is>
          <t>3</t>
        </is>
      </c>
      <c r="BL155" s="2" t="inlineStr">
        <is>
          <t/>
        </is>
      </c>
      <c r="BM155" t="inlineStr">
        <is>
          <t>sąmoningas tiriamojo vaisto tapatybės slėpimas vykdant užsakovo nurodymus</t>
        </is>
      </c>
      <c r="BN155" s="2" t="inlineStr">
        <is>
          <t>maskēšana</t>
        </is>
      </c>
      <c r="BO155" s="2" t="inlineStr">
        <is>
          <t>3</t>
        </is>
      </c>
      <c r="BP155" s="2" t="inlineStr">
        <is>
          <t/>
        </is>
      </c>
      <c r="BQ155" t="inlineStr">
        <is>
          <t/>
        </is>
      </c>
      <c r="BR155" s="2" t="inlineStr">
        <is>
          <t>satar</t>
        </is>
      </c>
      <c r="BS155" s="2" t="inlineStr">
        <is>
          <t>3</t>
        </is>
      </c>
      <c r="BT155" s="2" t="inlineStr">
        <is>
          <t/>
        </is>
      </c>
      <c r="BU155" t="inlineStr">
        <is>
          <t/>
        </is>
      </c>
      <c r="BV155" s="2" t="inlineStr">
        <is>
          <t>blinderen</t>
        </is>
      </c>
      <c r="BW155" s="2" t="inlineStr">
        <is>
          <t>3</t>
        </is>
      </c>
      <c r="BX155" s="2" t="inlineStr">
        <is>
          <t/>
        </is>
      </c>
      <c r="BY155" t="inlineStr">
        <is>
          <t>"het bewust verbergen van de identiteit van een geneesmiddel voor onderzoek"</t>
        </is>
      </c>
      <c r="BZ155" s="2" t="inlineStr">
        <is>
          <t>zaślepianie</t>
        </is>
      </c>
      <c r="CA155" s="2" t="inlineStr">
        <is>
          <t>3</t>
        </is>
      </c>
      <c r="CB155" s="2" t="inlineStr">
        <is>
          <t/>
        </is>
      </c>
      <c r="CC155" t="inlineStr">
        <is>
          <t>procedura, w której jedna lub więcej stron badania utrzymywana jest w nieświadomości co do zastosowanego leczenia</t>
        </is>
      </c>
      <c r="CD155" s="2" t="inlineStr">
        <is>
          <t>ocultação</t>
        </is>
      </c>
      <c r="CE155" s="2" t="inlineStr">
        <is>
          <t>3</t>
        </is>
      </c>
      <c r="CF155" s="2" t="inlineStr">
        <is>
          <t/>
        </is>
      </c>
      <c r="CG155" t="inlineStr">
        <is>
          <t/>
        </is>
      </c>
      <c r="CH155" s="2" t="inlineStr">
        <is>
          <t>procedeu orb|
mascare</t>
        </is>
      </c>
      <c r="CI155" s="2" t="inlineStr">
        <is>
          <t>3|
3</t>
        </is>
      </c>
      <c r="CJ155" s="2" t="inlineStr">
        <is>
          <t xml:space="preserve">|
</t>
        </is>
      </c>
      <c r="CK155" t="inlineStr">
        <is>
          <t>Procedeul prin care una sau mai multe părți implicate în studiul clinic nu este informată/nu sunt informate despre repartizarea tratamentului. Procedeul ,,simplu-orb” constă în general în neinformarea subiecților studiului, iar procedeul ,,dublu-orb” în neinformarea subiecților, investigatorilor, monitorilor și, în unele cazuri, a analiștilor de date, despre medicamentul care se administrează.</t>
        </is>
      </c>
      <c r="CL155" s="2" t="inlineStr">
        <is>
          <t>zaslepenie</t>
        </is>
      </c>
      <c r="CM155" s="2" t="inlineStr">
        <is>
          <t>3</t>
        </is>
      </c>
      <c r="CN155" s="2" t="inlineStr">
        <is>
          <t/>
        </is>
      </c>
      <c r="CO155" t="inlineStr">
        <is>
          <t>zabránenie identifikácie liečby/postupov/výsledkov testov účastníkmi alebo personálom klinického skúšania, aby sa znížila systematická chyba</t>
        </is>
      </c>
      <c r="CP155" s="2" t="inlineStr">
        <is>
          <t>zakritje</t>
        </is>
      </c>
      <c r="CQ155" s="2" t="inlineStr">
        <is>
          <t>3</t>
        </is>
      </c>
      <c r="CR155" s="2" t="inlineStr">
        <is>
          <t/>
        </is>
      </c>
      <c r="CS155" t="inlineStr">
        <is>
          <t>Postopek v kliničnem preskušanju, pri katerem stranke, navadno preskušanci in preskuševalci, v nekaterih primerih tudi analitiki podatkov, dobljenih v preskušanju, niso seznanjeni s tem, kateri preskušanci so razvrščeni v skupino, ki prejema pravo zdravilo, in kateri v skupino, ki prejema placebo.</t>
        </is>
      </c>
      <c r="CT155" s="2" t="inlineStr">
        <is>
          <t>blindning|
maskering</t>
        </is>
      </c>
      <c r="CU155" s="2" t="inlineStr">
        <is>
          <t>3|
2</t>
        </is>
      </c>
      <c r="CV155" s="2" t="inlineStr">
        <is>
          <t xml:space="preserve">preferred|
</t>
        </is>
      </c>
      <c r="CW155" t="inlineStr">
        <is>
          <t>åtgärder som vidtas vid &lt;i&gt;klinisk prövning&lt;/i&gt; [ &lt;a href="/entry/result/1686971/all" id="ENTRY_TO_ENTRY_CONVERTER" target="_blank"&gt;IATE:1686971&lt;/a&gt; ] för att deltagande patienter och/eller läkare m.fl. skall vara ovetande om vilken av de prövade behandlingarna varje patient får</t>
        </is>
      </c>
    </row>
    <row r="156">
      <c r="A156" s="1" t="str">
        <f>HYPERLINK("https://iate.europa.eu/entry/result/1687060/all", "1687060")</f>
        <v>1687060</v>
      </c>
      <c r="B156" t="inlineStr">
        <is>
          <t>SCIENCE</t>
        </is>
      </c>
      <c r="C156" t="inlineStr">
        <is>
          <t>SCIENCE|natural and applied sciences|life sciences|pharmacology;SCIENCE|natural and applied sciences|life sciences|biology</t>
        </is>
      </c>
      <c r="D156" t="inlineStr">
        <is>
          <t>yes</t>
        </is>
      </c>
      <c r="E156" t="inlineStr">
        <is>
          <t/>
        </is>
      </c>
      <c r="F156" t="inlineStr">
        <is>
          <t/>
        </is>
      </c>
      <c r="G156" t="inlineStr">
        <is>
          <t/>
        </is>
      </c>
      <c r="H156" t="inlineStr">
        <is>
          <t/>
        </is>
      </c>
      <c r="I156" t="inlineStr">
        <is>
          <t/>
        </is>
      </c>
      <c r="J156" t="inlineStr">
        <is>
          <t/>
        </is>
      </c>
      <c r="K156" t="inlineStr">
        <is>
          <t/>
        </is>
      </c>
      <c r="L156" t="inlineStr">
        <is>
          <t/>
        </is>
      </c>
      <c r="M156" t="inlineStr">
        <is>
          <t/>
        </is>
      </c>
      <c r="N156" s="2" t="inlineStr">
        <is>
          <t>proteasehæmmer</t>
        </is>
      </c>
      <c r="O156" s="2" t="inlineStr">
        <is>
          <t>3</t>
        </is>
      </c>
      <c r="P156" s="2" t="inlineStr">
        <is>
          <t/>
        </is>
      </c>
      <c r="Q156" t="inlineStr">
        <is>
          <t/>
        </is>
      </c>
      <c r="R156" s="2" t="inlineStr">
        <is>
          <t>Protease-Hemmer|
Protease-Hemmstoff</t>
        </is>
      </c>
      <c r="S156" s="2" t="inlineStr">
        <is>
          <t>3|
3</t>
        </is>
      </c>
      <c r="T156" s="2" t="inlineStr">
        <is>
          <t xml:space="preserve">|
</t>
        </is>
      </c>
      <c r="U156" t="inlineStr">
        <is>
          <t/>
        </is>
      </c>
      <c r="V156" s="2" t="inlineStr">
        <is>
          <t>αναστολέας της πρωτεάσης|
αναστολείς πρωτεάσης</t>
        </is>
      </c>
      <c r="W156" s="2" t="inlineStr">
        <is>
          <t>3|
2</t>
        </is>
      </c>
      <c r="X156" s="2" t="inlineStr">
        <is>
          <t xml:space="preserve">|
</t>
        </is>
      </c>
      <c r="Y156" t="inlineStr">
        <is>
          <t/>
        </is>
      </c>
      <c r="Z156" s="2" t="inlineStr">
        <is>
          <t>protease inhibitor</t>
        </is>
      </c>
      <c r="AA156" s="2" t="inlineStr">
        <is>
          <t>3</t>
        </is>
      </c>
      <c r="AB156" s="2" t="inlineStr">
        <is>
          <t/>
        </is>
      </c>
      <c r="AC156" t="inlineStr">
        <is>
          <t>drug which prevents viral replication by inhibiting the activity of proteases, enzymes used by the viruses to cleave protein precursors necessary for the production of infectious virions</t>
        </is>
      </c>
      <c r="AD156" s="2" t="inlineStr">
        <is>
          <t>inhibidor de la proteasa</t>
        </is>
      </c>
      <c r="AE156" s="2" t="inlineStr">
        <is>
          <t>3</t>
        </is>
      </c>
      <c r="AF156" s="2" t="inlineStr">
        <is>
          <t/>
        </is>
      </c>
      <c r="AG156" t="inlineStr">
        <is>
          <t>Cada uno de los fármacos que inhiben la endopeptidasa y fraccionan las 
poliproteínas inertes del VIH en proteínas funcionales y estructurales, 
impidiendo la maduración de los viriones, previniendo la capacidad de 
infectar otras células y reduciendo la carga viral de los pacientes 
infectados con VIH.</t>
        </is>
      </c>
      <c r="AH156" t="inlineStr">
        <is>
          <t/>
        </is>
      </c>
      <c r="AI156" t="inlineStr">
        <is>
          <t/>
        </is>
      </c>
      <c r="AJ156" t="inlineStr">
        <is>
          <t/>
        </is>
      </c>
      <c r="AK156" t="inlineStr">
        <is>
          <t/>
        </is>
      </c>
      <c r="AL156" s="2" t="inlineStr">
        <is>
          <t>proteaasin estäjä|
proteaasi-inhibiittori</t>
        </is>
      </c>
      <c r="AM156" s="2" t="inlineStr">
        <is>
          <t>3|
2</t>
        </is>
      </c>
      <c r="AN156" s="2" t="inlineStr">
        <is>
          <t xml:space="preserve">|
</t>
        </is>
      </c>
      <c r="AO156" t="inlineStr">
        <is>
          <t/>
        </is>
      </c>
      <c r="AP156" s="2" t="inlineStr">
        <is>
          <t>antiprotéase|
inhibiteur de la protéase|
inhibiteur de protéase</t>
        </is>
      </c>
      <c r="AQ156" s="2" t="inlineStr">
        <is>
          <t>3|
3|
3</t>
        </is>
      </c>
      <c r="AR156" s="2" t="inlineStr">
        <is>
          <t xml:space="preserve">|
|
</t>
        </is>
      </c>
      <c r="AS156" t="inlineStr">
        <is>
          <t>antiviral, utilisé dans le traitement du VIH, agissant sur le virus au niveau de sa protéase</t>
        </is>
      </c>
      <c r="AT156" s="2" t="inlineStr">
        <is>
          <t>antaitripsin|
coscaire próitéáise</t>
        </is>
      </c>
      <c r="AU156" s="2" t="inlineStr">
        <is>
          <t>3|
3</t>
        </is>
      </c>
      <c r="AV156" s="2" t="inlineStr">
        <is>
          <t xml:space="preserve">|
</t>
        </is>
      </c>
      <c r="AW156" t="inlineStr">
        <is>
          <t/>
        </is>
      </c>
      <c r="AX156" t="inlineStr">
        <is>
          <t/>
        </is>
      </c>
      <c r="AY156" t="inlineStr">
        <is>
          <t/>
        </is>
      </c>
      <c r="AZ156" t="inlineStr">
        <is>
          <t/>
        </is>
      </c>
      <c r="BA156" t="inlineStr">
        <is>
          <t/>
        </is>
      </c>
      <c r="BB156" t="inlineStr">
        <is>
          <t/>
        </is>
      </c>
      <c r="BC156" t="inlineStr">
        <is>
          <t/>
        </is>
      </c>
      <c r="BD156" t="inlineStr">
        <is>
          <t/>
        </is>
      </c>
      <c r="BE156" t="inlineStr">
        <is>
          <t/>
        </is>
      </c>
      <c r="BF156" s="2" t="inlineStr">
        <is>
          <t>antiproteasi|
inibitore della proteasi</t>
        </is>
      </c>
      <c r="BG156" s="2" t="inlineStr">
        <is>
          <t>3|
3</t>
        </is>
      </c>
      <c r="BH156" s="2" t="inlineStr">
        <is>
          <t xml:space="preserve">|
</t>
        </is>
      </c>
      <c r="BI156" t="inlineStr">
        <is>
          <t>antivirali di sintesi usati nel trattamento dell'HIV agiscono bloccando le proteasi</t>
        </is>
      </c>
      <c r="BJ156" s="2" t="inlineStr">
        <is>
          <t>proteazių inhibitorius</t>
        </is>
      </c>
      <c r="BK156" s="2" t="inlineStr">
        <is>
          <t>3</t>
        </is>
      </c>
      <c r="BL156" s="2" t="inlineStr">
        <is>
          <t/>
        </is>
      </c>
      <c r="BM156" t="inlineStr">
        <is>
          <t/>
        </is>
      </c>
      <c r="BN156" t="inlineStr">
        <is>
          <t/>
        </is>
      </c>
      <c r="BO156" t="inlineStr">
        <is>
          <t/>
        </is>
      </c>
      <c r="BP156" t="inlineStr">
        <is>
          <t/>
        </is>
      </c>
      <c r="BQ156" t="inlineStr">
        <is>
          <t/>
        </is>
      </c>
      <c r="BR156" s="2" t="inlineStr">
        <is>
          <t>inibitur tal-proteażi</t>
        </is>
      </c>
      <c r="BS156" s="2" t="inlineStr">
        <is>
          <t>3</t>
        </is>
      </c>
      <c r="BT156" s="2" t="inlineStr">
        <is>
          <t/>
        </is>
      </c>
      <c r="BU156" t="inlineStr">
        <is>
          <t>mediċina li timpedixxi r-replikazzjoni virali billi tinibixxi l-attività tal-proteażi, l-enzimi li jintużaw mill-viruses biex jaqsmu l-prekursuri tal-proteini meħtieġa għall-produzzjoni ta' virjuni infettivi</t>
        </is>
      </c>
      <c r="BV156" s="2" t="inlineStr">
        <is>
          <t>proteaseremmer|
antiprotease</t>
        </is>
      </c>
      <c r="BW156" s="2" t="inlineStr">
        <is>
          <t>3|
3</t>
        </is>
      </c>
      <c r="BX156" s="2" t="inlineStr">
        <is>
          <t xml:space="preserve">|
</t>
        </is>
      </c>
      <c r="BY156" t="inlineStr">
        <is>
          <t>virusremmer
 gebaseerd op molecules die zich binden aan proteasen (eiwitsplitsende
 enzymen) op een zodanige manier dat de proteasen onwerkzaam worden</t>
        </is>
      </c>
      <c r="BZ156" s="2" t="inlineStr">
        <is>
          <t>inhibitor proteazy</t>
        </is>
      </c>
      <c r="CA156" s="2" t="inlineStr">
        <is>
          <t>3</t>
        </is>
      </c>
      <c r="CB156" s="2" t="inlineStr">
        <is>
          <t/>
        </is>
      </c>
      <c r="CC156" t="inlineStr">
        <is>
          <t>występująca w naturze bądź syntetyczna substancja hamująca aktywność enzymów proteolitycznych</t>
        </is>
      </c>
      <c r="CD156" s="2" t="inlineStr">
        <is>
          <t>inibidor da protease</t>
        </is>
      </c>
      <c r="CE156" s="2" t="inlineStr">
        <is>
          <t>3</t>
        </is>
      </c>
      <c r="CF156" s="2" t="inlineStr">
        <is>
          <t/>
        </is>
      </c>
      <c r="CG156" t="inlineStr">
        <is>
          <t>&lt;div&gt;Medicamento que evita a replicação viral através da inibição da atividade das proteases, enzimas utilizadas pelos vírus para aderir a precursores de proteínas necessárias para a produção de viriões infecciosos.&lt;br&gt;&lt;/div&gt;</t>
        </is>
      </c>
      <c r="CH156" t="inlineStr">
        <is>
          <t/>
        </is>
      </c>
      <c r="CI156" t="inlineStr">
        <is>
          <t/>
        </is>
      </c>
      <c r="CJ156" t="inlineStr">
        <is>
          <t/>
        </is>
      </c>
      <c r="CK156" t="inlineStr">
        <is>
          <t/>
        </is>
      </c>
      <c r="CL156" t="inlineStr">
        <is>
          <t/>
        </is>
      </c>
      <c r="CM156" t="inlineStr">
        <is>
          <t/>
        </is>
      </c>
      <c r="CN156" t="inlineStr">
        <is>
          <t/>
        </is>
      </c>
      <c r="CO156" t="inlineStr">
        <is>
          <t/>
        </is>
      </c>
      <c r="CP156" s="2" t="inlineStr">
        <is>
          <t>proteazni zaviralec|
proteazni inhibitor</t>
        </is>
      </c>
      <c r="CQ156" s="2" t="inlineStr">
        <is>
          <t>3|
3</t>
        </is>
      </c>
      <c r="CR156" s="2" t="inlineStr">
        <is>
          <t xml:space="preserve">|
</t>
        </is>
      </c>
      <c r="CS156" t="inlineStr">
        <is>
          <t>spojina, ki povzroči zmanjšanje aktivnosti oziroma prepreči delovanje proteaz (večina naravnih zaviralcev proteaz je po strukturi podobnih substratom encimov, ki jih zavirajo, zaviralci proteaz so nekatera pomembna zdravila, ki se uporabljajo npr. za zdravljenje hipertenzije, pri sladkorni bolezni in pri aidsu)</t>
        </is>
      </c>
      <c r="CT156" t="inlineStr">
        <is>
          <t/>
        </is>
      </c>
      <c r="CU156" t="inlineStr">
        <is>
          <t/>
        </is>
      </c>
      <c r="CV156" t="inlineStr">
        <is>
          <t/>
        </is>
      </c>
      <c r="CW156" t="inlineStr">
        <is>
          <t/>
        </is>
      </c>
    </row>
    <row r="157">
      <c r="A157" s="1" t="str">
        <f>HYPERLINK("https://iate.europa.eu/entry/result/1489727/all", "1489727")</f>
        <v>1489727</v>
      </c>
      <c r="B157" t="inlineStr">
        <is>
          <t>SOCIAL QUESTIONS</t>
        </is>
      </c>
      <c r="C157" t="inlineStr">
        <is>
          <t>SOCIAL QUESTIONS|health|medical science</t>
        </is>
      </c>
      <c r="D157" t="inlineStr">
        <is>
          <t>yes</t>
        </is>
      </c>
      <c r="E157" t="inlineStr">
        <is>
          <t/>
        </is>
      </c>
      <c r="F157" t="inlineStr">
        <is>
          <t/>
        </is>
      </c>
      <c r="G157" t="inlineStr">
        <is>
          <t/>
        </is>
      </c>
      <c r="H157" t="inlineStr">
        <is>
          <t/>
        </is>
      </c>
      <c r="I157" t="inlineStr">
        <is>
          <t/>
        </is>
      </c>
      <c r="J157" t="inlineStr">
        <is>
          <t/>
        </is>
      </c>
      <c r="K157" t="inlineStr">
        <is>
          <t/>
        </is>
      </c>
      <c r="L157" t="inlineStr">
        <is>
          <t/>
        </is>
      </c>
      <c r="M157" t="inlineStr">
        <is>
          <t/>
        </is>
      </c>
      <c r="N157" s="2" t="inlineStr">
        <is>
          <t>nyfødt|
neonat|
neonatus</t>
        </is>
      </c>
      <c r="O157" s="2" t="inlineStr">
        <is>
          <t>3|
3|
3</t>
        </is>
      </c>
      <c r="P157" s="2" t="inlineStr">
        <is>
          <t xml:space="preserve">|
|
</t>
        </is>
      </c>
      <c r="Q157" t="inlineStr">
        <is>
          <t/>
        </is>
      </c>
      <c r="R157" s="2" t="inlineStr">
        <is>
          <t>Neugeborenes|
Neonat|
Säugling|
Neugeborene|
Neugeborener</t>
        </is>
      </c>
      <c r="S157" s="2" t="inlineStr">
        <is>
          <t>3|
3|
3|
3|
3</t>
        </is>
      </c>
      <c r="T157" s="2" t="inlineStr">
        <is>
          <t xml:space="preserve">|
|
|
|
</t>
        </is>
      </c>
      <c r="U157" t="inlineStr">
        <is>
          <t>Kind von der vollendeten Lebendgeburt bis zum 28.Lebenstag</t>
        </is>
      </c>
      <c r="V157" s="2" t="inlineStr">
        <is>
          <t>νεογνό</t>
        </is>
      </c>
      <c r="W157" s="2" t="inlineStr">
        <is>
          <t>3</t>
        </is>
      </c>
      <c r="X157" s="2" t="inlineStr">
        <is>
          <t/>
        </is>
      </c>
      <c r="Y157" t="inlineStr">
        <is>
          <t/>
        </is>
      </c>
      <c r="Z157" s="2" t="inlineStr">
        <is>
          <t>neonate|
newborn|
new-born infant</t>
        </is>
      </c>
      <c r="AA157" s="2" t="inlineStr">
        <is>
          <t>3|
3|
3</t>
        </is>
      </c>
      <c r="AB157" s="2" t="inlineStr">
        <is>
          <t xml:space="preserve">|
|
</t>
        </is>
      </c>
      <c r="AC157" t="inlineStr">
        <is>
          <t>infant at any time during the first 28 days of life</t>
        </is>
      </c>
      <c r="AD157" s="2" t="inlineStr">
        <is>
          <t>recién nacido</t>
        </is>
      </c>
      <c r="AE157" s="2" t="inlineStr">
        <is>
          <t>3</t>
        </is>
      </c>
      <c r="AF157" s="2" t="inlineStr">
        <is>
          <t/>
        </is>
      </c>
      <c r="AG157" t="inlineStr">
        <is>
          <t/>
        </is>
      </c>
      <c r="AH157" s="2" t="inlineStr">
        <is>
          <t>vastsündinu</t>
        </is>
      </c>
      <c r="AI157" s="2" t="inlineStr">
        <is>
          <t>3</t>
        </is>
      </c>
      <c r="AJ157" s="2" t="inlineStr">
        <is>
          <t/>
        </is>
      </c>
      <c r="AK157" t="inlineStr">
        <is>
          <t>laps, kelle sünnist on möödunud vähem kui 28 ööpäeva</t>
        </is>
      </c>
      <c r="AL157" t="inlineStr">
        <is>
          <t/>
        </is>
      </c>
      <c r="AM157" t="inlineStr">
        <is>
          <t/>
        </is>
      </c>
      <c r="AN157" t="inlineStr">
        <is>
          <t/>
        </is>
      </c>
      <c r="AO157" t="inlineStr">
        <is>
          <t/>
        </is>
      </c>
      <c r="AP157" s="2" t="inlineStr">
        <is>
          <t>nouveau-né</t>
        </is>
      </c>
      <c r="AQ157" s="2" t="inlineStr">
        <is>
          <t>3</t>
        </is>
      </c>
      <c r="AR157" s="2" t="inlineStr">
        <is>
          <t/>
        </is>
      </c>
      <c r="AS157" t="inlineStr">
        <is>
          <t>enfant jusqu'à l'âge de 28 jours</t>
        </is>
      </c>
      <c r="AT157" t="inlineStr">
        <is>
          <t/>
        </is>
      </c>
      <c r="AU157" t="inlineStr">
        <is>
          <t/>
        </is>
      </c>
      <c r="AV157" t="inlineStr">
        <is>
          <t/>
        </is>
      </c>
      <c r="AW157" t="inlineStr">
        <is>
          <t/>
        </is>
      </c>
      <c r="AX157" t="inlineStr">
        <is>
          <t/>
        </is>
      </c>
      <c r="AY157" t="inlineStr">
        <is>
          <t/>
        </is>
      </c>
      <c r="AZ157" t="inlineStr">
        <is>
          <t/>
        </is>
      </c>
      <c r="BA157" t="inlineStr">
        <is>
          <t/>
        </is>
      </c>
      <c r="BB157" t="inlineStr">
        <is>
          <t/>
        </is>
      </c>
      <c r="BC157" t="inlineStr">
        <is>
          <t/>
        </is>
      </c>
      <c r="BD157" t="inlineStr">
        <is>
          <t/>
        </is>
      </c>
      <c r="BE157" t="inlineStr">
        <is>
          <t/>
        </is>
      </c>
      <c r="BF157" s="2" t="inlineStr">
        <is>
          <t>neonato</t>
        </is>
      </c>
      <c r="BG157" s="2" t="inlineStr">
        <is>
          <t>3</t>
        </is>
      </c>
      <c r="BH157" s="2" t="inlineStr">
        <is>
          <t/>
        </is>
      </c>
      <c r="BI157" t="inlineStr">
        <is>
          <t/>
        </is>
      </c>
      <c r="BJ157" t="inlineStr">
        <is>
          <t/>
        </is>
      </c>
      <c r="BK157" t="inlineStr">
        <is>
          <t/>
        </is>
      </c>
      <c r="BL157" t="inlineStr">
        <is>
          <t/>
        </is>
      </c>
      <c r="BM157" t="inlineStr">
        <is>
          <t/>
        </is>
      </c>
      <c r="BN157" s="2" t="inlineStr">
        <is>
          <t>jaundzimušais</t>
        </is>
      </c>
      <c r="BO157" s="2" t="inlineStr">
        <is>
          <t>3</t>
        </is>
      </c>
      <c r="BP157" s="2" t="inlineStr">
        <is>
          <t/>
        </is>
      </c>
      <c r="BQ157" t="inlineStr">
        <is>
          <t>bērns laikā no piedzimšanas līdz 27 dzīves dienām</t>
        </is>
      </c>
      <c r="BR157" t="inlineStr">
        <is>
          <t/>
        </is>
      </c>
      <c r="BS157" t="inlineStr">
        <is>
          <t/>
        </is>
      </c>
      <c r="BT157" t="inlineStr">
        <is>
          <t/>
        </is>
      </c>
      <c r="BU157" t="inlineStr">
        <is>
          <t/>
        </is>
      </c>
      <c r="BV157" s="2" t="inlineStr">
        <is>
          <t>neonatus|
pasgeborene</t>
        </is>
      </c>
      <c r="BW157" s="2" t="inlineStr">
        <is>
          <t>3|
3</t>
        </is>
      </c>
      <c r="BX157" s="2" t="inlineStr">
        <is>
          <t xml:space="preserve">|
</t>
        </is>
      </c>
      <c r="BY157" t="inlineStr">
        <is>
          <t>pasgeboren kind</t>
        </is>
      </c>
      <c r="BZ157" s="2" t="inlineStr">
        <is>
          <t>noworodek</t>
        </is>
      </c>
      <c r="CA157" s="2" t="inlineStr">
        <is>
          <t>3</t>
        </is>
      </c>
      <c r="CB157" s="2" t="inlineStr">
        <is>
          <t/>
        </is>
      </c>
      <c r="CC157" t="inlineStr">
        <is>
          <t>Dziecko od chwili urodzenia do ukończenia 28 dni życia.</t>
        </is>
      </c>
      <c r="CD157" s="2" t="inlineStr">
        <is>
          <t>recém-nascido|
neonato</t>
        </is>
      </c>
      <c r="CE157" s="2" t="inlineStr">
        <is>
          <t>3|
3</t>
        </is>
      </c>
      <c r="CF157" s="2" t="inlineStr">
        <is>
          <t xml:space="preserve">|
</t>
        </is>
      </c>
      <c r="CG157" t="inlineStr">
        <is>
          <t>Nado vivo após clampagem do
cordão umbilical até aos 28 dias de vida.</t>
        </is>
      </c>
      <c r="CH157" t="inlineStr">
        <is>
          <t/>
        </is>
      </c>
      <c r="CI157" t="inlineStr">
        <is>
          <t/>
        </is>
      </c>
      <c r="CJ157" t="inlineStr">
        <is>
          <t/>
        </is>
      </c>
      <c r="CK157" t="inlineStr">
        <is>
          <t/>
        </is>
      </c>
      <c r="CL157" t="inlineStr">
        <is>
          <t/>
        </is>
      </c>
      <c r="CM157" t="inlineStr">
        <is>
          <t/>
        </is>
      </c>
      <c r="CN157" t="inlineStr">
        <is>
          <t/>
        </is>
      </c>
      <c r="CO157" t="inlineStr">
        <is>
          <t/>
        </is>
      </c>
      <c r="CP157" s="2" t="inlineStr">
        <is>
          <t>novorojenček</t>
        </is>
      </c>
      <c r="CQ157" s="2" t="inlineStr">
        <is>
          <t>3</t>
        </is>
      </c>
      <c r="CR157" s="2" t="inlineStr">
        <is>
          <t/>
        </is>
      </c>
      <c r="CS157" t="inlineStr">
        <is>
          <t>otrok v prvih 4 tednih po rojstvu</t>
        </is>
      </c>
      <c r="CT157" t="inlineStr">
        <is>
          <t/>
        </is>
      </c>
      <c r="CU157" t="inlineStr">
        <is>
          <t/>
        </is>
      </c>
      <c r="CV157" t="inlineStr">
        <is>
          <t/>
        </is>
      </c>
      <c r="CW157" t="inlineStr">
        <is>
          <t/>
        </is>
      </c>
    </row>
    <row r="158">
      <c r="A158" s="1" t="str">
        <f>HYPERLINK("https://iate.europa.eu/entry/result/1489675/all", "1489675")</f>
        <v>1489675</v>
      </c>
      <c r="B158" t="inlineStr">
        <is>
          <t>SOCIAL QUESTIONS</t>
        </is>
      </c>
      <c r="C158" t="inlineStr">
        <is>
          <t>SOCIAL QUESTIONS|health|illness</t>
        </is>
      </c>
      <c r="D158" t="inlineStr">
        <is>
          <t>yes</t>
        </is>
      </c>
      <c r="E158" t="inlineStr">
        <is>
          <t/>
        </is>
      </c>
      <c r="F158" t="inlineStr">
        <is>
          <t/>
        </is>
      </c>
      <c r="G158" t="inlineStr">
        <is>
          <t/>
        </is>
      </c>
      <c r="H158" t="inlineStr">
        <is>
          <t/>
        </is>
      </c>
      <c r="I158" t="inlineStr">
        <is>
          <t/>
        </is>
      </c>
      <c r="J158" s="2" t="inlineStr">
        <is>
          <t>černý kašel|
dávivý kašel|
pertuse</t>
        </is>
      </c>
      <c r="K158" s="2" t="inlineStr">
        <is>
          <t>3|
3|
3</t>
        </is>
      </c>
      <c r="L158" s="2" t="inlineStr">
        <is>
          <t xml:space="preserve">|
|
</t>
        </is>
      </c>
      <c r="M158" t="inlineStr">
        <is>
          <t>vysoce nakažlivé onemocnění dýchacích cest způsobené bakterií &lt;i&gt;Bordetella pertussis &lt;/i&gt;a projevující se záchvaty kašle</t>
        </is>
      </c>
      <c r="N158" s="2" t="inlineStr">
        <is>
          <t>kighoste</t>
        </is>
      </c>
      <c r="O158" s="2" t="inlineStr">
        <is>
          <t>3</t>
        </is>
      </c>
      <c r="P158" s="2" t="inlineStr">
        <is>
          <t/>
        </is>
      </c>
      <c r="Q158" t="inlineStr">
        <is>
          <t/>
        </is>
      </c>
      <c r="R158" s="2" t="inlineStr">
        <is>
          <t>Keuchhusten|
Blauhusten|
Eselshusten|
Stickhusten|
Wolfshusten|
Pertussis|
Tussis convulsiva</t>
        </is>
      </c>
      <c r="S158" s="2" t="inlineStr">
        <is>
          <t>3|
3|
3|
3|
3|
3|
3</t>
        </is>
      </c>
      <c r="T158" s="2" t="inlineStr">
        <is>
          <t xml:space="preserve">|
|
|
|
|
|
</t>
        </is>
      </c>
      <c r="U158" t="inlineStr">
        <is>
          <t>endemische, hoch kontagiöse Infektions-Krankheit mit besonderer Disposition bis zum 10.Lebensjahr</t>
        </is>
      </c>
      <c r="V158" s="2" t="inlineStr">
        <is>
          <t>κοκκύτης</t>
        </is>
      </c>
      <c r="W158" s="2" t="inlineStr">
        <is>
          <t>3</t>
        </is>
      </c>
      <c r="X158" s="2" t="inlineStr">
        <is>
          <t/>
        </is>
      </c>
      <c r="Y158" t="inlineStr">
        <is>
          <t/>
        </is>
      </c>
      <c r="Z158" s="2" t="inlineStr">
        <is>
          <t>pertussis|
whooping cough</t>
        </is>
      </c>
      <c r="AA158" s="2" t="inlineStr">
        <is>
          <t>3|
3</t>
        </is>
      </c>
      <c r="AB158" s="2" t="inlineStr">
        <is>
          <t xml:space="preserve">preferred|
</t>
        </is>
      </c>
      <c r="AC158" t="inlineStr">
        <is>
          <t>highly contagious respiratory disease caused by the bacterium 
&lt;em&gt;Bordetella pertussis&lt;/em&gt;</t>
        </is>
      </c>
      <c r="AD158" s="2" t="inlineStr">
        <is>
          <t>tosferina|
pertusis|
coqueluche</t>
        </is>
      </c>
      <c r="AE158" s="2" t="inlineStr">
        <is>
          <t>3|
3|
3</t>
        </is>
      </c>
      <c r="AF158" s="2" t="inlineStr">
        <is>
          <t xml:space="preserve">preferred|
|
</t>
        </is>
      </c>
      <c r="AG158" t="inlineStr">
        <is>
          <t>Enfermedad infectocontagiosa de carácter epidémico, propia de la edad infantil y producida generalmente por 
&lt;i&gt;Bordetella pertussis.&lt;/i&gt;</t>
        </is>
      </c>
      <c r="AH158" t="inlineStr">
        <is>
          <t/>
        </is>
      </c>
      <c r="AI158" t="inlineStr">
        <is>
          <t/>
        </is>
      </c>
      <c r="AJ158" t="inlineStr">
        <is>
          <t/>
        </is>
      </c>
      <c r="AK158" t="inlineStr">
        <is>
          <t/>
        </is>
      </c>
      <c r="AL158" s="2" t="inlineStr">
        <is>
          <t>hinkuyskä|
pertussis</t>
        </is>
      </c>
      <c r="AM158" s="2" t="inlineStr">
        <is>
          <t>3|
3</t>
        </is>
      </c>
      <c r="AN158" s="2" t="inlineStr">
        <is>
          <t xml:space="preserve">|
</t>
        </is>
      </c>
      <c r="AO158" t="inlineStr">
        <is>
          <t>&lt;i&gt; Bordetella pertussis&lt;/i&gt; ‑bakteerin aiheuttama, herkästi tarttuva etenkin pienten lasten tauti, jolle ovat ominaisia voimakkaaseen hinkuvaan sisäänhengitykseen päättyvät yskänpuuskat</t>
        </is>
      </c>
      <c r="AP158" s="2" t="inlineStr">
        <is>
          <t>coqueluche</t>
        </is>
      </c>
      <c r="AQ158" s="2" t="inlineStr">
        <is>
          <t>3</t>
        </is>
      </c>
      <c r="AR158" s="2" t="inlineStr">
        <is>
          <t/>
        </is>
      </c>
      <c r="AS158" t="inlineStr">
        <is>
          <t>maladie infectieuse, épidémique et contagieuse, surtout fréquente chez l'enfant et caractérisée par une toux spasmodique interrompue par une inspiration longue et sifflante</t>
        </is>
      </c>
      <c r="AT158" s="2" t="inlineStr">
        <is>
          <t>triuch</t>
        </is>
      </c>
      <c r="AU158" s="2" t="inlineStr">
        <is>
          <t>3</t>
        </is>
      </c>
      <c r="AV158" s="2" t="inlineStr">
        <is>
          <t/>
        </is>
      </c>
      <c r="AW158" t="inlineStr">
        <is>
          <t>broincíteas
 dian géar de bharr bachaillín ar leith, &lt;i&gt;Bordatella
 pertussis&lt;/i&gt;, a tharlaíonn do pháistí den chuid is mó</t>
        </is>
      </c>
      <c r="AX158" t="inlineStr">
        <is>
          <t/>
        </is>
      </c>
      <c r="AY158" t="inlineStr">
        <is>
          <t/>
        </is>
      </c>
      <c r="AZ158" t="inlineStr">
        <is>
          <t/>
        </is>
      </c>
      <c r="BA158" t="inlineStr">
        <is>
          <t/>
        </is>
      </c>
      <c r="BB158" s="2" t="inlineStr">
        <is>
          <t>pertussis|
szamárköhögés</t>
        </is>
      </c>
      <c r="BC158" s="2" t="inlineStr">
        <is>
          <t>4|
4</t>
        </is>
      </c>
      <c r="BD158" s="2" t="inlineStr">
        <is>
          <t xml:space="preserve">|
</t>
        </is>
      </c>
      <c r="BE158" t="inlineStr">
        <is>
          <t>minden életkorban előforduló, heveny, hosszantartó légúti megbetegedés, amelynek kórokozója a 
&lt;em&gt;Bordatella pertussis&lt;/em&gt; és 
&lt;em&gt;parapertussis&lt;/em&gt;</t>
        </is>
      </c>
      <c r="BF158" s="2" t="inlineStr">
        <is>
          <t>pertosse|
tosse convulsa|
tosse asinina|
tosse canina</t>
        </is>
      </c>
      <c r="BG158" s="2" t="inlineStr">
        <is>
          <t>3|
3|
3|
3</t>
        </is>
      </c>
      <c r="BH158" s="2" t="inlineStr">
        <is>
          <t xml:space="preserve">preferred|
|
|
</t>
        </is>
      </c>
      <c r="BI158" t="inlineStr">
        <is>
          <t>malattia infettiva delle vie respiratorie di origine batterica molto contagiosa, causata dal batterio 
&lt;i&gt;Bordetella pertussis&lt;/i&gt;</t>
        </is>
      </c>
      <c r="BJ158" s="2" t="inlineStr">
        <is>
          <t>kokliušas</t>
        </is>
      </c>
      <c r="BK158" s="2" t="inlineStr">
        <is>
          <t>3</t>
        </is>
      </c>
      <c r="BL158" s="2" t="inlineStr">
        <is>
          <t/>
        </is>
      </c>
      <c r="BM158" t="inlineStr">
        <is>
          <t>ūminė infekcinė liga, kuriai būdingi spazminio kosulio priepuoliai, sukeliama nejudrios lazdelės pavidalo bakterijaos 
&lt;i&gt;Bordetella pertussis&lt;/i&gt;</t>
        </is>
      </c>
      <c r="BN158" s="2" t="inlineStr">
        <is>
          <t>garais klepus</t>
        </is>
      </c>
      <c r="BO158" s="2" t="inlineStr">
        <is>
          <t>3</t>
        </is>
      </c>
      <c r="BP158" s="2" t="inlineStr">
        <is>
          <t/>
        </is>
      </c>
      <c r="BQ158" t="inlineStr">
        <is>
          <t>baktērijas ierosināta infekcijas slimība, kam raksturīgas smacējošas klepus lēkmes; profilakse – vakcinācija</t>
        </is>
      </c>
      <c r="BR158" t="inlineStr">
        <is>
          <t/>
        </is>
      </c>
      <c r="BS158" t="inlineStr">
        <is>
          <t/>
        </is>
      </c>
      <c r="BT158" t="inlineStr">
        <is>
          <t/>
        </is>
      </c>
      <c r="BU158" t="inlineStr">
        <is>
          <t/>
        </is>
      </c>
      <c r="BV158" s="2" t="inlineStr">
        <is>
          <t>kinkhoest|
pertussis|
honderddagenhoest</t>
        </is>
      </c>
      <c r="BW158" s="2" t="inlineStr">
        <is>
          <t>3|
3|
3</t>
        </is>
      </c>
      <c r="BX158" s="2" t="inlineStr">
        <is>
          <t xml:space="preserve">|
|
</t>
        </is>
      </c>
      <c r="BY158" t="inlineStr">
        <is>
          <t>zeer besmettelijke infectie van de bovenste luchtwegen die veroorzaakt wordt door de bacterie Bordetella pertussis</t>
        </is>
      </c>
      <c r="BZ158" s="2" t="inlineStr">
        <is>
          <t>krztusiec</t>
        </is>
      </c>
      <c r="CA158" s="2" t="inlineStr">
        <is>
          <t>3</t>
        </is>
      </c>
      <c r="CB158" s="2" t="inlineStr">
        <is>
          <t/>
        </is>
      </c>
      <c r="CC158" t="inlineStr">
        <is>
          <t>ostra, bakteryjna choroba zakaźna układu oddechowego, charakteryzująca się nawracającymi napadami uporczywego kaszlu, niekiedy z bezdechem i zaburzeniami oddechowymi, wywoływana przez Gram-ujemną pałeczkę krztuśca ( 
&lt;i&gt;Bordetella pertussis&lt;/i&gt;)</t>
        </is>
      </c>
      <c r="CD158" s="2" t="inlineStr">
        <is>
          <t>tosse convulsa</t>
        </is>
      </c>
      <c r="CE158" s="2" t="inlineStr">
        <is>
          <t>3</t>
        </is>
      </c>
      <c r="CF158" s="2" t="inlineStr">
        <is>
          <t/>
        </is>
      </c>
      <c r="CG158" t="inlineStr">
        <is>
          <t>Doença contagiosa caracterizada pela tosse convulsiva que ataca especialmente os meninos.</t>
        </is>
      </c>
      <c r="CH158" s="2" t="inlineStr">
        <is>
          <t>tuse convulsivă</t>
        </is>
      </c>
      <c r="CI158" s="2" t="inlineStr">
        <is>
          <t>4</t>
        </is>
      </c>
      <c r="CJ158" s="2" t="inlineStr">
        <is>
          <t/>
        </is>
      </c>
      <c r="CK158" t="inlineStr">
        <is>
          <t>boală infecto-contagioasă, frecventă la copii, caracterizată prin accese de tuse spasmodică, de o mare violență</t>
        </is>
      </c>
      <c r="CL158" s="2" t="inlineStr">
        <is>
          <t>pertussis|
divý kašeľ|
čierny kašeľ</t>
        </is>
      </c>
      <c r="CM158" s="2" t="inlineStr">
        <is>
          <t>3|
3|
3</t>
        </is>
      </c>
      <c r="CN158" s="2" t="inlineStr">
        <is>
          <t xml:space="preserve">|
|
</t>
        </is>
      </c>
      <c r="CO158" t="inlineStr">
        <is>
          <t>ochorenie dýchacích ciest, ktoré spôsobuje malý nepohyblivý gramnegatívny aeróbny kokobacil 
&lt;i&gt;Bordetella pertussis&lt;/i&gt;, ktorý sa prenáša formou kvapôčkovej infekcie - vzduchom, alebo aj dotykom predmetov, ktoré chytila chorá osoba</t>
        </is>
      </c>
      <c r="CP158" s="2" t="inlineStr">
        <is>
          <t>oslovski kašelj|
pertusis</t>
        </is>
      </c>
      <c r="CQ158" s="2" t="inlineStr">
        <is>
          <t>3|
3</t>
        </is>
      </c>
      <c r="CR158" s="2" t="inlineStr">
        <is>
          <t xml:space="preserve">|
</t>
        </is>
      </c>
      <c r="CS158" t="inlineStr">
        <is>
          <t>&lt;div&gt;
 otroška bolezen, ki se prenaša s kapljično okužbo. Povzroča jo bakterija 
 &lt;i&gt; Bordetella pertussis&lt;/i&gt;. Inkubacijska doba traja 1–2 tedna. Poteka v treh fazah: &lt;/div&gt; 
&lt;div&gt;
 1. neznačilen kašelj, predvsem ponoči (1–2 tedna); &lt;/div&gt; 
&lt;div&gt;
 2. napadi oslovskega kašlja, občutek dušenja, modrikast obraz, v izpljunku je vlečljiva sluz (nekaj tednov); &lt;/div&gt; 
&lt;div&gt;
 3. postopno pojemanje napadov, nespecifičen kašelj traja še dalj časa. &lt;/div&gt; 
&lt;div&gt;
 Bolezen je mogoče preprečiti in zdraviti z aktivnim cepivom oz. s pasivnim cepivom, ki ga sestavljajo hiperimunoglobulini oslovskega kašlja.&lt;/div&gt;</t>
        </is>
      </c>
      <c r="CT158" s="2" t="inlineStr">
        <is>
          <t>kikhosta</t>
        </is>
      </c>
      <c r="CU158" s="2" t="inlineStr">
        <is>
          <t>3</t>
        </is>
      </c>
      <c r="CV158" s="2" t="inlineStr">
        <is>
          <t/>
        </is>
      </c>
      <c r="CW158" t="inlineStr">
        <is>
          <t>mycket smittsam infektionssjukdom som orsakas av bakterien 
&lt;em&gt;Bordetella pertussis&lt;/em&gt;</t>
        </is>
      </c>
    </row>
    <row r="159">
      <c r="A159" s="1" t="str">
        <f>HYPERLINK("https://iate.europa.eu/entry/result/1431503/all", "1431503")</f>
        <v>1431503</v>
      </c>
      <c r="B159" t="inlineStr">
        <is>
          <t>SOCIAL QUESTIONS</t>
        </is>
      </c>
      <c r="C159" t="inlineStr">
        <is>
          <t>SOCIAL QUESTIONS|health|medical science</t>
        </is>
      </c>
      <c r="D159" t="inlineStr">
        <is>
          <t>no</t>
        </is>
      </c>
      <c r="E159" t="inlineStr">
        <is>
          <t/>
        </is>
      </c>
      <c r="F159" t="inlineStr">
        <is>
          <t/>
        </is>
      </c>
      <c r="G159" t="inlineStr">
        <is>
          <t/>
        </is>
      </c>
      <c r="H159" t="inlineStr">
        <is>
          <t/>
        </is>
      </c>
      <c r="I159" t="inlineStr">
        <is>
          <t/>
        </is>
      </c>
      <c r="J159" t="inlineStr">
        <is>
          <t/>
        </is>
      </c>
      <c r="K159" t="inlineStr">
        <is>
          <t/>
        </is>
      </c>
      <c r="L159" t="inlineStr">
        <is>
          <t/>
        </is>
      </c>
      <c r="M159" t="inlineStr">
        <is>
          <t/>
        </is>
      </c>
      <c r="N159" s="2" t="inlineStr">
        <is>
          <t>multipel myeloma|
plasmocytom|
plasmocytoma|
myelomatosis|
Kahler's sygdom|
Bozzolo's sygdom</t>
        </is>
      </c>
      <c r="O159" s="2" t="inlineStr">
        <is>
          <t>3|
3|
3|
3|
3|
3</t>
        </is>
      </c>
      <c r="P159" s="2" t="inlineStr">
        <is>
          <t xml:space="preserve">|
|
|
|
|
</t>
        </is>
      </c>
      <c r="Q159" t="inlineStr">
        <is>
          <t/>
        </is>
      </c>
      <c r="R159" s="2" t="inlineStr">
        <is>
          <t>multiples Myelom|
Plasmozytom|
Myelomatose|
Morbus Kahler|
Plasmom|
malignes Plasmom|
multiples Plasmazellen-Myelom|
Mollities et fragilitas ossium|
Reticulosis plasmacellularis|
Reticulosis plasmocytomatosa|
Retikulosarkom mit plasmazellulärer Differenzierung|
Hupert Krankheit|
Kahler-Bozzolo Krankheit|
Kahler Krankheit</t>
        </is>
      </c>
      <c r="S159" s="2" t="inlineStr">
        <is>
          <t>3|
3|
3|
3|
3|
3|
3|
3|
3|
3|
3|
3|
3|
3</t>
        </is>
      </c>
      <c r="T159" s="2" t="inlineStr">
        <is>
          <t xml:space="preserve">|
|
|
|
|
|
|
|
|
|
|
|
|
</t>
        </is>
      </c>
      <c r="U159" t="inlineStr">
        <is>
          <t>Systemerkrankung mit neoplastischer Vermehrung der Plasmazellen und Bildung von Paraproteinen bei Hyperproteinämie mit Globulin-Anstieg bis 50 von Hundert, und zwar meist nur einer Fraktion</t>
        </is>
      </c>
      <c r="V159" s="2" t="inlineStr">
        <is>
          <t>πολλαπλό μυέλωμα|
μυελομάτωσις|
νόσος Kahler|
νόσος Huppert|
πλασματοκυτταρικό μυέλωμα|
πλασμοκύττωμα|
νόσος Bozzolo</t>
        </is>
      </c>
      <c r="W159" s="2" t="inlineStr">
        <is>
          <t>3|
3|
3|
3|
3|
3|
3</t>
        </is>
      </c>
      <c r="X159" s="2" t="inlineStr">
        <is>
          <t xml:space="preserve">|
|
|
|
|
|
</t>
        </is>
      </c>
      <c r="Y159" t="inlineStr">
        <is>
          <t/>
        </is>
      </c>
      <c r="Z159" s="2" t="inlineStr">
        <is>
          <t>multiple myeloma|
plasmacytoma|
myelomatosis|
Kahler's disease|
Huppert's disease|
Bozzolo disease</t>
        </is>
      </c>
      <c r="AA159" s="2" t="inlineStr">
        <is>
          <t>3|
3|
3|
3|
3|
3</t>
        </is>
      </c>
      <c r="AB159" s="2" t="inlineStr">
        <is>
          <t xml:space="preserve">|
|
|
|
|
</t>
        </is>
      </c>
      <c r="AC159" t="inlineStr">
        <is>
          <t/>
        </is>
      </c>
      <c r="AD159" s="2" t="inlineStr">
        <is>
          <t>mieloma múltiple|
plasmocitoma|
mielomatosis|
enfermedad de Kahler|
enfermedad de Huppert|
plasmacitoma|
enfermedad de Bozzolo</t>
        </is>
      </c>
      <c r="AE159" s="2" t="inlineStr">
        <is>
          <t>3|
3|
3|
3|
3|
3|
3</t>
        </is>
      </c>
      <c r="AF159" s="2" t="inlineStr">
        <is>
          <t xml:space="preserve">|
|
|
|
|
|
</t>
        </is>
      </c>
      <c r="AG159" t="inlineStr">
        <is>
          <t>tumor de células plasmáticas</t>
        </is>
      </c>
      <c r="AH159" t="inlineStr">
        <is>
          <t/>
        </is>
      </c>
      <c r="AI159" t="inlineStr">
        <is>
          <t/>
        </is>
      </c>
      <c r="AJ159" t="inlineStr">
        <is>
          <t/>
        </is>
      </c>
      <c r="AK159" t="inlineStr">
        <is>
          <t/>
        </is>
      </c>
      <c r="AL159" s="2" t="inlineStr">
        <is>
          <t>multippeli myelooma|
plasmasytooma|
myeloma multiplex|
myelomatosis</t>
        </is>
      </c>
      <c r="AM159" s="2" t="inlineStr">
        <is>
          <t>3|
3|
3|
3</t>
        </is>
      </c>
      <c r="AN159" s="2" t="inlineStr">
        <is>
          <t xml:space="preserve">|
|
|
</t>
        </is>
      </c>
      <c r="AO159" t="inlineStr">
        <is>
          <t>luuytimen plasmasoluista syntynyt pahanlaatuinen kasvaintauti; plasmasolukasvaimen leviäminen</t>
        </is>
      </c>
      <c r="AP159" s="2" t="inlineStr">
        <is>
          <t>myélome multiple|
plasmocytome|
maladie de Kahler|
plasmocytome multiple|
maladie de Bozzolo</t>
        </is>
      </c>
      <c r="AQ159" s="2" t="inlineStr">
        <is>
          <t>3|
3|
3|
3|
3</t>
        </is>
      </c>
      <c r="AR159" s="2" t="inlineStr">
        <is>
          <t xml:space="preserve">|
|
|
|
</t>
        </is>
      </c>
      <c r="AS159" t="inlineStr">
        <is>
          <t>il se définit par une prolifération plasmocytaire maligne avec immunoglobuline monoclonale observée en général dans le sang et les urines et des anomalies osseuses</t>
        </is>
      </c>
      <c r="AT159" t="inlineStr">
        <is>
          <t/>
        </is>
      </c>
      <c r="AU159" t="inlineStr">
        <is>
          <t/>
        </is>
      </c>
      <c r="AV159" t="inlineStr">
        <is>
          <t/>
        </is>
      </c>
      <c r="AW159" t="inlineStr">
        <is>
          <t/>
        </is>
      </c>
      <c r="AX159" t="inlineStr">
        <is>
          <t/>
        </is>
      </c>
      <c r="AY159" t="inlineStr">
        <is>
          <t/>
        </is>
      </c>
      <c r="AZ159" t="inlineStr">
        <is>
          <t/>
        </is>
      </c>
      <c r="BA159" t="inlineStr">
        <is>
          <t/>
        </is>
      </c>
      <c r="BB159" t="inlineStr">
        <is>
          <t/>
        </is>
      </c>
      <c r="BC159" t="inlineStr">
        <is>
          <t/>
        </is>
      </c>
      <c r="BD159" t="inlineStr">
        <is>
          <t/>
        </is>
      </c>
      <c r="BE159" t="inlineStr">
        <is>
          <t/>
        </is>
      </c>
      <c r="BF159" s="2" t="inlineStr">
        <is>
          <t>mieloma multiplo|
plasmacitoma|
mielomatosi|
malattia di Kahler|
malattia di Bozzolo|
albuminosuria mielopatica</t>
        </is>
      </c>
      <c r="BG159" s="2" t="inlineStr">
        <is>
          <t>3|
3|
3|
3|
3|
3</t>
        </is>
      </c>
      <c r="BH159" s="2" t="inlineStr">
        <is>
          <t xml:space="preserve">|
|
|
|
|
</t>
        </is>
      </c>
      <c r="BI159" t="inlineStr">
        <is>
          <t>il plasmocitoma è una malattia caratterizzata dall'iperproliferazione di un singolo clone di plasmacellule, cioè di B-linfociti arrivati alla fase produttiva. Ne derivano invasione del midollo osseo, erosione ossea e osteolisi, iperproduzione di immunoglobuline omogenee (componente monoclonale, o componente M, o paraproteina); neoplasia maligna di natura plasmacellulare, localizzata elettivamente al midollo osseo, di rado in sedi esclusivamente extrascheletriche</t>
        </is>
      </c>
      <c r="BJ159" t="inlineStr">
        <is>
          <t/>
        </is>
      </c>
      <c r="BK159" t="inlineStr">
        <is>
          <t/>
        </is>
      </c>
      <c r="BL159" t="inlineStr">
        <is>
          <t/>
        </is>
      </c>
      <c r="BM159" t="inlineStr">
        <is>
          <t/>
        </is>
      </c>
      <c r="BN159" t="inlineStr">
        <is>
          <t/>
        </is>
      </c>
      <c r="BO159" t="inlineStr">
        <is>
          <t/>
        </is>
      </c>
      <c r="BP159" t="inlineStr">
        <is>
          <t/>
        </is>
      </c>
      <c r="BQ159" t="inlineStr">
        <is>
          <t/>
        </is>
      </c>
      <c r="BR159" t="inlineStr">
        <is>
          <t/>
        </is>
      </c>
      <c r="BS159" t="inlineStr">
        <is>
          <t/>
        </is>
      </c>
      <c r="BT159" t="inlineStr">
        <is>
          <t/>
        </is>
      </c>
      <c r="BU159" t="inlineStr">
        <is>
          <t/>
        </is>
      </c>
      <c r="BV159" s="2" t="inlineStr">
        <is>
          <t>multipel myeloom|
myelomatosis|
ziekte van Kahler|
plasmocytoom|
plasmoma|
ziekte van Huppert|
ziekte van Bozzolo</t>
        </is>
      </c>
      <c r="BW159" s="2" t="inlineStr">
        <is>
          <t>3|
3|
3|
3|
3|
3|
3</t>
        </is>
      </c>
      <c r="BX159" s="2" t="inlineStr">
        <is>
          <t xml:space="preserve">|
|
|
|
|
|
</t>
        </is>
      </c>
      <c r="BY159" t="inlineStr">
        <is>
          <t>multipele myelomen</t>
        </is>
      </c>
      <c r="BZ159" t="inlineStr">
        <is>
          <t/>
        </is>
      </c>
      <c r="CA159" t="inlineStr">
        <is>
          <t/>
        </is>
      </c>
      <c r="CB159" t="inlineStr">
        <is>
          <t/>
        </is>
      </c>
      <c r="CC159" t="inlineStr">
        <is>
          <t/>
        </is>
      </c>
      <c r="CD159" s="2" t="inlineStr">
        <is>
          <t>mieloma múltiplo|
plasmocitoma|
mielomatose|
doença de Kahler|
doença de Huppert|
doença de Bozzolo</t>
        </is>
      </c>
      <c r="CE159" s="2" t="inlineStr">
        <is>
          <t>3|
3|
3|
3|
3|
3</t>
        </is>
      </c>
      <c r="CF159" s="2" t="inlineStr">
        <is>
          <t xml:space="preserve">|
|
|
|
|
</t>
        </is>
      </c>
      <c r="CG159" t="inlineStr">
        <is>
          <t/>
        </is>
      </c>
      <c r="CH159" t="inlineStr">
        <is>
          <t/>
        </is>
      </c>
      <c r="CI159" t="inlineStr">
        <is>
          <t/>
        </is>
      </c>
      <c r="CJ159" t="inlineStr">
        <is>
          <t/>
        </is>
      </c>
      <c r="CK159" t="inlineStr">
        <is>
          <t/>
        </is>
      </c>
      <c r="CL159" t="inlineStr">
        <is>
          <t/>
        </is>
      </c>
      <c r="CM159" t="inlineStr">
        <is>
          <t/>
        </is>
      </c>
      <c r="CN159" t="inlineStr">
        <is>
          <t/>
        </is>
      </c>
      <c r="CO159" t="inlineStr">
        <is>
          <t/>
        </is>
      </c>
      <c r="CP159" t="inlineStr">
        <is>
          <t/>
        </is>
      </c>
      <c r="CQ159" t="inlineStr">
        <is>
          <t/>
        </is>
      </c>
      <c r="CR159" t="inlineStr">
        <is>
          <t/>
        </is>
      </c>
      <c r="CS159" t="inlineStr">
        <is>
          <t/>
        </is>
      </c>
      <c r="CT159" s="2" t="inlineStr">
        <is>
          <t>myelom|
myelomatos|
multipelt myelom|
plasmacytom</t>
        </is>
      </c>
      <c r="CU159" s="2" t="inlineStr">
        <is>
          <t>3|
3|
3|
3</t>
        </is>
      </c>
      <c r="CV159" s="2" t="inlineStr">
        <is>
          <t xml:space="preserve">|
|
|
</t>
        </is>
      </c>
      <c r="CW159" t="inlineStr">
        <is>
          <t>plasmacellstumör; en leukemiliknande benmärgssjukdom [1,2]; solitär manifestation av multipelt myelom</t>
        </is>
      </c>
    </row>
    <row r="160">
      <c r="A160" s="1" t="str">
        <f>HYPERLINK("https://iate.europa.eu/entry/result/1545598/all", "1545598")</f>
        <v>1545598</v>
      </c>
      <c r="B160" t="inlineStr">
        <is>
          <t>SOCIAL QUESTIONS</t>
        </is>
      </c>
      <c r="C160" t="inlineStr">
        <is>
          <t>SOCIAL QUESTIONS|health|medical science</t>
        </is>
      </c>
      <c r="D160" t="inlineStr">
        <is>
          <t>yes</t>
        </is>
      </c>
      <c r="E160" t="inlineStr">
        <is>
          <t/>
        </is>
      </c>
      <c r="F160" t="inlineStr">
        <is>
          <t/>
        </is>
      </c>
      <c r="G160" t="inlineStr">
        <is>
          <t/>
        </is>
      </c>
      <c r="H160" t="inlineStr">
        <is>
          <t/>
        </is>
      </c>
      <c r="I160" t="inlineStr">
        <is>
          <t/>
        </is>
      </c>
      <c r="J160" t="inlineStr">
        <is>
          <t/>
        </is>
      </c>
      <c r="K160" t="inlineStr">
        <is>
          <t/>
        </is>
      </c>
      <c r="L160" t="inlineStr">
        <is>
          <t/>
        </is>
      </c>
      <c r="M160" t="inlineStr">
        <is>
          <t/>
        </is>
      </c>
      <c r="N160" s="2" t="inlineStr">
        <is>
          <t>seglcelleanæmi|
drepanocytose</t>
        </is>
      </c>
      <c r="O160" s="2" t="inlineStr">
        <is>
          <t>3|
3</t>
        </is>
      </c>
      <c r="P160" s="2" t="inlineStr">
        <is>
          <t xml:space="preserve">|
</t>
        </is>
      </c>
      <c r="Q160" t="inlineStr">
        <is>
          <t/>
        </is>
      </c>
      <c r="R160" s="2" t="inlineStr">
        <is>
          <t>Sichelzellenanämie|
Drepanozytenanämie|
Meniskozytenanämie|
Drepanozytose|
HbS-Krankheit|
Dresbach-Syndrom|
Herrick-Syndrom|
Neger- Anämie|
Afrikanische Anämie</t>
        </is>
      </c>
      <c r="S160" s="2" t="inlineStr">
        <is>
          <t>3|
3|
3|
3|
3|
3|
3|
3|
3</t>
        </is>
      </c>
      <c r="T160" s="2" t="inlineStr">
        <is>
          <t xml:space="preserve">|
|
|
|
|
|
|
|
</t>
        </is>
      </c>
      <c r="U160" t="inlineStr">
        <is>
          <t>dominant-erbliche, nur bei Homozygotie klinisch manifeste Haemoglobinopathie, mit nur HbS enthaltenden Ery, die bei O2-Mangel durch Ausfallen des HbS sichelfoermig deformiert und unter Umstaenden zerstoert werden</t>
        </is>
      </c>
      <c r="V160" t="inlineStr">
        <is>
          <t/>
        </is>
      </c>
      <c r="W160" t="inlineStr">
        <is>
          <t/>
        </is>
      </c>
      <c r="X160" t="inlineStr">
        <is>
          <t/>
        </is>
      </c>
      <c r="Y160" t="inlineStr">
        <is>
          <t/>
        </is>
      </c>
      <c r="Z160" s="2" t="inlineStr">
        <is>
          <t>sickle-cell anaemia|
sickle cell anemia|
sickle-cell disease</t>
        </is>
      </c>
      <c r="AA160" s="2" t="inlineStr">
        <is>
          <t>3|
1|
3</t>
        </is>
      </c>
      <c r="AB160" s="2" t="inlineStr">
        <is>
          <t xml:space="preserve">|
|
</t>
        </is>
      </c>
      <c r="AC160" t="inlineStr">
        <is>
          <t>hereditary disease that destroys red blood cells by causing them to take on a rigid “sickle” shape</t>
        </is>
      </c>
      <c r="AD160" t="inlineStr">
        <is>
          <t/>
        </is>
      </c>
      <c r="AE160" t="inlineStr">
        <is>
          <t/>
        </is>
      </c>
      <c r="AF160" t="inlineStr">
        <is>
          <t/>
        </is>
      </c>
      <c r="AG160" t="inlineStr">
        <is>
          <t/>
        </is>
      </c>
      <c r="AH160" t="inlineStr">
        <is>
          <t/>
        </is>
      </c>
      <c r="AI160" t="inlineStr">
        <is>
          <t/>
        </is>
      </c>
      <c r="AJ160" t="inlineStr">
        <is>
          <t/>
        </is>
      </c>
      <c r="AK160" t="inlineStr">
        <is>
          <t/>
        </is>
      </c>
      <c r="AL160" t="inlineStr">
        <is>
          <t/>
        </is>
      </c>
      <c r="AM160" t="inlineStr">
        <is>
          <t/>
        </is>
      </c>
      <c r="AN160" t="inlineStr">
        <is>
          <t/>
        </is>
      </c>
      <c r="AO160" t="inlineStr">
        <is>
          <t/>
        </is>
      </c>
      <c r="AP160" s="2" t="inlineStr">
        <is>
          <t>drépanocytose|
anémie à hématies falciformes</t>
        </is>
      </c>
      <c r="AQ160" s="2" t="inlineStr">
        <is>
          <t>3|
3</t>
        </is>
      </c>
      <c r="AR160" s="2" t="inlineStr">
        <is>
          <t xml:space="preserve">|
</t>
        </is>
      </c>
      <c r="AS160" t="inlineStr">
        <is>
          <t>anomalie héréditaire qui se caractérise par la présence d'hémoglobine S</t>
        </is>
      </c>
      <c r="AT160" t="inlineStr">
        <is>
          <t/>
        </is>
      </c>
      <c r="AU160" t="inlineStr">
        <is>
          <t/>
        </is>
      </c>
      <c r="AV160" t="inlineStr">
        <is>
          <t/>
        </is>
      </c>
      <c r="AW160" t="inlineStr">
        <is>
          <t/>
        </is>
      </c>
      <c r="AX160" t="inlineStr">
        <is>
          <t/>
        </is>
      </c>
      <c r="AY160" t="inlineStr">
        <is>
          <t/>
        </is>
      </c>
      <c r="AZ160" t="inlineStr">
        <is>
          <t/>
        </is>
      </c>
      <c r="BA160" t="inlineStr">
        <is>
          <t/>
        </is>
      </c>
      <c r="BB160" t="inlineStr">
        <is>
          <t/>
        </is>
      </c>
      <c r="BC160" t="inlineStr">
        <is>
          <t/>
        </is>
      </c>
      <c r="BD160" t="inlineStr">
        <is>
          <t/>
        </is>
      </c>
      <c r="BE160" t="inlineStr">
        <is>
          <t/>
        </is>
      </c>
      <c r="BF160" s="2" t="inlineStr">
        <is>
          <t>anemia drepanocitica|
malattia di Dresbach|
malattia di Herrick|
anemia falcemica</t>
        </is>
      </c>
      <c r="BG160" s="2" t="inlineStr">
        <is>
          <t>3|
3|
3|
3</t>
        </is>
      </c>
      <c r="BH160" s="2" t="inlineStr">
        <is>
          <t xml:space="preserve">|
|
|
</t>
        </is>
      </c>
      <c r="BI160" t="inlineStr">
        <is>
          <t>anemia emolitica cronica familiare trasmessa come carattere autosomico recessivo, contrassegnata da falcemia e dalla presenza di un'emoglobina anomala, l'HbS</t>
        </is>
      </c>
      <c r="BJ160" t="inlineStr">
        <is>
          <t/>
        </is>
      </c>
      <c r="BK160" t="inlineStr">
        <is>
          <t/>
        </is>
      </c>
      <c r="BL160" t="inlineStr">
        <is>
          <t/>
        </is>
      </c>
      <c r="BM160" t="inlineStr">
        <is>
          <t/>
        </is>
      </c>
      <c r="BN160" t="inlineStr">
        <is>
          <t/>
        </is>
      </c>
      <c r="BO160" t="inlineStr">
        <is>
          <t/>
        </is>
      </c>
      <c r="BP160" t="inlineStr">
        <is>
          <t/>
        </is>
      </c>
      <c r="BQ160" t="inlineStr">
        <is>
          <t/>
        </is>
      </c>
      <c r="BR160" t="inlineStr">
        <is>
          <t/>
        </is>
      </c>
      <c r="BS160" t="inlineStr">
        <is>
          <t/>
        </is>
      </c>
      <c r="BT160" t="inlineStr">
        <is>
          <t/>
        </is>
      </c>
      <c r="BU160" t="inlineStr">
        <is>
          <t/>
        </is>
      </c>
      <c r="BV160" s="2" t="inlineStr">
        <is>
          <t>drepanocytose|
drepanocytemie|
sikkelcel-anemie</t>
        </is>
      </c>
      <c r="BW160" s="2" t="inlineStr">
        <is>
          <t>3|
3|
3</t>
        </is>
      </c>
      <c r="BX160" s="2" t="inlineStr">
        <is>
          <t xml:space="preserve">|
|
</t>
        </is>
      </c>
      <c r="BY160" t="inlineStr">
        <is>
          <t>bepaalde vorm van de Sikkelcelziekte</t>
        </is>
      </c>
      <c r="BZ160" t="inlineStr">
        <is>
          <t/>
        </is>
      </c>
      <c r="CA160" t="inlineStr">
        <is>
          <t/>
        </is>
      </c>
      <c r="CB160" t="inlineStr">
        <is>
          <t/>
        </is>
      </c>
      <c r="CC160" t="inlineStr">
        <is>
          <t/>
        </is>
      </c>
      <c r="CD160" s="2" t="inlineStr">
        <is>
          <t>anemia falciforme</t>
        </is>
      </c>
      <c r="CE160" s="2" t="inlineStr">
        <is>
          <t>3</t>
        </is>
      </c>
      <c r="CF160" s="2" t="inlineStr">
        <is>
          <t/>
        </is>
      </c>
      <c r="CG160" t="inlineStr">
        <is>
          <t/>
        </is>
      </c>
      <c r="CH160" t="inlineStr">
        <is>
          <t/>
        </is>
      </c>
      <c r="CI160" t="inlineStr">
        <is>
          <t/>
        </is>
      </c>
      <c r="CJ160" t="inlineStr">
        <is>
          <t/>
        </is>
      </c>
      <c r="CK160" t="inlineStr">
        <is>
          <t/>
        </is>
      </c>
      <c r="CL160" t="inlineStr">
        <is>
          <t/>
        </is>
      </c>
      <c r="CM160" t="inlineStr">
        <is>
          <t/>
        </is>
      </c>
      <c r="CN160" t="inlineStr">
        <is>
          <t/>
        </is>
      </c>
      <c r="CO160" t="inlineStr">
        <is>
          <t/>
        </is>
      </c>
      <c r="CP160" t="inlineStr">
        <is>
          <t/>
        </is>
      </c>
      <c r="CQ160" t="inlineStr">
        <is>
          <t/>
        </is>
      </c>
      <c r="CR160" t="inlineStr">
        <is>
          <t/>
        </is>
      </c>
      <c r="CS160" t="inlineStr">
        <is>
          <t/>
        </is>
      </c>
      <c r="CT160" s="2" t="inlineStr">
        <is>
          <t>sickelcellanemi|
drepanocytos</t>
        </is>
      </c>
      <c r="CU160" s="2" t="inlineStr">
        <is>
          <t>3|
3</t>
        </is>
      </c>
      <c r="CV160" s="2" t="inlineStr">
        <is>
          <t xml:space="preserve">|
</t>
        </is>
      </c>
      <c r="CW160" t="inlineStr">
        <is>
          <t>recessivt ärftlig sjukdom beroende på hemoglobinopati med förändring i blodkropparnas form och hemolys som följd</t>
        </is>
      </c>
    </row>
    <row r="161">
      <c r="A161" s="1" t="str">
        <f>HYPERLINK("https://iate.europa.eu/entry/result/1222138/all", "1222138")</f>
        <v>1222138</v>
      </c>
      <c r="B161" t="inlineStr">
        <is>
          <t>SOCIAL QUESTIONS</t>
        </is>
      </c>
      <c r="C161" t="inlineStr">
        <is>
          <t>SOCIAL QUESTIONS|health|medical science</t>
        </is>
      </c>
      <c r="D161" t="inlineStr">
        <is>
          <t>yes</t>
        </is>
      </c>
      <c r="E161" t="inlineStr">
        <is>
          <t/>
        </is>
      </c>
      <c r="F161" t="inlineStr">
        <is>
          <t/>
        </is>
      </c>
      <c r="G161" t="inlineStr">
        <is>
          <t/>
        </is>
      </c>
      <c r="H161" t="inlineStr">
        <is>
          <t/>
        </is>
      </c>
      <c r="I161" t="inlineStr">
        <is>
          <t/>
        </is>
      </c>
      <c r="J161" s="2" t="inlineStr">
        <is>
          <t>ulcerózní kolitida</t>
        </is>
      </c>
      <c r="K161" s="2" t="inlineStr">
        <is>
          <t>3</t>
        </is>
      </c>
      <c r="L161" s="2" t="inlineStr">
        <is>
          <t/>
        </is>
      </c>
      <c r="M161" t="inlineStr">
        <is>
          <t>zánět sliznice a
submukózy konečníku a přilehlé části tlustého střeva, při němž vznikají vředy</t>
        </is>
      </c>
      <c r="N161" s="2" t="inlineStr">
        <is>
          <t>ulcerøs colit|
colitis ulcerosa</t>
        </is>
      </c>
      <c r="O161" s="2" t="inlineStr">
        <is>
          <t>3|
3</t>
        </is>
      </c>
      <c r="P161" s="2" t="inlineStr">
        <is>
          <t xml:space="preserve">|
</t>
        </is>
      </c>
      <c r="Q161" t="inlineStr">
        <is>
          <t/>
        </is>
      </c>
      <c r="R161" s="2" t="inlineStr">
        <is>
          <t>geschwürige Proktokolitis|
Colitis ulcerosa</t>
        </is>
      </c>
      <c r="S161" s="2" t="inlineStr">
        <is>
          <t>3|
3</t>
        </is>
      </c>
      <c r="T161" s="2" t="inlineStr">
        <is>
          <t xml:space="preserve">|
</t>
        </is>
      </c>
      <c r="U161" t="inlineStr">
        <is>
          <t>chronische Entzündung des Dickdarms einschließlich Rectum</t>
        </is>
      </c>
      <c r="V161" s="2" t="inlineStr">
        <is>
          <t>ελκώδης κολίτιδα</t>
        </is>
      </c>
      <c r="W161" s="2" t="inlineStr">
        <is>
          <t>3</t>
        </is>
      </c>
      <c r="X161" s="2" t="inlineStr">
        <is>
          <t/>
        </is>
      </c>
      <c r="Y161" t="inlineStr">
        <is>
          <t/>
        </is>
      </c>
      <c r="Z161" s="2" t="inlineStr">
        <is>
          <t>ulcerative colitis</t>
        </is>
      </c>
      <c r="AA161" s="2" t="inlineStr">
        <is>
          <t>3</t>
        </is>
      </c>
      <c r="AB161" s="2" t="inlineStr">
        <is>
          <t/>
        </is>
      </c>
      <c r="AC161" t="inlineStr">
        <is>
          <t>chronic, recurrent ulceration in the colon, chiefly of the mucosa and submucosa, having an unknown cause</t>
        </is>
      </c>
      <c r="AD161" s="2" t="inlineStr">
        <is>
          <t>colitis ulcerosa</t>
        </is>
      </c>
      <c r="AE161" s="2" t="inlineStr">
        <is>
          <t>3</t>
        </is>
      </c>
      <c r="AF161" s="2" t="inlineStr">
        <is>
          <t/>
        </is>
      </c>
      <c r="AG161" t="inlineStr">
        <is>
          <t/>
        </is>
      </c>
      <c r="AH161" t="inlineStr">
        <is>
          <t/>
        </is>
      </c>
      <c r="AI161" t="inlineStr">
        <is>
          <t/>
        </is>
      </c>
      <c r="AJ161" t="inlineStr">
        <is>
          <t/>
        </is>
      </c>
      <c r="AK161" t="inlineStr">
        <is>
          <t/>
        </is>
      </c>
      <c r="AL161" t="inlineStr">
        <is>
          <t/>
        </is>
      </c>
      <c r="AM161" t="inlineStr">
        <is>
          <t/>
        </is>
      </c>
      <c r="AN161" t="inlineStr">
        <is>
          <t/>
        </is>
      </c>
      <c r="AO161" t="inlineStr">
        <is>
          <t/>
        </is>
      </c>
      <c r="AP161" s="2" t="inlineStr">
        <is>
          <t>recto-colite hémorragique|
CU|
colite ulcéreuse</t>
        </is>
      </c>
      <c r="AQ161" s="2" t="inlineStr">
        <is>
          <t>3|
3|
3</t>
        </is>
      </c>
      <c r="AR161" s="2" t="inlineStr">
        <is>
          <t xml:space="preserve">|
|
</t>
        </is>
      </c>
      <c r="AS161" t="inlineStr">
        <is>
          <t>inflammation chronique du colon et du rectum s'accompagnant de saignements</t>
        </is>
      </c>
      <c r="AT161" t="inlineStr">
        <is>
          <t/>
        </is>
      </c>
      <c r="AU161" t="inlineStr">
        <is>
          <t/>
        </is>
      </c>
      <c r="AV161" t="inlineStr">
        <is>
          <t/>
        </is>
      </c>
      <c r="AW161" t="inlineStr">
        <is>
          <t/>
        </is>
      </c>
      <c r="AX161" t="inlineStr">
        <is>
          <t/>
        </is>
      </c>
      <c r="AY161" t="inlineStr">
        <is>
          <t/>
        </is>
      </c>
      <c r="AZ161" t="inlineStr">
        <is>
          <t/>
        </is>
      </c>
      <c r="BA161" t="inlineStr">
        <is>
          <t/>
        </is>
      </c>
      <c r="BB161" t="inlineStr">
        <is>
          <t/>
        </is>
      </c>
      <c r="BC161" t="inlineStr">
        <is>
          <t/>
        </is>
      </c>
      <c r="BD161" t="inlineStr">
        <is>
          <t/>
        </is>
      </c>
      <c r="BE161" t="inlineStr">
        <is>
          <t/>
        </is>
      </c>
      <c r="BF161" s="2" t="inlineStr">
        <is>
          <t>colite ulcerosa|
colite ulcerativa</t>
        </is>
      </c>
      <c r="BG161" s="2" t="inlineStr">
        <is>
          <t>3|
3</t>
        </is>
      </c>
      <c r="BH161" s="2" t="inlineStr">
        <is>
          <t xml:space="preserve">|
</t>
        </is>
      </c>
      <c r="BI161" t="inlineStr">
        <is>
          <t>colite caratterizzata dai segni comuni delle flogosi, con in più la presenza di ulcerazioni con aspetti diversi a seconda dell'etiologia</t>
        </is>
      </c>
      <c r="BJ161" t="inlineStr">
        <is>
          <t/>
        </is>
      </c>
      <c r="BK161" t="inlineStr">
        <is>
          <t/>
        </is>
      </c>
      <c r="BL161" t="inlineStr">
        <is>
          <t/>
        </is>
      </c>
      <c r="BM161" t="inlineStr">
        <is>
          <t/>
        </is>
      </c>
      <c r="BN161" t="inlineStr">
        <is>
          <t/>
        </is>
      </c>
      <c r="BO161" t="inlineStr">
        <is>
          <t/>
        </is>
      </c>
      <c r="BP161" t="inlineStr">
        <is>
          <t/>
        </is>
      </c>
      <c r="BQ161" t="inlineStr">
        <is>
          <t/>
        </is>
      </c>
      <c r="BR161" t="inlineStr">
        <is>
          <t/>
        </is>
      </c>
      <c r="BS161" t="inlineStr">
        <is>
          <t/>
        </is>
      </c>
      <c r="BT161" t="inlineStr">
        <is>
          <t/>
        </is>
      </c>
      <c r="BU161" t="inlineStr">
        <is>
          <t/>
        </is>
      </c>
      <c r="BV161" s="2" t="inlineStr">
        <is>
          <t>colitis ulcerativa|
colitis ulcerosa</t>
        </is>
      </c>
      <c r="BW161" s="2" t="inlineStr">
        <is>
          <t>3|
3</t>
        </is>
      </c>
      <c r="BX161" s="2" t="inlineStr">
        <is>
          <t xml:space="preserve">|
</t>
        </is>
      </c>
      <c r="BY161" t="inlineStr">
        <is>
          <t>chronische dikkedarmontsteking met vorming van zweren</t>
        </is>
      </c>
      <c r="BZ161" t="inlineStr">
        <is>
          <t/>
        </is>
      </c>
      <c r="CA161" t="inlineStr">
        <is>
          <t/>
        </is>
      </c>
      <c r="CB161" t="inlineStr">
        <is>
          <t/>
        </is>
      </c>
      <c r="CC161" t="inlineStr">
        <is>
          <t/>
        </is>
      </c>
      <c r="CD161" s="2" t="inlineStr">
        <is>
          <t>colite ulcerosa</t>
        </is>
      </c>
      <c r="CE161" s="2" t="inlineStr">
        <is>
          <t>3</t>
        </is>
      </c>
      <c r="CF161" s="2" t="inlineStr">
        <is>
          <t/>
        </is>
      </c>
      <c r="CG161" t="inlineStr">
        <is>
          <t/>
        </is>
      </c>
      <c r="CH161" t="inlineStr">
        <is>
          <t/>
        </is>
      </c>
      <c r="CI161" t="inlineStr">
        <is>
          <t/>
        </is>
      </c>
      <c r="CJ161" t="inlineStr">
        <is>
          <t/>
        </is>
      </c>
      <c r="CK161" t="inlineStr">
        <is>
          <t/>
        </is>
      </c>
      <c r="CL161" t="inlineStr">
        <is>
          <t/>
        </is>
      </c>
      <c r="CM161" t="inlineStr">
        <is>
          <t/>
        </is>
      </c>
      <c r="CN161" t="inlineStr">
        <is>
          <t/>
        </is>
      </c>
      <c r="CO161" t="inlineStr">
        <is>
          <t/>
        </is>
      </c>
      <c r="CP161" t="inlineStr">
        <is>
          <t/>
        </is>
      </c>
      <c r="CQ161" t="inlineStr">
        <is>
          <t/>
        </is>
      </c>
      <c r="CR161" t="inlineStr">
        <is>
          <t/>
        </is>
      </c>
      <c r="CS161" t="inlineStr">
        <is>
          <t/>
        </is>
      </c>
      <c r="CT161" t="inlineStr">
        <is>
          <t/>
        </is>
      </c>
      <c r="CU161" t="inlineStr">
        <is>
          <t/>
        </is>
      </c>
      <c r="CV161" t="inlineStr">
        <is>
          <t/>
        </is>
      </c>
      <c r="CW161" t="inlineStr">
        <is>
          <t/>
        </is>
      </c>
    </row>
    <row r="162">
      <c r="A162" s="1" t="str">
        <f>HYPERLINK("https://iate.europa.eu/entry/result/1073429/all", "1073429")</f>
        <v>1073429</v>
      </c>
      <c r="B162" t="inlineStr">
        <is>
          <t>SCIENCE;SOCIAL QUESTIONS</t>
        </is>
      </c>
      <c r="C162" t="inlineStr">
        <is>
          <t>SCIENCE|natural and applied sciences|life sciences|pharmacology;SOCIAL QUESTIONS|health|medical science</t>
        </is>
      </c>
      <c r="D162" t="inlineStr">
        <is>
          <t>yes</t>
        </is>
      </c>
      <c r="E162" t="inlineStr">
        <is>
          <t/>
        </is>
      </c>
      <c r="F162" t="inlineStr">
        <is>
          <t/>
        </is>
      </c>
      <c r="G162" t="inlineStr">
        <is>
          <t/>
        </is>
      </c>
      <c r="H162" t="inlineStr">
        <is>
          <t/>
        </is>
      </c>
      <c r="I162" t="inlineStr">
        <is>
          <t/>
        </is>
      </c>
      <c r="J162" t="inlineStr">
        <is>
          <t/>
        </is>
      </c>
      <c r="K162" t="inlineStr">
        <is>
          <t/>
        </is>
      </c>
      <c r="L162" t="inlineStr">
        <is>
          <t/>
        </is>
      </c>
      <c r="M162" t="inlineStr">
        <is>
          <t/>
        </is>
      </c>
      <c r="N162" s="2" t="inlineStr">
        <is>
          <t>blod-hjerne-barriere|
blod-hjernebarriere</t>
        </is>
      </c>
      <c r="O162" s="2" t="inlineStr">
        <is>
          <t>3|
3</t>
        </is>
      </c>
      <c r="P162" s="2" t="inlineStr">
        <is>
          <t xml:space="preserve">|
</t>
        </is>
      </c>
      <c r="Q162" t="inlineStr">
        <is>
          <t>en beskyttende skilleflade, som adskiller hjernecellerne fra blodbanen og dermed (til en vis grad) beskytter mod visse uønskede påvirkninger dog ikke mod organiske opløsningsmidler og andre neurotoksiske stoffer</t>
        </is>
      </c>
      <c r="R162" s="2" t="inlineStr">
        <is>
          <t>Blut-Hirn-Schranke</t>
        </is>
      </c>
      <c r="S162" s="2" t="inlineStr">
        <is>
          <t>3</t>
        </is>
      </c>
      <c r="T162" s="2" t="inlineStr">
        <is>
          <t/>
        </is>
      </c>
      <c r="U162" t="inlineStr">
        <is>
          <t>in den perivaskulaeren Gliastrukturen und im Kapillarendothel lokalisierter Schrankeneffekt fuer den Uebertritt bestimmter Stoffe aus der Blutbahn in das Gehirn</t>
        </is>
      </c>
      <c r="V162" s="2" t="inlineStr">
        <is>
          <t>αιματο-εγκεφαλικός φραγμός</t>
        </is>
      </c>
      <c r="W162" s="2" t="inlineStr">
        <is>
          <t>3</t>
        </is>
      </c>
      <c r="X162" s="2" t="inlineStr">
        <is>
          <t/>
        </is>
      </c>
      <c r="Y162" t="inlineStr">
        <is>
          <t/>
        </is>
      </c>
      <c r="Z162" s="2" t="inlineStr">
        <is>
          <t>blood-brain barrier|
BBB|
hemato-encephalic barrier</t>
        </is>
      </c>
      <c r="AA162" s="2" t="inlineStr">
        <is>
          <t>3|
3|
1</t>
        </is>
      </c>
      <c r="AB162" s="2" t="inlineStr">
        <is>
          <t xml:space="preserve">|
|
</t>
        </is>
      </c>
      <c r="AC162" t="inlineStr">
        <is>
          <t>highly selective semipermeable border of endothelial cells that prevents solutes in the circulating blood from non-selectively crossing into the extracellular fluid of the central nervous system where neurons reside</t>
        </is>
      </c>
      <c r="AD162" s="2" t="inlineStr">
        <is>
          <t>barrera hematoencefálica</t>
        </is>
      </c>
      <c r="AE162" s="2" t="inlineStr">
        <is>
          <t>3</t>
        </is>
      </c>
      <c r="AF162" s="2" t="inlineStr">
        <is>
          <t/>
        </is>
      </c>
      <c r="AG162" t="inlineStr">
        <is>
          <t/>
        </is>
      </c>
      <c r="AH162" t="inlineStr">
        <is>
          <t/>
        </is>
      </c>
      <c r="AI162" t="inlineStr">
        <is>
          <t/>
        </is>
      </c>
      <c r="AJ162" t="inlineStr">
        <is>
          <t/>
        </is>
      </c>
      <c r="AK162" t="inlineStr">
        <is>
          <t/>
        </is>
      </c>
      <c r="AL162" s="2" t="inlineStr">
        <is>
          <t>veri-aivo-este</t>
        </is>
      </c>
      <c r="AM162" s="2" t="inlineStr">
        <is>
          <t>3</t>
        </is>
      </c>
      <c r="AN162" s="2" t="inlineStr">
        <is>
          <t/>
        </is>
      </c>
      <c r="AO162" t="inlineStr">
        <is>
          <t>niiden tekijöiden summa, joiden vaikutuksesta useimmat aineet siirtyvät aivoissa hiussuonista kudokseen huomattavasti hitaammin kuin muissa kudoksissa (tai eivät lainkaan)</t>
        </is>
      </c>
      <c r="AP162" s="2" t="inlineStr">
        <is>
          <t>barrière hémato-encéphalique|
BHE|
barrière hémato-méningée|
barrière sang-cerveau</t>
        </is>
      </c>
      <c r="AQ162" s="2" t="inlineStr">
        <is>
          <t>3|
3|
1|
1</t>
        </is>
      </c>
      <c r="AR162" s="2" t="inlineStr">
        <is>
          <t xml:space="preserve">|
|
|
</t>
        </is>
      </c>
      <c r="AS162" t="inlineStr">
        <is>
          <t>Ensemble des conditions de perméabilité du réseau capillaire cérébral qui régissent les échanges entre le milieu intérieur du cerveau et le sang circulant</t>
        </is>
      </c>
      <c r="AT162" s="2" t="inlineStr">
        <is>
          <t>bacainn inchinne fola|
bacainn haematach einceifealach</t>
        </is>
      </c>
      <c r="AU162" s="2" t="inlineStr">
        <is>
          <t>3|
3</t>
        </is>
      </c>
      <c r="AV162" s="2" t="inlineStr">
        <is>
          <t xml:space="preserve">|
</t>
        </is>
      </c>
      <c r="AW162" t="inlineStr">
        <is>
          <t/>
        </is>
      </c>
      <c r="AX162" t="inlineStr">
        <is>
          <t/>
        </is>
      </c>
      <c r="AY162" t="inlineStr">
        <is>
          <t/>
        </is>
      </c>
      <c r="AZ162" t="inlineStr">
        <is>
          <t/>
        </is>
      </c>
      <c r="BA162" t="inlineStr">
        <is>
          <t/>
        </is>
      </c>
      <c r="BB162" t="inlineStr">
        <is>
          <t/>
        </is>
      </c>
      <c r="BC162" t="inlineStr">
        <is>
          <t/>
        </is>
      </c>
      <c r="BD162" t="inlineStr">
        <is>
          <t/>
        </is>
      </c>
      <c r="BE162" t="inlineStr">
        <is>
          <t/>
        </is>
      </c>
      <c r="BF162" s="2" t="inlineStr">
        <is>
          <t>barriera ematoencefalica|
barriera sangue-cervello|
barriera ectomesodermica</t>
        </is>
      </c>
      <c r="BG162" s="2" t="inlineStr">
        <is>
          <t>3|
3|
3</t>
        </is>
      </c>
      <c r="BH162" s="2" t="inlineStr">
        <is>
          <t xml:space="preserve">|
|
</t>
        </is>
      </c>
      <c r="BI162" t="inlineStr">
        <is>
          <t>Meccanismo selettivo che regola il passaggio di sostanze varie dal sangue nel liquor.</t>
        </is>
      </c>
      <c r="BJ162" s="2" t="inlineStr">
        <is>
          <t>hematoencefalinis barjeras</t>
        </is>
      </c>
      <c r="BK162" s="2" t="inlineStr">
        <is>
          <t>3</t>
        </is>
      </c>
      <c r="BL162" s="2" t="inlineStr">
        <is>
          <t/>
        </is>
      </c>
      <c r="BM162" t="inlineStr">
        <is>
          <t>centrinės nervų sistemos fiziologijos mechanizmas, reguliuojantis medžiagų apykaitą tarp kraujo, smegenų skysčio ir nervinio audinio</t>
        </is>
      </c>
      <c r="BN162" t="inlineStr">
        <is>
          <t/>
        </is>
      </c>
      <c r="BO162" t="inlineStr">
        <is>
          <t/>
        </is>
      </c>
      <c r="BP162" t="inlineStr">
        <is>
          <t/>
        </is>
      </c>
      <c r="BQ162" t="inlineStr">
        <is>
          <t/>
        </is>
      </c>
      <c r="BR162" s="2" t="inlineStr">
        <is>
          <t>barriera ematoenċefalika</t>
        </is>
      </c>
      <c r="BS162" s="2" t="inlineStr">
        <is>
          <t>3</t>
        </is>
      </c>
      <c r="BT162" s="2" t="inlineStr">
        <is>
          <t/>
        </is>
      </c>
      <c r="BU162" t="inlineStr">
        <is>
          <t>proċess li fih, ċerti sustanzi jonqsu milli joħorġu miċ-ċirkolazzjoni tad-demm u jidħlu fil-materja l-griża u l-bajda tal-moħħ;</t>
        </is>
      </c>
      <c r="BV162" s="2" t="inlineStr">
        <is>
          <t>bloed-hersen-barrière|
bloed-hersen barrière|
bloedliquor barrière</t>
        </is>
      </c>
      <c r="BW162" s="2" t="inlineStr">
        <is>
          <t>3|
3|
3</t>
        </is>
      </c>
      <c r="BX162" s="2" t="inlineStr">
        <is>
          <t xml:space="preserve">|
|
</t>
        </is>
      </c>
      <c r="BY162" t="inlineStr">
        <is>
          <t>het hypothetische reguleringsmechanisme, dat de vloeistofuitwisseling tussen de bloedcirculatie en het cerebrospinaalvocht reguleert</t>
        </is>
      </c>
      <c r="BZ162" s="2" t="inlineStr">
        <is>
          <t>bariera krew-mózg</t>
        </is>
      </c>
      <c r="CA162" s="2" t="inlineStr">
        <is>
          <t>3</t>
        </is>
      </c>
      <c r="CB162" s="2" t="inlineStr">
        <is>
          <t/>
        </is>
      </c>
      <c r="CC162" t="inlineStr">
        <is>
          <t>fizyczna (uwarunkowana strukturą morfologiczną) i biochemiczna (obejmująca procesy biochemiczne zachodzące w obrębie cytoplazmy komórek tworzących barierę) bariera pomiędzy naczyniami krwionośnymi a tkanką nerwową, mającą zabezpieczać układ nerwowy przed szkodliwymi czynnikami, a także umożliwić selektywny transport substancji z krwi do płynu mózgowo-rdzeniowego</t>
        </is>
      </c>
      <c r="CD162" s="2" t="inlineStr">
        <is>
          <t>barreira hematoencefálica|
BHE</t>
        </is>
      </c>
      <c r="CE162" s="2" t="inlineStr">
        <is>
          <t>3|
3</t>
        </is>
      </c>
      <c r="CF162" s="2" t="inlineStr">
        <is>
          <t xml:space="preserve">|
</t>
        </is>
      </c>
      <c r="CG162" t="inlineStr">
        <is>
          <t>Estrutura de permeabilidade altamente seletiva que protege o sistema nervoso central de substâncias potencialmente neurotóxicas presentes no sangue e sendo essencial para a função metabólica normal do cérebro.</t>
        </is>
      </c>
      <c r="CH162" s="2" t="inlineStr">
        <is>
          <t>bariera hematoencefalică</t>
        </is>
      </c>
      <c r="CI162" s="2" t="inlineStr">
        <is>
          <t>3</t>
        </is>
      </c>
      <c r="CJ162" s="2" t="inlineStr">
        <is>
          <t/>
        </is>
      </c>
      <c r="CK162" t="inlineStr">
        <is>
          <t/>
        </is>
      </c>
      <c r="CL162" t="inlineStr">
        <is>
          <t/>
        </is>
      </c>
      <c r="CM162" t="inlineStr">
        <is>
          <t/>
        </is>
      </c>
      <c r="CN162" t="inlineStr">
        <is>
          <t/>
        </is>
      </c>
      <c r="CO162" t="inlineStr">
        <is>
          <t/>
        </is>
      </c>
      <c r="CP162" s="2" t="inlineStr">
        <is>
          <t>krvno-možganska pregrada</t>
        </is>
      </c>
      <c r="CQ162" s="2" t="inlineStr">
        <is>
          <t>3</t>
        </is>
      </c>
      <c r="CR162" s="2" t="inlineStr">
        <is>
          <t/>
        </is>
      </c>
      <c r="CS162" t="inlineStr">
        <is>
          <t/>
        </is>
      </c>
      <c r="CT162" s="2" t="inlineStr">
        <is>
          <t>blod-hjärnbarriär</t>
        </is>
      </c>
      <c r="CU162" s="2" t="inlineStr">
        <is>
          <t>3</t>
        </is>
      </c>
      <c r="CV162" s="2" t="inlineStr">
        <is>
          <t/>
        </is>
      </c>
      <c r="CW162" t="inlineStr">
        <is>
          <t>fysiologisk spärr som finns mellan blodet i hjärnans kärl och nervvävnaden</t>
        </is>
      </c>
    </row>
    <row r="163">
      <c r="A163" s="1" t="str">
        <f>HYPERLINK("https://iate.europa.eu/entry/result/1506104/all", "1506104")</f>
        <v>1506104</v>
      </c>
      <c r="B163" t="inlineStr">
        <is>
          <t>SOCIAL QUESTIONS</t>
        </is>
      </c>
      <c r="C163" t="inlineStr">
        <is>
          <t>SOCIAL QUESTIONS|health|medical science</t>
        </is>
      </c>
      <c r="D163" t="inlineStr">
        <is>
          <t>no</t>
        </is>
      </c>
      <c r="E163" t="inlineStr">
        <is>
          <t/>
        </is>
      </c>
      <c r="F163" t="inlineStr">
        <is>
          <t/>
        </is>
      </c>
      <c r="G163" t="inlineStr">
        <is>
          <t/>
        </is>
      </c>
      <c r="H163" t="inlineStr">
        <is>
          <t/>
        </is>
      </c>
      <c r="I163" t="inlineStr">
        <is>
          <t/>
        </is>
      </c>
      <c r="J163" t="inlineStr">
        <is>
          <t/>
        </is>
      </c>
      <c r="K163" t="inlineStr">
        <is>
          <t/>
        </is>
      </c>
      <c r="L163" t="inlineStr">
        <is>
          <t/>
        </is>
      </c>
      <c r="M163" t="inlineStr">
        <is>
          <t/>
        </is>
      </c>
      <c r="N163" s="2" t="inlineStr">
        <is>
          <t>cavitas buccalis</t>
        </is>
      </c>
      <c r="O163" s="2" t="inlineStr">
        <is>
          <t>3</t>
        </is>
      </c>
      <c r="P163" s="2" t="inlineStr">
        <is>
          <t/>
        </is>
      </c>
      <c r="Q163" t="inlineStr">
        <is>
          <t/>
        </is>
      </c>
      <c r="R163" s="2" t="inlineStr">
        <is>
          <t>Cavitas buccalis</t>
        </is>
      </c>
      <c r="S163" s="2" t="inlineStr">
        <is>
          <t>3</t>
        </is>
      </c>
      <c r="T163" s="2" t="inlineStr">
        <is>
          <t/>
        </is>
      </c>
      <c r="U163" t="inlineStr">
        <is>
          <t>der vom Corpus adiposum buccae ausgefuellte Raum</t>
        </is>
      </c>
      <c r="V163" s="2" t="inlineStr">
        <is>
          <t>στοματική κοιλότητα</t>
        </is>
      </c>
      <c r="W163" s="2" t="inlineStr">
        <is>
          <t>3</t>
        </is>
      </c>
      <c r="X163" s="2" t="inlineStr">
        <is>
          <t/>
        </is>
      </c>
      <c r="Y163" t="inlineStr">
        <is>
          <t/>
        </is>
      </c>
      <c r="Z163" s="2" t="inlineStr">
        <is>
          <t>buccal cavity</t>
        </is>
      </c>
      <c r="AA163" s="2" t="inlineStr">
        <is>
          <t>3</t>
        </is>
      </c>
      <c r="AB163" s="2" t="inlineStr">
        <is>
          <t/>
        </is>
      </c>
      <c r="AC163" t="inlineStr">
        <is>
          <t/>
        </is>
      </c>
      <c r="AD163" s="2" t="inlineStr">
        <is>
          <t>cavidad bucal</t>
        </is>
      </c>
      <c r="AE163" s="2" t="inlineStr">
        <is>
          <t>3</t>
        </is>
      </c>
      <c r="AF163" s="2" t="inlineStr">
        <is>
          <t/>
        </is>
      </c>
      <c r="AG163" t="inlineStr">
        <is>
          <t/>
        </is>
      </c>
      <c r="AH163" t="inlineStr">
        <is>
          <t/>
        </is>
      </c>
      <c r="AI163" t="inlineStr">
        <is>
          <t/>
        </is>
      </c>
      <c r="AJ163" t="inlineStr">
        <is>
          <t/>
        </is>
      </c>
      <c r="AK163" t="inlineStr">
        <is>
          <t/>
        </is>
      </c>
      <c r="AL163" t="inlineStr">
        <is>
          <t/>
        </is>
      </c>
      <c r="AM163" t="inlineStr">
        <is>
          <t/>
        </is>
      </c>
      <c r="AN163" t="inlineStr">
        <is>
          <t/>
        </is>
      </c>
      <c r="AO163" t="inlineStr">
        <is>
          <t/>
        </is>
      </c>
      <c r="AP163" s="2" t="inlineStr">
        <is>
          <t>cavité buccale</t>
        </is>
      </c>
      <c r="AQ163" s="2" t="inlineStr">
        <is>
          <t>3</t>
        </is>
      </c>
      <c r="AR163" s="2" t="inlineStr">
        <is>
          <t/>
        </is>
      </c>
      <c r="AS163" t="inlineStr">
        <is>
          <t/>
        </is>
      </c>
      <c r="AT163" t="inlineStr">
        <is>
          <t/>
        </is>
      </c>
      <c r="AU163" t="inlineStr">
        <is>
          <t/>
        </is>
      </c>
      <c r="AV163" t="inlineStr">
        <is>
          <t/>
        </is>
      </c>
      <c r="AW163" t="inlineStr">
        <is>
          <t/>
        </is>
      </c>
      <c r="AX163" t="inlineStr">
        <is>
          <t/>
        </is>
      </c>
      <c r="AY163" t="inlineStr">
        <is>
          <t/>
        </is>
      </c>
      <c r="AZ163" t="inlineStr">
        <is>
          <t/>
        </is>
      </c>
      <c r="BA163" t="inlineStr">
        <is>
          <t/>
        </is>
      </c>
      <c r="BB163" t="inlineStr">
        <is>
          <t/>
        </is>
      </c>
      <c r="BC163" t="inlineStr">
        <is>
          <t/>
        </is>
      </c>
      <c r="BD163" t="inlineStr">
        <is>
          <t/>
        </is>
      </c>
      <c r="BE163" t="inlineStr">
        <is>
          <t/>
        </is>
      </c>
      <c r="BF163" s="2" t="inlineStr">
        <is>
          <t>cavità boccale</t>
        </is>
      </c>
      <c r="BG163" s="2" t="inlineStr">
        <is>
          <t>3</t>
        </is>
      </c>
      <c r="BH163" s="2" t="inlineStr">
        <is>
          <t/>
        </is>
      </c>
      <c r="BI163" t="inlineStr">
        <is>
          <t/>
        </is>
      </c>
      <c r="BJ163" t="inlineStr">
        <is>
          <t/>
        </is>
      </c>
      <c r="BK163" t="inlineStr">
        <is>
          <t/>
        </is>
      </c>
      <c r="BL163" t="inlineStr">
        <is>
          <t/>
        </is>
      </c>
      <c r="BM163" t="inlineStr">
        <is>
          <t/>
        </is>
      </c>
      <c r="BN163" t="inlineStr">
        <is>
          <t/>
        </is>
      </c>
      <c r="BO163" t="inlineStr">
        <is>
          <t/>
        </is>
      </c>
      <c r="BP163" t="inlineStr">
        <is>
          <t/>
        </is>
      </c>
      <c r="BQ163" t="inlineStr">
        <is>
          <t/>
        </is>
      </c>
      <c r="BR163" t="inlineStr">
        <is>
          <t/>
        </is>
      </c>
      <c r="BS163" t="inlineStr">
        <is>
          <t/>
        </is>
      </c>
      <c r="BT163" t="inlineStr">
        <is>
          <t/>
        </is>
      </c>
      <c r="BU163" t="inlineStr">
        <is>
          <t/>
        </is>
      </c>
      <c r="BV163" s="2" t="inlineStr">
        <is>
          <t>cavitas buccalis</t>
        </is>
      </c>
      <c r="BW163" s="2" t="inlineStr">
        <is>
          <t>3</t>
        </is>
      </c>
      <c r="BX163" s="2" t="inlineStr">
        <is>
          <t/>
        </is>
      </c>
      <c r="BY163" t="inlineStr">
        <is>
          <t>1.ruimte tussen lippen, tandvlees en tanden; 2.gaatje in het buccale vlak van een tand of kies</t>
        </is>
      </c>
      <c r="BZ163" t="inlineStr">
        <is>
          <t/>
        </is>
      </c>
      <c r="CA163" t="inlineStr">
        <is>
          <t/>
        </is>
      </c>
      <c r="CB163" t="inlineStr">
        <is>
          <t/>
        </is>
      </c>
      <c r="CC163" t="inlineStr">
        <is>
          <t/>
        </is>
      </c>
      <c r="CD163" s="2" t="inlineStr">
        <is>
          <t>cavidade bucal</t>
        </is>
      </c>
      <c r="CE163" s="2" t="inlineStr">
        <is>
          <t>3</t>
        </is>
      </c>
      <c r="CF163" s="2" t="inlineStr">
        <is>
          <t/>
        </is>
      </c>
      <c r="CG163" t="inlineStr">
        <is>
          <t/>
        </is>
      </c>
      <c r="CH163" t="inlineStr">
        <is>
          <t/>
        </is>
      </c>
      <c r="CI163" t="inlineStr">
        <is>
          <t/>
        </is>
      </c>
      <c r="CJ163" t="inlineStr">
        <is>
          <t/>
        </is>
      </c>
      <c r="CK163" t="inlineStr">
        <is>
          <t/>
        </is>
      </c>
      <c r="CL163" t="inlineStr">
        <is>
          <t/>
        </is>
      </c>
      <c r="CM163" t="inlineStr">
        <is>
          <t/>
        </is>
      </c>
      <c r="CN163" t="inlineStr">
        <is>
          <t/>
        </is>
      </c>
      <c r="CO163" t="inlineStr">
        <is>
          <t/>
        </is>
      </c>
      <c r="CP163" t="inlineStr">
        <is>
          <t/>
        </is>
      </c>
      <c r="CQ163" t="inlineStr">
        <is>
          <t/>
        </is>
      </c>
      <c r="CR163" t="inlineStr">
        <is>
          <t/>
        </is>
      </c>
      <c r="CS163" t="inlineStr">
        <is>
          <t/>
        </is>
      </c>
      <c r="CT163" s="2" t="inlineStr">
        <is>
          <t>munhåla</t>
        </is>
      </c>
      <c r="CU163" s="2" t="inlineStr">
        <is>
          <t>3</t>
        </is>
      </c>
      <c r="CV163" s="2" t="inlineStr">
        <is>
          <t/>
        </is>
      </c>
      <c r="CW163" t="inlineStr">
        <is>
          <t>utrymme som begränsas av läppar, kinder, gom och svalg</t>
        </is>
      </c>
    </row>
    <row r="164">
      <c r="A164" s="1" t="str">
        <f>HYPERLINK("https://iate.europa.eu/entry/result/1523634/all", "1523634")</f>
        <v>1523634</v>
      </c>
      <c r="B164" t="inlineStr">
        <is>
          <t>SOCIAL QUESTIONS</t>
        </is>
      </c>
      <c r="C164" t="inlineStr">
        <is>
          <t>SOCIAL QUESTIONS|health|illness</t>
        </is>
      </c>
      <c r="D164" t="inlineStr">
        <is>
          <t>yes</t>
        </is>
      </c>
      <c r="E164" t="inlineStr">
        <is>
          <t/>
        </is>
      </c>
      <c r="F164" s="2" t="inlineStr">
        <is>
          <t>инфекция на пикочните пътища</t>
        </is>
      </c>
      <c r="G164" s="2" t="inlineStr">
        <is>
          <t>4</t>
        </is>
      </c>
      <c r="H164" s="2" t="inlineStr">
        <is>
          <t/>
        </is>
      </c>
      <c r="I164" t="inlineStr">
        <is>
          <t/>
        </is>
      </c>
      <c r="J164" s="2" t="inlineStr">
        <is>
          <t>infekce močových cest|
IMC</t>
        </is>
      </c>
      <c r="K164" s="2" t="inlineStr">
        <is>
          <t>3|
3</t>
        </is>
      </c>
      <c r="L164" s="2" t="inlineStr">
        <is>
          <t xml:space="preserve">|
</t>
        </is>
      </c>
      <c r="M164" t="inlineStr">
        <is>
          <t>přítomnost mikroorganismů (nejčastěji gram-negativních bakterií) ve vývodných močových cestách, případně v ledvinovém parenchymu či v prostatě</t>
        </is>
      </c>
      <c r="N164" s="2" t="inlineStr">
        <is>
          <t>urinvejsinfektion</t>
        </is>
      </c>
      <c r="O164" s="2" t="inlineStr">
        <is>
          <t>3</t>
        </is>
      </c>
      <c r="P164" s="2" t="inlineStr">
        <is>
          <t/>
        </is>
      </c>
      <c r="Q164" t="inlineStr">
        <is>
          <t/>
        </is>
      </c>
      <c r="R164" s="2" t="inlineStr">
        <is>
          <t>Harnwegsinfektion|
HWI|
Harninfekt</t>
        </is>
      </c>
      <c r="S164" s="2" t="inlineStr">
        <is>
          <t>3|
3|
3</t>
        </is>
      </c>
      <c r="T164" s="2" t="inlineStr">
        <is>
          <t xml:space="preserve">|
|
</t>
        </is>
      </c>
      <c r="U164" t="inlineStr">
        <is>
          <t>hämatogene, lymphogene oder kanalikuläre, spezifische oder unspezifische Infektion der ableitenden Harnwege</t>
        </is>
      </c>
      <c r="V164" s="2" t="inlineStr">
        <is>
          <t>λοίμωξη του ουροποιητικού</t>
        </is>
      </c>
      <c r="W164" s="2" t="inlineStr">
        <is>
          <t>4</t>
        </is>
      </c>
      <c r="X164" s="2" t="inlineStr">
        <is>
          <t/>
        </is>
      </c>
      <c r="Y164" t="inlineStr">
        <is>
          <t/>
        </is>
      </c>
      <c r="Z164" s="2" t="inlineStr">
        <is>
          <t>urinary tract infection|
UTI|
urinary tract infections</t>
        </is>
      </c>
      <c r="AA164" s="2" t="inlineStr">
        <is>
          <t>3|
3|
1</t>
        </is>
      </c>
      <c r="AB164" s="2" t="inlineStr">
        <is>
          <t xml:space="preserve">|
|
</t>
        </is>
      </c>
      <c r="AC164" t="inlineStr">
        <is>
          <t>infection anywhere in the urinary system (which includes the kidneys, ureters, bladder, and urethra), but most common in the bladder</t>
        </is>
      </c>
      <c r="AD164" s="2" t="inlineStr">
        <is>
          <t>infección urinaria|
IU</t>
        </is>
      </c>
      <c r="AE164" s="2" t="inlineStr">
        <is>
          <t>3|
3</t>
        </is>
      </c>
      <c r="AF164" s="2" t="inlineStr">
        <is>
          <t xml:space="preserve">|
</t>
        </is>
      </c>
      <c r="AG164" t="inlineStr">
        <is>
          <t>Presencia de gérmenes en la orina que en condiciones normales es estéril.</t>
        </is>
      </c>
      <c r="AH164" t="inlineStr">
        <is>
          <t/>
        </is>
      </c>
      <c r="AI164" t="inlineStr">
        <is>
          <t/>
        </is>
      </c>
      <c r="AJ164" t="inlineStr">
        <is>
          <t/>
        </is>
      </c>
      <c r="AK164" t="inlineStr">
        <is>
          <t/>
        </is>
      </c>
      <c r="AL164" s="2" t="inlineStr">
        <is>
          <t>virtsatieinfektio|
VTI</t>
        </is>
      </c>
      <c r="AM164" s="2" t="inlineStr">
        <is>
          <t>3|
3</t>
        </is>
      </c>
      <c r="AN164" s="2" t="inlineStr">
        <is>
          <t xml:space="preserve">|
</t>
        </is>
      </c>
      <c r="AO164" t="inlineStr">
        <is>
          <t>virtsateiden lyhytaikainen tai pitkäaikainen bakteeri-infektio, jonka aiheuttaa tavallisesti Escherichia coli tai jokin muu potilaan suolistosta peräisin oleva gramnegatiivinen sauvabakteeri</t>
        </is>
      </c>
      <c r="AP164" s="2" t="inlineStr">
        <is>
          <t>infection urinaire|
infection des voies urinaires</t>
        </is>
      </c>
      <c r="AQ164" s="2" t="inlineStr">
        <is>
          <t>3|
1</t>
        </is>
      </c>
      <c r="AR164" s="2" t="inlineStr">
        <is>
          <t xml:space="preserve">|
</t>
        </is>
      </c>
      <c r="AS164" t="inlineStr">
        <is>
          <t>infection des voies urinaires</t>
        </is>
      </c>
      <c r="AT164" s="2" t="inlineStr">
        <is>
          <t>ionfhabhtú chonair an fhuail</t>
        </is>
      </c>
      <c r="AU164" s="2" t="inlineStr">
        <is>
          <t>3</t>
        </is>
      </c>
      <c r="AV164" s="2" t="inlineStr">
        <is>
          <t/>
        </is>
      </c>
      <c r="AW164" t="inlineStr">
        <is>
          <t/>
        </is>
      </c>
      <c r="AX164" t="inlineStr">
        <is>
          <t/>
        </is>
      </c>
      <c r="AY164" t="inlineStr">
        <is>
          <t/>
        </is>
      </c>
      <c r="AZ164" t="inlineStr">
        <is>
          <t/>
        </is>
      </c>
      <c r="BA164" t="inlineStr">
        <is>
          <t/>
        </is>
      </c>
      <c r="BB164" s="2" t="inlineStr">
        <is>
          <t>húgyúti fertőzések</t>
        </is>
      </c>
      <c r="BC164" s="2" t="inlineStr">
        <is>
          <t>3</t>
        </is>
      </c>
      <c r="BD164" s="2" t="inlineStr">
        <is>
          <t/>
        </is>
      </c>
      <c r="BE164" t="inlineStr">
        <is>
          <t>kórállapot, amely során a húgyutakban a disztális urethrától felfelé patogén kórokozók telepszenek meg, s a folyamatot gyulladásos reakciók kísérik</t>
        </is>
      </c>
      <c r="BF164" s="2" t="inlineStr">
        <is>
          <t>infezione urinaria|
infezione del tratto urinario|
ITU|
infezione delle vie urinarie|
IVU</t>
        </is>
      </c>
      <c r="BG164" s="2" t="inlineStr">
        <is>
          <t>3|
3|
3|
3|
3</t>
        </is>
      </c>
      <c r="BH164" s="2" t="inlineStr">
        <is>
          <t xml:space="preserve">|
|
|
|
</t>
        </is>
      </c>
      <c r="BI164" t="inlineStr">
        <is>
          <t>processo infiammatorio a carico dell'uretere, della vescica e/o dell'uretra, causato da agenti patogeni o da microrganismi della flora residente uretrale, vaginale o perianale che virulentano in presenza di concause favorenti</t>
        </is>
      </c>
      <c r="BJ164" s="2" t="inlineStr">
        <is>
          <t>šlapimtakių infekcija|
šlapimo takų infekcija</t>
        </is>
      </c>
      <c r="BK164" s="2" t="inlineStr">
        <is>
          <t>3|
3</t>
        </is>
      </c>
      <c r="BL164" s="2" t="inlineStr">
        <is>
          <t xml:space="preserve">|
</t>
        </is>
      </c>
      <c r="BM164" t="inlineStr">
        <is>
          <t/>
        </is>
      </c>
      <c r="BN164" t="inlineStr">
        <is>
          <t/>
        </is>
      </c>
      <c r="BO164" t="inlineStr">
        <is>
          <t/>
        </is>
      </c>
      <c r="BP164" t="inlineStr">
        <is>
          <t/>
        </is>
      </c>
      <c r="BQ164" t="inlineStr">
        <is>
          <t/>
        </is>
      </c>
      <c r="BR164" s="2" t="inlineStr">
        <is>
          <t>infezzjoni urinarjainfezzjoni fl-apparat tal-awrina</t>
        </is>
      </c>
      <c r="BS164" s="2" t="inlineStr">
        <is>
          <t>3</t>
        </is>
      </c>
      <c r="BT164" s="2" t="inlineStr">
        <is>
          <t/>
        </is>
      </c>
      <c r="BU164" t="inlineStr">
        <is>
          <t/>
        </is>
      </c>
      <c r="BV164" s="2" t="inlineStr">
        <is>
          <t>urineweginfectie|
infectie van de urinewegen</t>
        </is>
      </c>
      <c r="BW164" s="2" t="inlineStr">
        <is>
          <t>3|
1</t>
        </is>
      </c>
      <c r="BX164" s="2" t="inlineStr">
        <is>
          <t xml:space="preserve">|
</t>
        </is>
      </c>
      <c r="BY164" t="inlineStr">
        <is>
          <t>ontstekingsproces van de urinewegen, waarbij de ziekmakende micro-organismen in de urine worden gevonden</t>
        </is>
      </c>
      <c r="BZ164" s="2" t="inlineStr">
        <is>
          <t>zakażenie układu moczowego|
ZUM</t>
        </is>
      </c>
      <c r="CA164" s="2" t="inlineStr">
        <is>
          <t>3|
3</t>
        </is>
      </c>
      <c r="CB164" s="2" t="inlineStr">
        <is>
          <t xml:space="preserve">|
</t>
        </is>
      </c>
      <c r="CC164" t="inlineStr">
        <is>
          <t/>
        </is>
      </c>
      <c r="CD164" s="2" t="inlineStr">
        <is>
          <t>infeção urinária|
infeção do trato urinário</t>
        </is>
      </c>
      <c r="CE164" s="2" t="inlineStr">
        <is>
          <t>3|
3</t>
        </is>
      </c>
      <c r="CF164" s="2" t="inlineStr">
        <is>
          <t xml:space="preserve">|
</t>
        </is>
      </c>
      <c r="CG164" t="inlineStr">
        <is>
          <t>Infecção que afecta qualquer parte do trato urinário.</t>
        </is>
      </c>
      <c r="CH164" s="2" t="inlineStr">
        <is>
          <t>infecția căilor urinare</t>
        </is>
      </c>
      <c r="CI164" s="2" t="inlineStr">
        <is>
          <t>3</t>
        </is>
      </c>
      <c r="CJ164" s="2" t="inlineStr">
        <is>
          <t/>
        </is>
      </c>
      <c r="CK164" t="inlineStr">
        <is>
          <t/>
        </is>
      </c>
      <c r="CL164" s="2" t="inlineStr">
        <is>
          <t>zápal močových ciest</t>
        </is>
      </c>
      <c r="CM164" s="2" t="inlineStr">
        <is>
          <t>3</t>
        </is>
      </c>
      <c r="CN164" s="2" t="inlineStr">
        <is>
          <t/>
        </is>
      </c>
      <c r="CO164" t="inlineStr">
        <is>
          <t>bakteriálne infekčné ochorenie</t>
        </is>
      </c>
      <c r="CP164" s="2" t="inlineStr">
        <is>
          <t>okužba sečil|
infekcija urinarnega trakta</t>
        </is>
      </c>
      <c r="CQ164" s="2" t="inlineStr">
        <is>
          <t>3|
3</t>
        </is>
      </c>
      <c r="CR164" s="2" t="inlineStr">
        <is>
          <t xml:space="preserve">|
</t>
        </is>
      </c>
      <c r="CS164" t="inlineStr">
        <is>
          <t/>
        </is>
      </c>
      <c r="CT164" t="inlineStr">
        <is>
          <t/>
        </is>
      </c>
      <c r="CU164" t="inlineStr">
        <is>
          <t/>
        </is>
      </c>
      <c r="CV164" t="inlineStr">
        <is>
          <t/>
        </is>
      </c>
      <c r="CW164" t="inlineStr">
        <is>
          <t/>
        </is>
      </c>
    </row>
    <row r="165">
      <c r="A165" s="1" t="str">
        <f>HYPERLINK("https://iate.europa.eu/entry/result/1539264/all", "1539264")</f>
        <v>1539264</v>
      </c>
      <c r="B165" t="inlineStr">
        <is>
          <t>SOCIAL QUESTIONS</t>
        </is>
      </c>
      <c r="C165" t="inlineStr">
        <is>
          <t>SOCIAL QUESTIONS|health|medical science</t>
        </is>
      </c>
      <c r="D165" t="inlineStr">
        <is>
          <t>no</t>
        </is>
      </c>
      <c r="E165" t="inlineStr">
        <is>
          <t/>
        </is>
      </c>
      <c r="F165" t="inlineStr">
        <is>
          <t/>
        </is>
      </c>
      <c r="G165" t="inlineStr">
        <is>
          <t/>
        </is>
      </c>
      <c r="H165" t="inlineStr">
        <is>
          <t/>
        </is>
      </c>
      <c r="I165" t="inlineStr">
        <is>
          <t/>
        </is>
      </c>
      <c r="J165" t="inlineStr">
        <is>
          <t/>
        </is>
      </c>
      <c r="K165" t="inlineStr">
        <is>
          <t/>
        </is>
      </c>
      <c r="L165" t="inlineStr">
        <is>
          <t/>
        </is>
      </c>
      <c r="M165" t="inlineStr">
        <is>
          <t/>
        </is>
      </c>
      <c r="N165" s="2" t="inlineStr">
        <is>
          <t>pruritus|
kløe</t>
        </is>
      </c>
      <c r="O165" s="2" t="inlineStr">
        <is>
          <t>3|
3</t>
        </is>
      </c>
      <c r="P165" s="2" t="inlineStr">
        <is>
          <t xml:space="preserve">|
</t>
        </is>
      </c>
      <c r="Q165" t="inlineStr">
        <is>
          <t/>
        </is>
      </c>
      <c r="R165" s="2" t="inlineStr">
        <is>
          <t>Pruritus|
Jucken|
Juckreiz</t>
        </is>
      </c>
      <c r="S165" s="2" t="inlineStr">
        <is>
          <t>3|
3|
3</t>
        </is>
      </c>
      <c r="T165" s="2" t="inlineStr">
        <is>
          <t xml:space="preserve">|
|
</t>
        </is>
      </c>
      <c r="U165" t="inlineStr">
        <is>
          <t>lokalisierte oder irradisierende oder generalisierte hautspezifische Sensation, die eine Abwehrbewegung und eventuell Vaso-und pilomotorische Reaktionen ausloest</t>
        </is>
      </c>
      <c r="V165" t="inlineStr">
        <is>
          <t/>
        </is>
      </c>
      <c r="W165" t="inlineStr">
        <is>
          <t/>
        </is>
      </c>
      <c r="X165" t="inlineStr">
        <is>
          <t/>
        </is>
      </c>
      <c r="Y165" t="inlineStr">
        <is>
          <t/>
        </is>
      </c>
      <c r="Z165" s="2" t="inlineStr">
        <is>
          <t>pruritus|
itching</t>
        </is>
      </c>
      <c r="AA165" s="2" t="inlineStr">
        <is>
          <t>3|
3</t>
        </is>
      </c>
      <c r="AB165" s="2" t="inlineStr">
        <is>
          <t xml:space="preserve">|
</t>
        </is>
      </c>
      <c r="AC165" t="inlineStr">
        <is>
          <t/>
        </is>
      </c>
      <c r="AD165" s="2" t="inlineStr">
        <is>
          <t>prurito</t>
        </is>
      </c>
      <c r="AE165" s="2" t="inlineStr">
        <is>
          <t>3</t>
        </is>
      </c>
      <c r="AF165" s="2" t="inlineStr">
        <is>
          <t/>
        </is>
      </c>
      <c r="AG165" t="inlineStr">
        <is>
          <t/>
        </is>
      </c>
      <c r="AH165" t="inlineStr">
        <is>
          <t/>
        </is>
      </c>
      <c r="AI165" t="inlineStr">
        <is>
          <t/>
        </is>
      </c>
      <c r="AJ165" t="inlineStr">
        <is>
          <t/>
        </is>
      </c>
      <c r="AK165" t="inlineStr">
        <is>
          <t/>
        </is>
      </c>
      <c r="AL165" t="inlineStr">
        <is>
          <t/>
        </is>
      </c>
      <c r="AM165" t="inlineStr">
        <is>
          <t/>
        </is>
      </c>
      <c r="AN165" t="inlineStr">
        <is>
          <t/>
        </is>
      </c>
      <c r="AO165" t="inlineStr">
        <is>
          <t/>
        </is>
      </c>
      <c r="AP165" s="2" t="inlineStr">
        <is>
          <t>prurit</t>
        </is>
      </c>
      <c r="AQ165" s="2" t="inlineStr">
        <is>
          <t>3</t>
        </is>
      </c>
      <c r="AR165" s="2" t="inlineStr">
        <is>
          <t/>
        </is>
      </c>
      <c r="AS165" t="inlineStr">
        <is>
          <t/>
        </is>
      </c>
      <c r="AT165" t="inlineStr">
        <is>
          <t/>
        </is>
      </c>
      <c r="AU165" t="inlineStr">
        <is>
          <t/>
        </is>
      </c>
      <c r="AV165" t="inlineStr">
        <is>
          <t/>
        </is>
      </c>
      <c r="AW165" t="inlineStr">
        <is>
          <t/>
        </is>
      </c>
      <c r="AX165" t="inlineStr">
        <is>
          <t/>
        </is>
      </c>
      <c r="AY165" t="inlineStr">
        <is>
          <t/>
        </is>
      </c>
      <c r="AZ165" t="inlineStr">
        <is>
          <t/>
        </is>
      </c>
      <c r="BA165" t="inlineStr">
        <is>
          <t/>
        </is>
      </c>
      <c r="BB165" t="inlineStr">
        <is>
          <t/>
        </is>
      </c>
      <c r="BC165" t="inlineStr">
        <is>
          <t/>
        </is>
      </c>
      <c r="BD165" t="inlineStr">
        <is>
          <t/>
        </is>
      </c>
      <c r="BE165" t="inlineStr">
        <is>
          <t/>
        </is>
      </c>
      <c r="BF165" s="2" t="inlineStr">
        <is>
          <t>prurito</t>
        </is>
      </c>
      <c r="BG165" s="2" t="inlineStr">
        <is>
          <t>3</t>
        </is>
      </c>
      <c r="BH165" s="2" t="inlineStr">
        <is>
          <t/>
        </is>
      </c>
      <c r="BI165" t="inlineStr">
        <is>
          <t>affezione pruriginosa</t>
        </is>
      </c>
      <c r="BJ165" t="inlineStr">
        <is>
          <t/>
        </is>
      </c>
      <c r="BK165" t="inlineStr">
        <is>
          <t/>
        </is>
      </c>
      <c r="BL165" t="inlineStr">
        <is>
          <t/>
        </is>
      </c>
      <c r="BM165" t="inlineStr">
        <is>
          <t/>
        </is>
      </c>
      <c r="BN165" t="inlineStr">
        <is>
          <t/>
        </is>
      </c>
      <c r="BO165" t="inlineStr">
        <is>
          <t/>
        </is>
      </c>
      <c r="BP165" t="inlineStr">
        <is>
          <t/>
        </is>
      </c>
      <c r="BQ165" t="inlineStr">
        <is>
          <t/>
        </is>
      </c>
      <c r="BR165" t="inlineStr">
        <is>
          <t/>
        </is>
      </c>
      <c r="BS165" t="inlineStr">
        <is>
          <t/>
        </is>
      </c>
      <c r="BT165" t="inlineStr">
        <is>
          <t/>
        </is>
      </c>
      <c r="BU165" t="inlineStr">
        <is>
          <t/>
        </is>
      </c>
      <c r="BV165" s="2" t="inlineStr">
        <is>
          <t>pruritus|
jeuk</t>
        </is>
      </c>
      <c r="BW165" s="2" t="inlineStr">
        <is>
          <t>3|
3</t>
        </is>
      </c>
      <c r="BX165" s="2" t="inlineStr">
        <is>
          <t xml:space="preserve">|
</t>
        </is>
      </c>
      <c r="BY165" t="inlineStr">
        <is>
          <t>een prikkelingstoestand van de huid die aanvankelijk door krabben wordt verlicht;de heiraan ten grond liggende hyperaesthesie kan door verschillende faktoren worden veroorzaakt en is vaak lokaal begrensd</t>
        </is>
      </c>
      <c r="BZ165" t="inlineStr">
        <is>
          <t/>
        </is>
      </c>
      <c r="CA165" t="inlineStr">
        <is>
          <t/>
        </is>
      </c>
      <c r="CB165" t="inlineStr">
        <is>
          <t/>
        </is>
      </c>
      <c r="CC165" t="inlineStr">
        <is>
          <t/>
        </is>
      </c>
      <c r="CD165" s="2" t="inlineStr">
        <is>
          <t>prurido</t>
        </is>
      </c>
      <c r="CE165" s="2" t="inlineStr">
        <is>
          <t>3</t>
        </is>
      </c>
      <c r="CF165" s="2" t="inlineStr">
        <is>
          <t/>
        </is>
      </c>
      <c r="CG165" t="inlineStr">
        <is>
          <t/>
        </is>
      </c>
      <c r="CH165" t="inlineStr">
        <is>
          <t/>
        </is>
      </c>
      <c r="CI165" t="inlineStr">
        <is>
          <t/>
        </is>
      </c>
      <c r="CJ165" t="inlineStr">
        <is>
          <t/>
        </is>
      </c>
      <c r="CK165" t="inlineStr">
        <is>
          <t/>
        </is>
      </c>
      <c r="CL165" t="inlineStr">
        <is>
          <t/>
        </is>
      </c>
      <c r="CM165" t="inlineStr">
        <is>
          <t/>
        </is>
      </c>
      <c r="CN165" t="inlineStr">
        <is>
          <t/>
        </is>
      </c>
      <c r="CO165" t="inlineStr">
        <is>
          <t/>
        </is>
      </c>
      <c r="CP165" t="inlineStr">
        <is>
          <t/>
        </is>
      </c>
      <c r="CQ165" t="inlineStr">
        <is>
          <t/>
        </is>
      </c>
      <c r="CR165" t="inlineStr">
        <is>
          <t/>
        </is>
      </c>
      <c r="CS165" t="inlineStr">
        <is>
          <t/>
        </is>
      </c>
      <c r="CT165" t="inlineStr">
        <is>
          <t/>
        </is>
      </c>
      <c r="CU165" t="inlineStr">
        <is>
          <t/>
        </is>
      </c>
      <c r="CV165" t="inlineStr">
        <is>
          <t/>
        </is>
      </c>
      <c r="CW165" t="inlineStr">
        <is>
          <t/>
        </is>
      </c>
    </row>
    <row r="166">
      <c r="A166" s="1" t="str">
        <f>HYPERLINK("https://iate.europa.eu/entry/result/1537495/all", "1537495")</f>
        <v>1537495</v>
      </c>
      <c r="B166" t="inlineStr">
        <is>
          <t>SOCIAL QUESTIONS</t>
        </is>
      </c>
      <c r="C166" t="inlineStr">
        <is>
          <t>SOCIAL QUESTIONS|health|medical science</t>
        </is>
      </c>
      <c r="D166" t="inlineStr">
        <is>
          <t>no</t>
        </is>
      </c>
      <c r="E166" t="inlineStr">
        <is>
          <t/>
        </is>
      </c>
      <c r="F166" t="inlineStr">
        <is>
          <t/>
        </is>
      </c>
      <c r="G166" t="inlineStr">
        <is>
          <t/>
        </is>
      </c>
      <c r="H166" t="inlineStr">
        <is>
          <t/>
        </is>
      </c>
      <c r="I166" t="inlineStr">
        <is>
          <t/>
        </is>
      </c>
      <c r="J166" t="inlineStr">
        <is>
          <t/>
        </is>
      </c>
      <c r="K166" t="inlineStr">
        <is>
          <t/>
        </is>
      </c>
      <c r="L166" t="inlineStr">
        <is>
          <t/>
        </is>
      </c>
      <c r="M166" t="inlineStr">
        <is>
          <t/>
        </is>
      </c>
      <c r="N166" s="2" t="inlineStr">
        <is>
          <t>øsofagusvaricer|
esofagusvaricer</t>
        </is>
      </c>
      <c r="O166" s="2" t="inlineStr">
        <is>
          <t>3|
3</t>
        </is>
      </c>
      <c r="P166" s="2" t="inlineStr">
        <is>
          <t xml:space="preserve">|
</t>
        </is>
      </c>
      <c r="Q166" t="inlineStr">
        <is>
          <t/>
        </is>
      </c>
      <c r="R166" s="2" t="inlineStr">
        <is>
          <t>Ösophagusvarizen</t>
        </is>
      </c>
      <c r="S166" s="2" t="inlineStr">
        <is>
          <t>3</t>
        </is>
      </c>
      <c r="T166" s="2" t="inlineStr">
        <is>
          <t/>
        </is>
      </c>
      <c r="U166" t="inlineStr">
        <is>
          <t>Erweiterung der Vv. oesophageae infolge Stauung, insbes. bei portaler Hypertension mit Ausbildung eines Kollateralkreislaufs ueber die Vv. gastricae sin. und breves</t>
        </is>
      </c>
      <c r="V166" s="2" t="inlineStr">
        <is>
          <t>οισοφαγικοί κιρσοί</t>
        </is>
      </c>
      <c r="W166" s="2" t="inlineStr">
        <is>
          <t>3</t>
        </is>
      </c>
      <c r="X166" s="2" t="inlineStr">
        <is>
          <t/>
        </is>
      </c>
      <c r="Y166" t="inlineStr">
        <is>
          <t/>
        </is>
      </c>
      <c r="Z166" s="2" t="inlineStr">
        <is>
          <t>oesophageal varices</t>
        </is>
      </c>
      <c r="AA166" s="2" t="inlineStr">
        <is>
          <t>3</t>
        </is>
      </c>
      <c r="AB166" s="2" t="inlineStr">
        <is>
          <t/>
        </is>
      </c>
      <c r="AC166" t="inlineStr">
        <is>
          <t/>
        </is>
      </c>
      <c r="AD166" s="2" t="inlineStr">
        <is>
          <t>varices del esófago|
varices esofágicas</t>
        </is>
      </c>
      <c r="AE166" s="2" t="inlineStr">
        <is>
          <t>3|
3</t>
        </is>
      </c>
      <c r="AF166" s="2" t="inlineStr">
        <is>
          <t xml:space="preserve">|
</t>
        </is>
      </c>
      <c r="AG166" t="inlineStr">
        <is>
          <t/>
        </is>
      </c>
      <c r="AH166" t="inlineStr">
        <is>
          <t/>
        </is>
      </c>
      <c r="AI166" t="inlineStr">
        <is>
          <t/>
        </is>
      </c>
      <c r="AJ166" t="inlineStr">
        <is>
          <t/>
        </is>
      </c>
      <c r="AK166" t="inlineStr">
        <is>
          <t/>
        </is>
      </c>
      <c r="AL166" t="inlineStr">
        <is>
          <t/>
        </is>
      </c>
      <c r="AM166" t="inlineStr">
        <is>
          <t/>
        </is>
      </c>
      <c r="AN166" t="inlineStr">
        <is>
          <t/>
        </is>
      </c>
      <c r="AO166" t="inlineStr">
        <is>
          <t/>
        </is>
      </c>
      <c r="AP166" t="inlineStr">
        <is>
          <t/>
        </is>
      </c>
      <c r="AQ166" t="inlineStr">
        <is>
          <t/>
        </is>
      </c>
      <c r="AR166" t="inlineStr">
        <is>
          <t/>
        </is>
      </c>
      <c r="AS166" t="inlineStr">
        <is>
          <t/>
        </is>
      </c>
      <c r="AT166" t="inlineStr">
        <is>
          <t/>
        </is>
      </c>
      <c r="AU166" t="inlineStr">
        <is>
          <t/>
        </is>
      </c>
      <c r="AV166" t="inlineStr">
        <is>
          <t/>
        </is>
      </c>
      <c r="AW166" t="inlineStr">
        <is>
          <t/>
        </is>
      </c>
      <c r="AX166" t="inlineStr">
        <is>
          <t/>
        </is>
      </c>
      <c r="AY166" t="inlineStr">
        <is>
          <t/>
        </is>
      </c>
      <c r="AZ166" t="inlineStr">
        <is>
          <t/>
        </is>
      </c>
      <c r="BA166" t="inlineStr">
        <is>
          <t/>
        </is>
      </c>
      <c r="BB166" t="inlineStr">
        <is>
          <t/>
        </is>
      </c>
      <c r="BC166" t="inlineStr">
        <is>
          <t/>
        </is>
      </c>
      <c r="BD166" t="inlineStr">
        <is>
          <t/>
        </is>
      </c>
      <c r="BE166" t="inlineStr">
        <is>
          <t/>
        </is>
      </c>
      <c r="BF166" s="2" t="inlineStr">
        <is>
          <t>varici dell'esofago|
varice esofagea</t>
        </is>
      </c>
      <c r="BG166" s="2" t="inlineStr">
        <is>
          <t>3|
3</t>
        </is>
      </c>
      <c r="BH166" s="2" t="inlineStr">
        <is>
          <t xml:space="preserve">|
</t>
        </is>
      </c>
      <c r="BI166" t="inlineStr">
        <is>
          <t>varice della rete venosa esofagea legata essenzialmente a disturbi della circolazione portale</t>
        </is>
      </c>
      <c r="BJ166" t="inlineStr">
        <is>
          <t/>
        </is>
      </c>
      <c r="BK166" t="inlineStr">
        <is>
          <t/>
        </is>
      </c>
      <c r="BL166" t="inlineStr">
        <is>
          <t/>
        </is>
      </c>
      <c r="BM166" t="inlineStr">
        <is>
          <t/>
        </is>
      </c>
      <c r="BN166" t="inlineStr">
        <is>
          <t/>
        </is>
      </c>
      <c r="BO166" t="inlineStr">
        <is>
          <t/>
        </is>
      </c>
      <c r="BP166" t="inlineStr">
        <is>
          <t/>
        </is>
      </c>
      <c r="BQ166" t="inlineStr">
        <is>
          <t/>
        </is>
      </c>
      <c r="BR166" t="inlineStr">
        <is>
          <t/>
        </is>
      </c>
      <c r="BS166" t="inlineStr">
        <is>
          <t/>
        </is>
      </c>
      <c r="BT166" t="inlineStr">
        <is>
          <t/>
        </is>
      </c>
      <c r="BU166" t="inlineStr">
        <is>
          <t/>
        </is>
      </c>
      <c r="BV166" t="inlineStr">
        <is>
          <t/>
        </is>
      </c>
      <c r="BW166" t="inlineStr">
        <is>
          <t/>
        </is>
      </c>
      <c r="BX166" t="inlineStr">
        <is>
          <t/>
        </is>
      </c>
      <c r="BY166" t="inlineStr">
        <is>
          <t/>
        </is>
      </c>
      <c r="BZ166" t="inlineStr">
        <is>
          <t/>
        </is>
      </c>
      <c r="CA166" t="inlineStr">
        <is>
          <t/>
        </is>
      </c>
      <c r="CB166" t="inlineStr">
        <is>
          <t/>
        </is>
      </c>
      <c r="CC166" t="inlineStr">
        <is>
          <t/>
        </is>
      </c>
      <c r="CD166" s="2" t="inlineStr">
        <is>
          <t>varizes esofágicas</t>
        </is>
      </c>
      <c r="CE166" s="2" t="inlineStr">
        <is>
          <t>3</t>
        </is>
      </c>
      <c r="CF166" s="2" t="inlineStr">
        <is>
          <t/>
        </is>
      </c>
      <c r="CG166" t="inlineStr">
        <is>
          <t/>
        </is>
      </c>
      <c r="CH166" t="inlineStr">
        <is>
          <t/>
        </is>
      </c>
      <c r="CI166" t="inlineStr">
        <is>
          <t/>
        </is>
      </c>
      <c r="CJ166" t="inlineStr">
        <is>
          <t/>
        </is>
      </c>
      <c r="CK166" t="inlineStr">
        <is>
          <t/>
        </is>
      </c>
      <c r="CL166" t="inlineStr">
        <is>
          <t/>
        </is>
      </c>
      <c r="CM166" t="inlineStr">
        <is>
          <t/>
        </is>
      </c>
      <c r="CN166" t="inlineStr">
        <is>
          <t/>
        </is>
      </c>
      <c r="CO166" t="inlineStr">
        <is>
          <t/>
        </is>
      </c>
      <c r="CP166" t="inlineStr">
        <is>
          <t/>
        </is>
      </c>
      <c r="CQ166" t="inlineStr">
        <is>
          <t/>
        </is>
      </c>
      <c r="CR166" t="inlineStr">
        <is>
          <t/>
        </is>
      </c>
      <c r="CS166" t="inlineStr">
        <is>
          <t/>
        </is>
      </c>
      <c r="CT166" t="inlineStr">
        <is>
          <t/>
        </is>
      </c>
      <c r="CU166" t="inlineStr">
        <is>
          <t/>
        </is>
      </c>
      <c r="CV166" t="inlineStr">
        <is>
          <t/>
        </is>
      </c>
      <c r="CW166" t="inlineStr">
        <is>
          <t/>
        </is>
      </c>
    </row>
    <row r="167">
      <c r="A167" s="1" t="str">
        <f>HYPERLINK("https://iate.europa.eu/entry/result/1529636/all", "1529636")</f>
        <v>1529636</v>
      </c>
      <c r="B167" t="inlineStr">
        <is>
          <t>SOCIAL QUESTIONS</t>
        </is>
      </c>
      <c r="C167" t="inlineStr">
        <is>
          <t>SOCIAL QUESTIONS|health|illness|infectious disease;SOCIAL QUESTIONS|health|medical science|epidemiology</t>
        </is>
      </c>
      <c r="D167" t="inlineStr">
        <is>
          <t>yes</t>
        </is>
      </c>
      <c r="E167" t="inlineStr">
        <is>
          <t/>
        </is>
      </c>
      <c r="F167" s="2" t="inlineStr">
        <is>
          <t>инкубационен период</t>
        </is>
      </c>
      <c r="G167" s="2" t="inlineStr">
        <is>
          <t>4</t>
        </is>
      </c>
      <c r="H167" s="2" t="inlineStr">
        <is>
          <t/>
        </is>
      </c>
      <c r="I167" t="inlineStr">
        <is>
          <t>интервалът от първия контакт с вируса до изявата на първоначалните симптоми на заболяването</t>
        </is>
      </c>
      <c r="J167" t="inlineStr">
        <is>
          <t/>
        </is>
      </c>
      <c r="K167" t="inlineStr">
        <is>
          <t/>
        </is>
      </c>
      <c r="L167" t="inlineStr">
        <is>
          <t/>
        </is>
      </c>
      <c r="M167" t="inlineStr">
        <is>
          <t/>
        </is>
      </c>
      <c r="N167" s="2" t="inlineStr">
        <is>
          <t>inkubationstid|
inkubationsperiode</t>
        </is>
      </c>
      <c r="O167" s="2" t="inlineStr">
        <is>
          <t>3|
3</t>
        </is>
      </c>
      <c r="P167" s="2" t="inlineStr">
        <is>
          <t xml:space="preserve">|
</t>
        </is>
      </c>
      <c r="Q167" t="inlineStr">
        <is>
          <t>den tid, der formodes at hengå, fra dyret smittes med den pågældende sygdom, til de kliniske symptomer indtræder; inkubationstidens længde er den, der i bilag I er fastsat for hver af de pågældende sygdomme</t>
        </is>
      </c>
      <c r="R167" s="2" t="inlineStr">
        <is>
          <t>Inkubationszeit</t>
        </is>
      </c>
      <c r="S167" s="2" t="inlineStr">
        <is>
          <t>3</t>
        </is>
      </c>
      <c r="T167" s="2" t="inlineStr">
        <is>
          <t/>
        </is>
      </c>
      <c r="U167" t="inlineStr">
        <is>
          <t>bei Infektionskrankheiten die Zeitspanne zwischen der Ansteckung und dem Auftreten von Symptomen;die voraussichtliche Zeitspanne zwischen der Infektion und dem Auftreten der ersten klinischen Krankheitssymptome.Diese Zeitspanne entspricht der für jede einzelne Seuche in Anhang I angegebenen Frist</t>
        </is>
      </c>
      <c r="V167" s="2" t="inlineStr">
        <is>
          <t>περίοδος επώασης</t>
        </is>
      </c>
      <c r="W167" s="2" t="inlineStr">
        <is>
          <t>4</t>
        </is>
      </c>
      <c r="X167" s="2" t="inlineStr">
        <is>
          <t/>
        </is>
      </c>
      <c r="Y167" t="inlineStr">
        <is>
          <t>η χρονική περίοδος που είναι πιθανό να μεσολαβήσει μεταξύ της έκθεσης στο νοσογόνο παράγοντα και της εκδήλωσης των κλινικών συμπτωμάτων.Η διάρκεια της περιόδου αυτής είναι αυτή που αναφέρεται στο παράρτημα Ι για καθεμία από τις αναφερόμενες ασθένειες.</t>
        </is>
      </c>
      <c r="Z167" s="2" t="inlineStr">
        <is>
          <t>incubation period|
incubation time</t>
        </is>
      </c>
      <c r="AA167" s="2" t="inlineStr">
        <is>
          <t>3|
3</t>
        </is>
      </c>
      <c r="AB167" s="2" t="inlineStr">
        <is>
          <t xml:space="preserve">preferred|
</t>
        </is>
      </c>
      <c r="AC167" t="inlineStr">
        <is>
          <t>period between exposure to an infection and the appearance of the first symptoms</t>
        </is>
      </c>
      <c r="AD167" s="2" t="inlineStr">
        <is>
          <t>período de incubación</t>
        </is>
      </c>
      <c r="AE167" s="2" t="inlineStr">
        <is>
          <t>3</t>
        </is>
      </c>
      <c r="AF167" s="2" t="inlineStr">
        <is>
          <t/>
        </is>
      </c>
      <c r="AG167" t="inlineStr">
        <is>
          <t>el período de tiempo que suele transcurrir entre la exposición al agente patógeno y la aparición de los síntomas clínicos. La duración de este período será la que se indica en el Anexo I para la enfermedad respectiva</t>
        </is>
      </c>
      <c r="AH167" s="2" t="inlineStr">
        <is>
          <t>peiteaeg|
lõimetusaeg|
inkubatsiooniperiood</t>
        </is>
      </c>
      <c r="AI167" s="2" t="inlineStr">
        <is>
          <t>3|
3|
3</t>
        </is>
      </c>
      <c r="AJ167" s="2" t="inlineStr">
        <is>
          <t xml:space="preserve">preferred|
|
</t>
        </is>
      </c>
      <c r="AK167" t="inlineStr">
        <is>
          <t>nakkushaiguse esimene järk, mis kestab tõvestavate mikroobide sattumisest organismi kuni esimeste haigustunnuste ilmnemiseni</t>
        </is>
      </c>
      <c r="AL167" s="2" t="inlineStr">
        <is>
          <t>inkubaatioaika|
itämisaika</t>
        </is>
      </c>
      <c r="AM167" s="2" t="inlineStr">
        <is>
          <t>3|
3</t>
        </is>
      </c>
      <c r="AN167" s="2" t="inlineStr">
        <is>
          <t xml:space="preserve">|
</t>
        </is>
      </c>
      <c r="AO167" t="inlineStr">
        <is>
          <t>aika tartunnasta oireiden ilmenemiseen</t>
        </is>
      </c>
      <c r="AP167" s="2" t="inlineStr">
        <is>
          <t>période d'incubation|
durée d'incubation|
durée d'apparition des premiers symptômes</t>
        </is>
      </c>
      <c r="AQ167" s="2" t="inlineStr">
        <is>
          <t>3|
1|
1</t>
        </is>
      </c>
      <c r="AR167" s="2" t="inlineStr">
        <is>
          <t xml:space="preserve">|
|
</t>
        </is>
      </c>
      <c r="AS167" t="inlineStr">
        <is>
          <t>le laps de temps pouvant s'écouler entre l'exposition à l'agent de la maladie et l'apparition des symptômes cliniques.La durée de cette période est celle qui est indiquée à l'annexe I en regard de chacune des maladies visées</t>
        </is>
      </c>
      <c r="AT167" s="2" t="inlineStr">
        <is>
          <t>tréimhse ghoir</t>
        </is>
      </c>
      <c r="AU167" s="2" t="inlineStr">
        <is>
          <t>3</t>
        </is>
      </c>
      <c r="AV167" s="2" t="inlineStr">
        <is>
          <t/>
        </is>
      </c>
      <c r="AW167" t="inlineStr">
        <is>
          <t/>
        </is>
      </c>
      <c r="AX167" t="inlineStr">
        <is>
          <t/>
        </is>
      </c>
      <c r="AY167" t="inlineStr">
        <is>
          <t/>
        </is>
      </c>
      <c r="AZ167" t="inlineStr">
        <is>
          <t/>
        </is>
      </c>
      <c r="BA167" t="inlineStr">
        <is>
          <t/>
        </is>
      </c>
      <c r="BB167" s="2" t="inlineStr">
        <is>
          <t>inkubációs időszak|
lappangási időszak</t>
        </is>
      </c>
      <c r="BC167" s="2" t="inlineStr">
        <is>
          <t>3|
3</t>
        </is>
      </c>
      <c r="BD167" s="2" t="inlineStr">
        <is>
          <t xml:space="preserve">|
</t>
        </is>
      </c>
      <c r="BE167" t="inlineStr">
        <is>
          <t>a kórokozó behatolása és a betegség tüneteinek megjelenése közötti idő</t>
        </is>
      </c>
      <c r="BF167" s="2" t="inlineStr">
        <is>
          <t>periodo di incubazione|
tempo di incubazione</t>
        </is>
      </c>
      <c r="BG167" s="2" t="inlineStr">
        <is>
          <t>3|
3</t>
        </is>
      </c>
      <c r="BH167" s="2" t="inlineStr">
        <is>
          <t xml:space="preserve">preferred|
</t>
        </is>
      </c>
      <c r="BI167" t="inlineStr">
        <is>
          <t>periodo che intercorre tra l'esposizione a un agente patogeno e l'insorgere dei primi sintomi clinici.</t>
        </is>
      </c>
      <c r="BJ167" s="2" t="inlineStr">
        <is>
          <t>inkubacinis laikotarpis|
inkubacinis periodas</t>
        </is>
      </c>
      <c r="BK167" s="2" t="inlineStr">
        <is>
          <t>3|
3</t>
        </is>
      </c>
      <c r="BL167" s="2" t="inlineStr">
        <is>
          <t xml:space="preserve">preferred|
</t>
        </is>
      </c>
      <c r="BM167" t="inlineStr">
        <is>
          <t>pirmasis infekcinio proceso laikotarpis nuo ligos sukėlėjų prasiskverbimo į organizmą iki pirmųjų ligos požymių atsiradimo</t>
        </is>
      </c>
      <c r="BN167" s="2" t="inlineStr">
        <is>
          <t>inkubācijas periods</t>
        </is>
      </c>
      <c r="BO167" s="2" t="inlineStr">
        <is>
          <t>3</t>
        </is>
      </c>
      <c r="BP167" s="2" t="inlineStr">
        <is>
          <t/>
        </is>
      </c>
      <c r="BQ167" t="inlineStr">
        <is>
          <t>Laiks no infekciozā aģenta iekļūšanas saimnieka organismā līdz klīnisko simptomu attīstībai</t>
        </is>
      </c>
      <c r="BR167" s="2" t="inlineStr">
        <is>
          <t>perjodu tal-inkubazzjoni|
żmien tal-inkubazzjoni</t>
        </is>
      </c>
      <c r="BS167" s="2" t="inlineStr">
        <is>
          <t>3|
3</t>
        </is>
      </c>
      <c r="BT167" s="2" t="inlineStr">
        <is>
          <t xml:space="preserve">|
</t>
        </is>
      </c>
      <c r="BU167" t="inlineStr">
        <is>
          <t>perjodu minn meta jkun hemm l-esponiment għal infezzjoni sa ma jidhru l-ewwel sintomi</t>
        </is>
      </c>
      <c r="BV167" s="2" t="inlineStr">
        <is>
          <t>incubatieperiode|
incubatietijd</t>
        </is>
      </c>
      <c r="BW167" s="2" t="inlineStr">
        <is>
          <t>3|
3</t>
        </is>
      </c>
      <c r="BX167" s="2" t="inlineStr">
        <is>
          <t xml:space="preserve">|
</t>
        </is>
      </c>
      <c r="BY167" t="inlineStr">
        <is>
          <t>het tijdsverloop tussen het binnendringen van ziektekiemen het en het uitbreken van ziekteverschijselen;de periode verlopend tussen het tot stand komen van de besmetting en het optreden van de eerste ziekteverschijnselen;de tijd die kan verlopen tussen het moment waarop blootstelling aan het agens van de ziekte plaatsvindt en het moment waarop de eerste klinische symptomen zich manifesteren.De duur van de incubatietijd is die welke in bijlage I bij de betrokken ziekte is aangegeven</t>
        </is>
      </c>
      <c r="BZ167" s="2" t="inlineStr">
        <is>
          <t>czas inkubacji|
okres inkubacji</t>
        </is>
      </c>
      <c r="CA167" s="2" t="inlineStr">
        <is>
          <t>3|
3</t>
        </is>
      </c>
      <c r="CB167" s="2" t="inlineStr">
        <is>
          <t xml:space="preserve">admitted|
</t>
        </is>
      </c>
      <c r="CC167" t="inlineStr">
        <is>
          <t>czas od momentu zakażenia do wystąpienia objawów chorobowych</t>
        </is>
      </c>
      <c r="CD167" s="2" t="inlineStr">
        <is>
          <t>período de incubação</t>
        </is>
      </c>
      <c r="CE167" s="2" t="inlineStr">
        <is>
          <t>2</t>
        </is>
      </c>
      <c r="CF167" s="2" t="inlineStr">
        <is>
          <t/>
        </is>
      </c>
      <c r="CG167" t="inlineStr">
        <is>
          <t>o lapso de tempo que pode decorrer entre a exposição ao agente patogénico em causa e o aparecimento dos sintomas clínicos.A duração deste período é a indicada no anexo I para cada uma das doenças referidas</t>
        </is>
      </c>
      <c r="CH167" s="2" t="inlineStr">
        <is>
          <t>perioada de incubație</t>
        </is>
      </c>
      <c r="CI167" s="2" t="inlineStr">
        <is>
          <t>3</t>
        </is>
      </c>
      <c r="CJ167" s="2" t="inlineStr">
        <is>
          <t/>
        </is>
      </c>
      <c r="CK167" t="inlineStr">
        <is>
          <t>Perioada de incubație este timpul care a trecut de la păstrunderea microbilor în organism și până la apariția primelor simptome de boală.</t>
        </is>
      </c>
      <c r="CL167" s="2" t="inlineStr">
        <is>
          <t>inkubačný čas</t>
        </is>
      </c>
      <c r="CM167" s="2" t="inlineStr">
        <is>
          <t>3</t>
        </is>
      </c>
      <c r="CN167" s="2" t="inlineStr">
        <is>
          <t/>
        </is>
      </c>
      <c r="CO167" t="inlineStr">
        <is>
          <t/>
        </is>
      </c>
      <c r="CP167" s="2" t="inlineStr">
        <is>
          <t>inkubacijska doba</t>
        </is>
      </c>
      <c r="CQ167" s="2" t="inlineStr">
        <is>
          <t>3</t>
        </is>
      </c>
      <c r="CR167" s="2" t="inlineStr">
        <is>
          <t/>
        </is>
      </c>
      <c r="CS167" t="inlineStr">
        <is>
          <t>čas od okužbe do izbruha bolezni</t>
        </is>
      </c>
      <c r="CT167" s="2" t="inlineStr">
        <is>
          <t>inkubationstid</t>
        </is>
      </c>
      <c r="CU167" s="2" t="inlineStr">
        <is>
          <t>3</t>
        </is>
      </c>
      <c r="CV167" s="2" t="inlineStr">
        <is>
          <t/>
        </is>
      </c>
      <c r="CW167" t="inlineStr">
        <is>
          <t>tid från det att en individ utsätts för ett smittämne tills de första symptomen</t>
        </is>
      </c>
    </row>
    <row r="168">
      <c r="A168" s="1" t="str">
        <f>HYPERLINK("https://iate.europa.eu/entry/result/1521347/all", "1521347")</f>
        <v>1521347</v>
      </c>
      <c r="B168" t="inlineStr">
        <is>
          <t>SOCIAL QUESTIONS</t>
        </is>
      </c>
      <c r="C168" t="inlineStr">
        <is>
          <t>SOCIAL QUESTIONS|health|illness</t>
        </is>
      </c>
      <c r="D168" t="inlineStr">
        <is>
          <t>yes</t>
        </is>
      </c>
      <c r="E168" t="inlineStr">
        <is>
          <t/>
        </is>
      </c>
      <c r="F168" t="inlineStr">
        <is>
          <t/>
        </is>
      </c>
      <c r="G168" t="inlineStr">
        <is>
          <t/>
        </is>
      </c>
      <c r="H168" t="inlineStr">
        <is>
          <t/>
        </is>
      </c>
      <c r="I168" t="inlineStr">
        <is>
          <t/>
        </is>
      </c>
      <c r="J168" t="inlineStr">
        <is>
          <t/>
        </is>
      </c>
      <c r="K168" t="inlineStr">
        <is>
          <t/>
        </is>
      </c>
      <c r="L168" t="inlineStr">
        <is>
          <t/>
        </is>
      </c>
      <c r="M168" t="inlineStr">
        <is>
          <t/>
        </is>
      </c>
      <c r="N168" s="2" t="inlineStr">
        <is>
          <t>glaukom|
grøn stær</t>
        </is>
      </c>
      <c r="O168" s="2" t="inlineStr">
        <is>
          <t>3|
3</t>
        </is>
      </c>
      <c r="P168" s="2" t="inlineStr">
        <is>
          <t xml:space="preserve">|
</t>
        </is>
      </c>
      <c r="Q168" t="inlineStr">
        <is>
          <t/>
        </is>
      </c>
      <c r="R168" s="2" t="inlineStr">
        <is>
          <t>Glaucoma|
Glaukom|
grüner Star</t>
        </is>
      </c>
      <c r="S168" s="2" t="inlineStr">
        <is>
          <t>3|
3|
3</t>
        </is>
      </c>
      <c r="T168" s="2" t="inlineStr">
        <is>
          <t xml:space="preserve">|
|
</t>
        </is>
      </c>
      <c r="U168" t="inlineStr">
        <is>
          <t>Oberbegriff für Augenerkrankungen mit dem Leitsymptom des zeitweise oder dauernd erhöhten intraokularen Drucks, später häufig mit Sehnervenatrophie, typischer Papillenexkavation, Gesichtsfeldeinengung, Virusverschlechterung</t>
        </is>
      </c>
      <c r="V168" s="2" t="inlineStr">
        <is>
          <t>γλαύκωμα</t>
        </is>
      </c>
      <c r="W168" s="2" t="inlineStr">
        <is>
          <t>4</t>
        </is>
      </c>
      <c r="X168" s="2" t="inlineStr">
        <is>
          <t/>
        </is>
      </c>
      <c r="Y168" t="inlineStr">
        <is>
          <t>ομάδα παθήσεων του οφθαλμού, οι οποίες έχουν σαν κοινό χαρακτηριστικό την καταστροφή του οπτικού νεύρου</t>
        </is>
      </c>
      <c r="Z168" s="2" t="inlineStr">
        <is>
          <t>glaucoma</t>
        </is>
      </c>
      <c r="AA168" s="2" t="inlineStr">
        <is>
          <t>3</t>
        </is>
      </c>
      <c r="AB168" s="2" t="inlineStr">
        <is>
          <t/>
        </is>
      </c>
      <c r="AC168" t="inlineStr">
        <is>
          <t>ocular disease, occurring in many forms, having as its primary characteristic an unstable or a sustained increase in the intraocular pressure which the eye cannot withstand without damage to its structure or impairment of its function</t>
        </is>
      </c>
      <c r="AD168" s="2" t="inlineStr">
        <is>
          <t>glaucoma</t>
        </is>
      </c>
      <c r="AE168" s="2" t="inlineStr">
        <is>
          <t>3</t>
        </is>
      </c>
      <c r="AF168" s="2" t="inlineStr">
        <is>
          <t/>
        </is>
      </c>
      <c r="AG168" t="inlineStr">
        <is>
          <t>Neuropatía óptica caracterizada por defectos del campo visual y aumento de la excavación de la papila, frecuentemente relacionada con la elevación de la presión intraocular.</t>
        </is>
      </c>
      <c r="AH168" s="2" t="inlineStr">
        <is>
          <t>glaukoom|
rohekae</t>
        </is>
      </c>
      <c r="AI168" s="2" t="inlineStr">
        <is>
          <t>3|
3</t>
        </is>
      </c>
      <c r="AJ168" s="2" t="inlineStr">
        <is>
          <t xml:space="preserve">preferred|
</t>
        </is>
      </c>
      <c r="AK168" t="inlineStr">
        <is>
          <t>liiga kõrge silmasisese rõhuga seotud nägemisnärvi ja võrkkesta funktsiooni häire</t>
        </is>
      </c>
      <c r="AL168" t="inlineStr">
        <is>
          <t/>
        </is>
      </c>
      <c r="AM168" t="inlineStr">
        <is>
          <t/>
        </is>
      </c>
      <c r="AN168" t="inlineStr">
        <is>
          <t/>
        </is>
      </c>
      <c r="AO168" t="inlineStr">
        <is>
          <t/>
        </is>
      </c>
      <c r="AP168" s="2" t="inlineStr">
        <is>
          <t>glaucome</t>
        </is>
      </c>
      <c r="AQ168" s="2" t="inlineStr">
        <is>
          <t>3</t>
        </is>
      </c>
      <c r="AR168" s="2" t="inlineStr">
        <is>
          <t/>
        </is>
      </c>
      <c r="AS168" t="inlineStr">
        <is>
          <t>pression(tension intraoculaire)excessive des liquides contenus dans l'oeil</t>
        </is>
      </c>
      <c r="AT168" s="2" t="inlineStr">
        <is>
          <t>glácóma</t>
        </is>
      </c>
      <c r="AU168" s="2" t="inlineStr">
        <is>
          <t>3</t>
        </is>
      </c>
      <c r="AV168" s="2" t="inlineStr">
        <is>
          <t/>
        </is>
      </c>
      <c r="AW168" t="inlineStr">
        <is>
          <t/>
        </is>
      </c>
      <c r="AX168" s="2" t="inlineStr">
        <is>
          <t>glaukom</t>
        </is>
      </c>
      <c r="AY168" s="2" t="inlineStr">
        <is>
          <t>3</t>
        </is>
      </c>
      <c r="AZ168" s="2" t="inlineStr">
        <is>
          <t/>
        </is>
      </c>
      <c r="BA168" t="inlineStr">
        <is>
          <t>skupina očnih bolesti obilježenih progresivnim oštećenjem vidnog živca koje nastaje barem djelomice zbog povećanog očnog tlaka</t>
        </is>
      </c>
      <c r="BB168" t="inlineStr">
        <is>
          <t/>
        </is>
      </c>
      <c r="BC168" t="inlineStr">
        <is>
          <t/>
        </is>
      </c>
      <c r="BD168" t="inlineStr">
        <is>
          <t/>
        </is>
      </c>
      <c r="BE168" t="inlineStr">
        <is>
          <t/>
        </is>
      </c>
      <c r="BF168" t="inlineStr">
        <is>
          <t/>
        </is>
      </c>
      <c r="BG168" t="inlineStr">
        <is>
          <t/>
        </is>
      </c>
      <c r="BH168" t="inlineStr">
        <is>
          <t/>
        </is>
      </c>
      <c r="BI168" t="inlineStr">
        <is>
          <t/>
        </is>
      </c>
      <c r="BJ168" s="2" t="inlineStr">
        <is>
          <t>glaukoma</t>
        </is>
      </c>
      <c r="BK168" s="2" t="inlineStr">
        <is>
          <t>3</t>
        </is>
      </c>
      <c r="BL168" s="2" t="inlineStr">
        <is>
          <t/>
        </is>
      </c>
      <c r="BM168" t="inlineStr">
        <is>
          <t>akių liga, kuriai būdingas padidėjęs akispūdis ir tolydžio silpnėjanti rega</t>
        </is>
      </c>
      <c r="BN168" s="2" t="inlineStr">
        <is>
          <t>glaukoma</t>
        </is>
      </c>
      <c r="BO168" s="2" t="inlineStr">
        <is>
          <t>3</t>
        </is>
      </c>
      <c r="BP168" s="2" t="inlineStr">
        <is>
          <t/>
        </is>
      </c>
      <c r="BQ168" t="inlineStr">
        <is>
          <t>hroniska acu slimība, kurai raksturīgs nestabils vai pastāvīgi paaugstināts acs iekšējais (intraokulārais) spiediens</t>
        </is>
      </c>
      <c r="BR168" s="2" t="inlineStr">
        <is>
          <t>glawkoma</t>
        </is>
      </c>
      <c r="BS168" s="2" t="inlineStr">
        <is>
          <t>3</t>
        </is>
      </c>
      <c r="BT168" s="2" t="inlineStr">
        <is>
          <t/>
        </is>
      </c>
      <c r="BU168" t="inlineStr">
        <is>
          <t>kundizzjoni li sseħħ meta tant tiżdied il-pressjoni fl-għajn li tibda tintilef il-vista</t>
        </is>
      </c>
      <c r="BV168" s="2" t="inlineStr">
        <is>
          <t>glaucoom</t>
        </is>
      </c>
      <c r="BW168" s="2" t="inlineStr">
        <is>
          <t>3</t>
        </is>
      </c>
      <c r="BX168" s="2" t="inlineStr">
        <is>
          <t/>
        </is>
      </c>
      <c r="BY168" t="inlineStr">
        <is>
          <t>aandoening
 waarbij de oogzenuw beschadigt, meestal als gevolg van een verhoogde oogdruk
 in de oogbol, en wat gekenmerkt wordt door gezichtsvelduitval</t>
        </is>
      </c>
      <c r="BZ168" s="2" t="inlineStr">
        <is>
          <t>jaskra</t>
        </is>
      </c>
      <c r="CA168" s="2" t="inlineStr">
        <is>
          <t>3</t>
        </is>
      </c>
      <c r="CB168" s="2" t="inlineStr">
        <is>
          <t/>
        </is>
      </c>
      <c r="CC168" t="inlineStr">
        <is>
          <t>choroba oka z czasowo lub długotrwale podwyższonym ciśnieniem wewnętrzgałkowym jako objawem podstawowym</t>
        </is>
      </c>
      <c r="CD168" s="2" t="inlineStr">
        <is>
          <t>glaucoma</t>
        </is>
      </c>
      <c r="CE168" s="2" t="inlineStr">
        <is>
          <t>3</t>
        </is>
      </c>
      <c r="CF168" s="2" t="inlineStr">
        <is>
          <t/>
        </is>
      </c>
      <c r="CG168" t="inlineStr">
        <is>
          <t>Doença que se caracteriza pelo aumento da pressão intraocular, o que acarreta o endurecimento do globo ocular e pode levar à cegueira.</t>
        </is>
      </c>
      <c r="CH168" s="2" t="inlineStr">
        <is>
          <t>glaucom</t>
        </is>
      </c>
      <c r="CI168" s="2" t="inlineStr">
        <is>
          <t>3</t>
        </is>
      </c>
      <c r="CJ168" s="2" t="inlineStr">
        <is>
          <t/>
        </is>
      </c>
      <c r="CK168" t="inlineStr">
        <is>
          <t>boală gravă a ochilor, caracterizată prin creșterea tensiunii intraoculare, atrofia membranelor și excavarea nervului optic, cu scăderea acuității vizuale până la cecitate</t>
        </is>
      </c>
      <c r="CL168" t="inlineStr">
        <is>
          <t/>
        </is>
      </c>
      <c r="CM168" t="inlineStr">
        <is>
          <t/>
        </is>
      </c>
      <c r="CN168" t="inlineStr">
        <is>
          <t/>
        </is>
      </c>
      <c r="CO168" t="inlineStr">
        <is>
          <t/>
        </is>
      </c>
      <c r="CP168" s="2" t="inlineStr">
        <is>
          <t>glavkom</t>
        </is>
      </c>
      <c r="CQ168" s="2" t="inlineStr">
        <is>
          <t>3</t>
        </is>
      </c>
      <c r="CR168" s="2" t="inlineStr">
        <is>
          <t/>
        </is>
      </c>
      <c r="CS168" t="inlineStr">
        <is>
          <t>bolezen očesa s povečanim intraokularnim tlakom, ki povzroča patološke spremembe na očesnem ozadju, tipičnim izpadom vida in močnimi bolečinami</t>
        </is>
      </c>
      <c r="CT168" s="2" t="inlineStr">
        <is>
          <t>glaukom</t>
        </is>
      </c>
      <c r="CU168" s="2" t="inlineStr">
        <is>
          <t>3</t>
        </is>
      </c>
      <c r="CV168" s="2" t="inlineStr">
        <is>
          <t/>
        </is>
      </c>
      <c r="CW168" t="inlineStr">
        <is>
          <t>grön starr, tillstånd med förhöjt tryck intraokulärt och i vissa fall anfallsvis stegring av det inre trycket med starka smärtor</t>
        </is>
      </c>
    </row>
    <row r="169">
      <c r="A169" s="1" t="str">
        <f>HYPERLINK("https://iate.europa.eu/entry/result/1517106/all", "1517106")</f>
        <v>1517106</v>
      </c>
      <c r="B169" t="inlineStr">
        <is>
          <t>SOCIAL QUESTIONS</t>
        </is>
      </c>
      <c r="C169" t="inlineStr">
        <is>
          <t>SOCIAL QUESTIONS|health|medical science</t>
        </is>
      </c>
      <c r="D169" t="inlineStr">
        <is>
          <t>no</t>
        </is>
      </c>
      <c r="E169" t="inlineStr">
        <is>
          <t/>
        </is>
      </c>
      <c r="F169" t="inlineStr">
        <is>
          <t/>
        </is>
      </c>
      <c r="G169" t="inlineStr">
        <is>
          <t/>
        </is>
      </c>
      <c r="H169" t="inlineStr">
        <is>
          <t/>
        </is>
      </c>
      <c r="I169" t="inlineStr">
        <is>
          <t/>
        </is>
      </c>
      <c r="J169" t="inlineStr">
        <is>
          <t/>
        </is>
      </c>
      <c r="K169" t="inlineStr">
        <is>
          <t/>
        </is>
      </c>
      <c r="L169" t="inlineStr">
        <is>
          <t/>
        </is>
      </c>
      <c r="M169" t="inlineStr">
        <is>
          <t/>
        </is>
      </c>
      <c r="N169" s="2" t="inlineStr">
        <is>
          <t>extravasat</t>
        </is>
      </c>
      <c r="O169" s="2" t="inlineStr">
        <is>
          <t>3</t>
        </is>
      </c>
      <c r="P169" s="2" t="inlineStr">
        <is>
          <t/>
        </is>
      </c>
      <c r="Q169" t="inlineStr">
        <is>
          <t/>
        </is>
      </c>
      <c r="R169" s="2" t="inlineStr">
        <is>
          <t>Extravasat</t>
        </is>
      </c>
      <c r="S169" s="2" t="inlineStr">
        <is>
          <t>3</t>
        </is>
      </c>
      <c r="T169" s="2" t="inlineStr">
        <is>
          <t/>
        </is>
      </c>
      <c r="U169" t="inlineStr">
        <is>
          <t>die durch Extravasation entstandene Fluessigkeitsansammlung</t>
        </is>
      </c>
      <c r="V169" s="2" t="inlineStr">
        <is>
          <t>εξαγγειωθέν υγρό</t>
        </is>
      </c>
      <c r="W169" s="2" t="inlineStr">
        <is>
          <t>3</t>
        </is>
      </c>
      <c r="X169" s="2" t="inlineStr">
        <is>
          <t/>
        </is>
      </c>
      <c r="Y169" t="inlineStr">
        <is>
          <t/>
        </is>
      </c>
      <c r="Z169" s="2" t="inlineStr">
        <is>
          <t>extravasation</t>
        </is>
      </c>
      <c r="AA169" s="2" t="inlineStr">
        <is>
          <t>3</t>
        </is>
      </c>
      <c r="AB169" s="2" t="inlineStr">
        <is>
          <t/>
        </is>
      </c>
      <c r="AC169" t="inlineStr">
        <is>
          <t/>
        </is>
      </c>
      <c r="AD169" s="2" t="inlineStr">
        <is>
          <t>extravasación|
extravasado</t>
        </is>
      </c>
      <c r="AE169" s="2" t="inlineStr">
        <is>
          <t>3|
3</t>
        </is>
      </c>
      <c r="AF169" s="2" t="inlineStr">
        <is>
          <t xml:space="preserve">|
</t>
        </is>
      </c>
      <c r="AG169" t="inlineStr">
        <is>
          <t/>
        </is>
      </c>
      <c r="AH169" t="inlineStr">
        <is>
          <t/>
        </is>
      </c>
      <c r="AI169" t="inlineStr">
        <is>
          <t/>
        </is>
      </c>
      <c r="AJ169" t="inlineStr">
        <is>
          <t/>
        </is>
      </c>
      <c r="AK169" t="inlineStr">
        <is>
          <t/>
        </is>
      </c>
      <c r="AL169" t="inlineStr">
        <is>
          <t/>
        </is>
      </c>
      <c r="AM169" t="inlineStr">
        <is>
          <t/>
        </is>
      </c>
      <c r="AN169" t="inlineStr">
        <is>
          <t/>
        </is>
      </c>
      <c r="AO169" t="inlineStr">
        <is>
          <t/>
        </is>
      </c>
      <c r="AP169" s="2" t="inlineStr">
        <is>
          <t>produit extravasé</t>
        </is>
      </c>
      <c r="AQ169" s="2" t="inlineStr">
        <is>
          <t>3</t>
        </is>
      </c>
      <c r="AR169" s="2" t="inlineStr">
        <is>
          <t/>
        </is>
      </c>
      <c r="AS169" t="inlineStr">
        <is>
          <t/>
        </is>
      </c>
      <c r="AT169" t="inlineStr">
        <is>
          <t/>
        </is>
      </c>
      <c r="AU169" t="inlineStr">
        <is>
          <t/>
        </is>
      </c>
      <c r="AV169" t="inlineStr">
        <is>
          <t/>
        </is>
      </c>
      <c r="AW169" t="inlineStr">
        <is>
          <t/>
        </is>
      </c>
      <c r="AX169" t="inlineStr">
        <is>
          <t/>
        </is>
      </c>
      <c r="AY169" t="inlineStr">
        <is>
          <t/>
        </is>
      </c>
      <c r="AZ169" t="inlineStr">
        <is>
          <t/>
        </is>
      </c>
      <c r="BA169" t="inlineStr">
        <is>
          <t/>
        </is>
      </c>
      <c r="BB169" t="inlineStr">
        <is>
          <t/>
        </is>
      </c>
      <c r="BC169" t="inlineStr">
        <is>
          <t/>
        </is>
      </c>
      <c r="BD169" t="inlineStr">
        <is>
          <t/>
        </is>
      </c>
      <c r="BE169" t="inlineStr">
        <is>
          <t/>
        </is>
      </c>
      <c r="BF169" s="2" t="inlineStr">
        <is>
          <t>stravaso</t>
        </is>
      </c>
      <c r="BG169" s="2" t="inlineStr">
        <is>
          <t>3</t>
        </is>
      </c>
      <c r="BH169" s="2" t="inlineStr">
        <is>
          <t/>
        </is>
      </c>
      <c r="BI169" t="inlineStr">
        <is>
          <t>liquido di stravaso</t>
        </is>
      </c>
      <c r="BJ169" t="inlineStr">
        <is>
          <t/>
        </is>
      </c>
      <c r="BK169" t="inlineStr">
        <is>
          <t/>
        </is>
      </c>
      <c r="BL169" t="inlineStr">
        <is>
          <t/>
        </is>
      </c>
      <c r="BM169" t="inlineStr">
        <is>
          <t/>
        </is>
      </c>
      <c r="BN169" t="inlineStr">
        <is>
          <t/>
        </is>
      </c>
      <c r="BO169" t="inlineStr">
        <is>
          <t/>
        </is>
      </c>
      <c r="BP169" t="inlineStr">
        <is>
          <t/>
        </is>
      </c>
      <c r="BQ169" t="inlineStr">
        <is>
          <t/>
        </is>
      </c>
      <c r="BR169" t="inlineStr">
        <is>
          <t/>
        </is>
      </c>
      <c r="BS169" t="inlineStr">
        <is>
          <t/>
        </is>
      </c>
      <c r="BT169" t="inlineStr">
        <is>
          <t/>
        </is>
      </c>
      <c r="BU169" t="inlineStr">
        <is>
          <t/>
        </is>
      </c>
      <c r="BV169" s="2" t="inlineStr">
        <is>
          <t>extravasaat</t>
        </is>
      </c>
      <c r="BW169" s="2" t="inlineStr">
        <is>
          <t>3</t>
        </is>
      </c>
      <c r="BX169" s="2" t="inlineStr">
        <is>
          <t/>
        </is>
      </c>
      <c r="BY169" t="inlineStr">
        <is>
          <t>het bloed of de lymfe dat of die uit het vat in het omliggende weefsel is gekomen</t>
        </is>
      </c>
      <c r="BZ169" t="inlineStr">
        <is>
          <t/>
        </is>
      </c>
      <c r="CA169" t="inlineStr">
        <is>
          <t/>
        </is>
      </c>
      <c r="CB169" t="inlineStr">
        <is>
          <t/>
        </is>
      </c>
      <c r="CC169" t="inlineStr">
        <is>
          <t/>
        </is>
      </c>
      <c r="CD169" s="2" t="inlineStr">
        <is>
          <t>extravasação|
produto extravado</t>
        </is>
      </c>
      <c r="CE169" s="2" t="inlineStr">
        <is>
          <t>3|
3</t>
        </is>
      </c>
      <c r="CF169" s="2" t="inlineStr">
        <is>
          <t xml:space="preserve">|
</t>
        </is>
      </c>
      <c r="CG169" t="inlineStr">
        <is>
          <t/>
        </is>
      </c>
      <c r="CH169" t="inlineStr">
        <is>
          <t/>
        </is>
      </c>
      <c r="CI169" t="inlineStr">
        <is>
          <t/>
        </is>
      </c>
      <c r="CJ169" t="inlineStr">
        <is>
          <t/>
        </is>
      </c>
      <c r="CK169" t="inlineStr">
        <is>
          <t/>
        </is>
      </c>
      <c r="CL169" t="inlineStr">
        <is>
          <t/>
        </is>
      </c>
      <c r="CM169" t="inlineStr">
        <is>
          <t/>
        </is>
      </c>
      <c r="CN169" t="inlineStr">
        <is>
          <t/>
        </is>
      </c>
      <c r="CO169" t="inlineStr">
        <is>
          <t/>
        </is>
      </c>
      <c r="CP169" t="inlineStr">
        <is>
          <t/>
        </is>
      </c>
      <c r="CQ169" t="inlineStr">
        <is>
          <t/>
        </is>
      </c>
      <c r="CR169" t="inlineStr">
        <is>
          <t/>
        </is>
      </c>
      <c r="CS169" t="inlineStr">
        <is>
          <t/>
        </is>
      </c>
      <c r="CT169" s="2" t="inlineStr">
        <is>
          <t>extravasat</t>
        </is>
      </c>
      <c r="CU169" s="2" t="inlineStr">
        <is>
          <t>3</t>
        </is>
      </c>
      <c r="CV169" s="2" t="inlineStr">
        <is>
          <t/>
        </is>
      </c>
      <c r="CW169" t="inlineStr">
        <is>
          <t>blod- eller lymfutgjutning utanför de naturliga kärlen</t>
        </is>
      </c>
    </row>
    <row r="170">
      <c r="A170" s="1" t="str">
        <f>HYPERLINK("https://iate.europa.eu/entry/result/1527146/all", "1527146")</f>
        <v>1527146</v>
      </c>
      <c r="B170" t="inlineStr">
        <is>
          <t>SOCIAL QUESTIONS</t>
        </is>
      </c>
      <c r="C170" t="inlineStr">
        <is>
          <t>SOCIAL QUESTIONS|health|medical science</t>
        </is>
      </c>
      <c r="D170" t="inlineStr">
        <is>
          <t>no</t>
        </is>
      </c>
      <c r="E170" t="inlineStr">
        <is>
          <t/>
        </is>
      </c>
      <c r="F170" t="inlineStr">
        <is>
          <t/>
        </is>
      </c>
      <c r="G170" t="inlineStr">
        <is>
          <t/>
        </is>
      </c>
      <c r="H170" t="inlineStr">
        <is>
          <t/>
        </is>
      </c>
      <c r="I170" t="inlineStr">
        <is>
          <t/>
        </is>
      </c>
      <c r="J170" t="inlineStr">
        <is>
          <t/>
        </is>
      </c>
      <c r="K170" t="inlineStr">
        <is>
          <t/>
        </is>
      </c>
      <c r="L170" t="inlineStr">
        <is>
          <t/>
        </is>
      </c>
      <c r="M170" t="inlineStr">
        <is>
          <t/>
        </is>
      </c>
      <c r="N170" s="2" t="inlineStr">
        <is>
          <t>hyperhidrose</t>
        </is>
      </c>
      <c r="O170" s="2" t="inlineStr">
        <is>
          <t>3</t>
        </is>
      </c>
      <c r="P170" s="2" t="inlineStr">
        <is>
          <t/>
        </is>
      </c>
      <c r="Q170" t="inlineStr">
        <is>
          <t/>
        </is>
      </c>
      <c r="R170" s="2" t="inlineStr">
        <is>
          <t>Hyperhidrose|
Hyperhidrosis|
Hidrodermie|
Hidropedesis|
Polyhidrosis|
Sudorrhoe|
Sudoresis|
Ephidrosis</t>
        </is>
      </c>
      <c r="S170" s="2" t="inlineStr">
        <is>
          <t>3|
3|
3|
3|
3|
3|
3|
3</t>
        </is>
      </c>
      <c r="T170" s="2" t="inlineStr">
        <is>
          <t xml:space="preserve">|
|
|
|
|
|
|
</t>
        </is>
      </c>
      <c r="U170" t="inlineStr">
        <is>
          <t>physiologisch oder pathologisch vermehrte allg.oder lokalisierte Schweissbildung</t>
        </is>
      </c>
      <c r="V170" s="2" t="inlineStr">
        <is>
          <t>υπερίδρωση|
υπεριδρωσία</t>
        </is>
      </c>
      <c r="W170" s="2" t="inlineStr">
        <is>
          <t>3|
3</t>
        </is>
      </c>
      <c r="X170" s="2" t="inlineStr">
        <is>
          <t xml:space="preserve">|
</t>
        </is>
      </c>
      <c r="Y170" t="inlineStr">
        <is>
          <t/>
        </is>
      </c>
      <c r="Z170" s="2" t="inlineStr">
        <is>
          <t>hyperhidrosis|
ephidrosis</t>
        </is>
      </c>
      <c r="AA170" s="2" t="inlineStr">
        <is>
          <t>3|
3</t>
        </is>
      </c>
      <c r="AB170" s="2" t="inlineStr">
        <is>
          <t xml:space="preserve">|
</t>
        </is>
      </c>
      <c r="AC170" t="inlineStr">
        <is>
          <t/>
        </is>
      </c>
      <c r="AD170" s="2" t="inlineStr">
        <is>
          <t>hiperhidrosis</t>
        </is>
      </c>
      <c r="AE170" s="2" t="inlineStr">
        <is>
          <t>3</t>
        </is>
      </c>
      <c r="AF170" s="2" t="inlineStr">
        <is>
          <t/>
        </is>
      </c>
      <c r="AG170" t="inlineStr">
        <is>
          <t/>
        </is>
      </c>
      <c r="AH170" t="inlineStr">
        <is>
          <t/>
        </is>
      </c>
      <c r="AI170" t="inlineStr">
        <is>
          <t/>
        </is>
      </c>
      <c r="AJ170" t="inlineStr">
        <is>
          <t/>
        </is>
      </c>
      <c r="AK170" t="inlineStr">
        <is>
          <t/>
        </is>
      </c>
      <c r="AL170" t="inlineStr">
        <is>
          <t/>
        </is>
      </c>
      <c r="AM170" t="inlineStr">
        <is>
          <t/>
        </is>
      </c>
      <c r="AN170" t="inlineStr">
        <is>
          <t/>
        </is>
      </c>
      <c r="AO170" t="inlineStr">
        <is>
          <t/>
        </is>
      </c>
      <c r="AP170" s="2" t="inlineStr">
        <is>
          <t>hyperhidrose|
éphidrose</t>
        </is>
      </c>
      <c r="AQ170" s="2" t="inlineStr">
        <is>
          <t>3|
3</t>
        </is>
      </c>
      <c r="AR170" s="2" t="inlineStr">
        <is>
          <t xml:space="preserve">|
</t>
        </is>
      </c>
      <c r="AS170" t="inlineStr">
        <is>
          <t>transpiration anormalement abondante</t>
        </is>
      </c>
      <c r="AT170" t="inlineStr">
        <is>
          <t/>
        </is>
      </c>
      <c r="AU170" t="inlineStr">
        <is>
          <t/>
        </is>
      </c>
      <c r="AV170" t="inlineStr">
        <is>
          <t/>
        </is>
      </c>
      <c r="AW170" t="inlineStr">
        <is>
          <t/>
        </is>
      </c>
      <c r="AX170" t="inlineStr">
        <is>
          <t/>
        </is>
      </c>
      <c r="AY170" t="inlineStr">
        <is>
          <t/>
        </is>
      </c>
      <c r="AZ170" t="inlineStr">
        <is>
          <t/>
        </is>
      </c>
      <c r="BA170" t="inlineStr">
        <is>
          <t/>
        </is>
      </c>
      <c r="BB170" t="inlineStr">
        <is>
          <t/>
        </is>
      </c>
      <c r="BC170" t="inlineStr">
        <is>
          <t/>
        </is>
      </c>
      <c r="BD170" t="inlineStr">
        <is>
          <t/>
        </is>
      </c>
      <c r="BE170" t="inlineStr">
        <is>
          <t/>
        </is>
      </c>
      <c r="BF170" s="2" t="inlineStr">
        <is>
          <t>iperidrosi|
epidrosi|
iperefidrosi|
polidrosi|
sudorrea</t>
        </is>
      </c>
      <c r="BG170" s="2" t="inlineStr">
        <is>
          <t>3|
3|
3|
3|
3</t>
        </is>
      </c>
      <c r="BH170" s="2" t="inlineStr">
        <is>
          <t xml:space="preserve">|
|
|
|
</t>
        </is>
      </c>
      <c r="BI170" t="inlineStr">
        <is>
          <t>Eccesso di secrezione sudorale, generalizzata o localizzata, di origine fisiologica o patologica</t>
        </is>
      </c>
      <c r="BJ170" t="inlineStr">
        <is>
          <t/>
        </is>
      </c>
      <c r="BK170" t="inlineStr">
        <is>
          <t/>
        </is>
      </c>
      <c r="BL170" t="inlineStr">
        <is>
          <t/>
        </is>
      </c>
      <c r="BM170" t="inlineStr">
        <is>
          <t/>
        </is>
      </c>
      <c r="BN170" t="inlineStr">
        <is>
          <t/>
        </is>
      </c>
      <c r="BO170" t="inlineStr">
        <is>
          <t/>
        </is>
      </c>
      <c r="BP170" t="inlineStr">
        <is>
          <t/>
        </is>
      </c>
      <c r="BQ170" t="inlineStr">
        <is>
          <t/>
        </is>
      </c>
      <c r="BR170" t="inlineStr">
        <is>
          <t/>
        </is>
      </c>
      <c r="BS170" t="inlineStr">
        <is>
          <t/>
        </is>
      </c>
      <c r="BT170" t="inlineStr">
        <is>
          <t/>
        </is>
      </c>
      <c r="BU170" t="inlineStr">
        <is>
          <t/>
        </is>
      </c>
      <c r="BV170" s="2" t="inlineStr">
        <is>
          <t>hyperhidrosis|
hidropedesis|
hydropedesis|
polyhidrosis|
sudorrhoea sudorrhea|
hyperhidrose</t>
        </is>
      </c>
      <c r="BW170" s="2" t="inlineStr">
        <is>
          <t>3|
3|
3|
3|
3|
3</t>
        </is>
      </c>
      <c r="BX170" s="2" t="inlineStr">
        <is>
          <t xml:space="preserve">|
|
|
|
|
</t>
        </is>
      </c>
      <c r="BY170" t="inlineStr">
        <is>
          <t>overmatig zweten</t>
        </is>
      </c>
      <c r="BZ170" t="inlineStr">
        <is>
          <t/>
        </is>
      </c>
      <c r="CA170" t="inlineStr">
        <is>
          <t/>
        </is>
      </c>
      <c r="CB170" t="inlineStr">
        <is>
          <t/>
        </is>
      </c>
      <c r="CC170" t="inlineStr">
        <is>
          <t/>
        </is>
      </c>
      <c r="CD170" s="2" t="inlineStr">
        <is>
          <t>hiper-hidrose</t>
        </is>
      </c>
      <c r="CE170" s="2" t="inlineStr">
        <is>
          <t>3</t>
        </is>
      </c>
      <c r="CF170" s="2" t="inlineStr">
        <is>
          <t/>
        </is>
      </c>
      <c r="CG170" t="inlineStr">
        <is>
          <t/>
        </is>
      </c>
      <c r="CH170" t="inlineStr">
        <is>
          <t/>
        </is>
      </c>
      <c r="CI170" t="inlineStr">
        <is>
          <t/>
        </is>
      </c>
      <c r="CJ170" t="inlineStr">
        <is>
          <t/>
        </is>
      </c>
      <c r="CK170" t="inlineStr">
        <is>
          <t/>
        </is>
      </c>
      <c r="CL170" t="inlineStr">
        <is>
          <t/>
        </is>
      </c>
      <c r="CM170" t="inlineStr">
        <is>
          <t/>
        </is>
      </c>
      <c r="CN170" t="inlineStr">
        <is>
          <t/>
        </is>
      </c>
      <c r="CO170" t="inlineStr">
        <is>
          <t/>
        </is>
      </c>
      <c r="CP170" t="inlineStr">
        <is>
          <t/>
        </is>
      </c>
      <c r="CQ170" t="inlineStr">
        <is>
          <t/>
        </is>
      </c>
      <c r="CR170" t="inlineStr">
        <is>
          <t/>
        </is>
      </c>
      <c r="CS170" t="inlineStr">
        <is>
          <t/>
        </is>
      </c>
      <c r="CT170" t="inlineStr">
        <is>
          <t/>
        </is>
      </c>
      <c r="CU170" t="inlineStr">
        <is>
          <t/>
        </is>
      </c>
      <c r="CV170" t="inlineStr">
        <is>
          <t/>
        </is>
      </c>
      <c r="CW170" t="inlineStr">
        <is>
          <t/>
        </is>
      </c>
    </row>
    <row r="171">
      <c r="A171" s="1" t="str">
        <f>HYPERLINK("https://iate.europa.eu/entry/result/1516420/all", "1516420")</f>
        <v>1516420</v>
      </c>
      <c r="B171" t="inlineStr">
        <is>
          <t>SOCIAL QUESTIONS</t>
        </is>
      </c>
      <c r="C171" t="inlineStr">
        <is>
          <t>SOCIAL QUESTIONS|health|medical science|immunology;SOCIAL QUESTIONS|health|pharmaceutical industry|pharmaceutical product|vaccine;SOCIAL QUESTIONS|health|health policy|organisation of health care|disease prevention|vaccination</t>
        </is>
      </c>
      <c r="D171" t="inlineStr">
        <is>
          <t>yes</t>
        </is>
      </c>
      <c r="E171" t="inlineStr">
        <is>
          <t/>
        </is>
      </c>
      <c r="F171" s="2" t="inlineStr">
        <is>
          <t>първична ваксинация</t>
        </is>
      </c>
      <c r="G171" s="2" t="inlineStr">
        <is>
          <t>3</t>
        </is>
      </c>
      <c r="H171" s="2" t="inlineStr">
        <is>
          <t/>
        </is>
      </c>
      <c r="I171" t="inlineStr">
        <is>
          <t/>
        </is>
      </c>
      <c r="J171" s="2" t="inlineStr">
        <is>
          <t>základní očkování|
primární vakcinace</t>
        </is>
      </c>
      <c r="K171" s="2" t="inlineStr">
        <is>
          <t>3|
3</t>
        </is>
      </c>
      <c r="L171" s="2" t="inlineStr">
        <is>
          <t xml:space="preserve">preferred|
</t>
        </is>
      </c>
      <c r="M171" t="inlineStr">
        <is>
          <t>očkování, při kterém se podává jedna nebo více dávek očkovací látky potřebných k dosažení specifické odolnosti proti dané infekci</t>
        </is>
      </c>
      <c r="N171" s="2" t="inlineStr">
        <is>
          <t>grundvaccination|
førstegangsvaccination|
primærvaccination|
primær vaccination|
basisvaccination|
indledende vaccination|
grundvaccinationsprogram|
grundvaccinationsforløb|
primært vaccinationsprogram|
primært vaccinationsforløb|
primærvaccinationsserie|
indledende vaccinationsforløb</t>
        </is>
      </c>
      <c r="O171" s="2" t="inlineStr">
        <is>
          <t>3|
3|
3|
3|
3|
3|
3|
3|
3|
3|
3|
3</t>
        </is>
      </c>
      <c r="P171" s="2" t="inlineStr">
        <is>
          <t xml:space="preserve">|
|
|
|
|
|
|
|
|
|
|
</t>
        </is>
      </c>
      <c r="Q171" t="inlineStr">
        <is>
          <t/>
        </is>
      </c>
      <c r="R171" s="2" t="inlineStr">
        <is>
          <t>Erstimpfung</t>
        </is>
      </c>
      <c r="S171" s="2" t="inlineStr">
        <is>
          <t>3</t>
        </is>
      </c>
      <c r="T171" s="2" t="inlineStr">
        <is>
          <t/>
        </is>
      </c>
      <c r="U171" t="inlineStr">
        <is>
          <t>die zur Verhütung einer Infektionskrankheit erstmals durchgeführte Impfung</t>
        </is>
      </c>
      <c r="V171" s="2" t="inlineStr">
        <is>
          <t>αρχικός εμβολιασμός|
πρώτος εμβολιασμός</t>
        </is>
      </c>
      <c r="W171" s="2" t="inlineStr">
        <is>
          <t>3|
3</t>
        </is>
      </c>
      <c r="X171" s="2" t="inlineStr">
        <is>
          <t xml:space="preserve">preferred|
</t>
        </is>
      </c>
      <c r="Y171" t="inlineStr">
        <is>
          <t>εμβολιασμός σε μία δόση (ή σε δύο ή περισσότερες δόσεις χορηγούμενες σε σύντομο χρονικό διάστημα), που επιτρέπει στα εμβολιασμένα άτομα να αναπτύξουν το προβλεπόμενο επίπεδο ανοσίας</t>
        </is>
      </c>
      <c r="Z171" s="2" t="inlineStr">
        <is>
          <t>primary vaccination|
primary vaccination course|
basic vaccination scheme|
primary course|
initial vaccination|
primary immunisation</t>
        </is>
      </c>
      <c r="AA171" s="2" t="inlineStr">
        <is>
          <t>3|
3|
3|
1|
3|
3</t>
        </is>
      </c>
      <c r="AB171" s="2" t="inlineStr">
        <is>
          <t>|
|
|
|
|
admitted</t>
        </is>
      </c>
      <c r="AC171" t="inlineStr">
        <is>
          <t>vaccination administered in a single dose, or in two or more doses in a short period, enabling the vaccinated subject to induce the intended level of immunity</t>
        </is>
      </c>
      <c r="AD171" s="2" t="inlineStr">
        <is>
          <t>primovacunación</t>
        </is>
      </c>
      <c r="AE171" s="2" t="inlineStr">
        <is>
          <t>4</t>
        </is>
      </c>
      <c r="AF171" s="2" t="inlineStr">
        <is>
          <t/>
        </is>
      </c>
      <c r="AG171" t="inlineStr">
        <is>
          <t>Serie de dosis de un mismo producto biológico vacunal que se ha de administrar a una persona susceptible para que consiga una inmunidad adecuada frente a la infección que se quiere prevenir</t>
        </is>
      </c>
      <c r="AH171" s="2" t="inlineStr">
        <is>
          <t>esmane vaktsineerimine|
esmavaktsineerimine</t>
        </is>
      </c>
      <c r="AI171" s="2" t="inlineStr">
        <is>
          <t>3|
3</t>
        </is>
      </c>
      <c r="AJ171" s="2" t="inlineStr">
        <is>
          <t xml:space="preserve">|
</t>
        </is>
      </c>
      <c r="AK171" t="inlineStr">
        <is>
          <t>ühe või enama doosina manustatav vaktsineerimiskuur, mille käigus kujuneb &lt;i&gt;immuunsus &lt;/i&gt;&lt;a href="/entry/result/1685134/all" id="ENTRY_TO_ENTRY_CONVERTER" target="_blank"&gt;IATE:1685134&lt;/a&gt; haigusetekitajate vastu</t>
        </is>
      </c>
      <c r="AL171" s="2" t="inlineStr">
        <is>
          <t>perusrokotus|
perusrokoteohjelma</t>
        </is>
      </c>
      <c r="AM171" s="2" t="inlineStr">
        <is>
          <t>3|
3</t>
        </is>
      </c>
      <c r="AN171" s="2" t="inlineStr">
        <is>
          <t xml:space="preserve">|
</t>
        </is>
      </c>
      <c r="AO171" t="inlineStr">
        <is>
          <t/>
        </is>
      </c>
      <c r="AP171" s="2" t="inlineStr">
        <is>
          <t>primovaccination|
vaccination primaire</t>
        </is>
      </c>
      <c r="AQ171" s="2" t="inlineStr">
        <is>
          <t>3|
3</t>
        </is>
      </c>
      <c r="AR171" s="2" t="inlineStr">
        <is>
          <t xml:space="preserve">|
</t>
        </is>
      </c>
      <c r="AS171" t="inlineStr">
        <is>
          <t>première injection ou premières injections successives d'un vaccin permettant d'induire la réponse immunitaire voulue contre une maladie</t>
        </is>
      </c>
      <c r="AT171" s="2" t="inlineStr">
        <is>
          <t>vacsaíniú príomhúil|
vacsaíniú príomha</t>
        </is>
      </c>
      <c r="AU171" s="2" t="inlineStr">
        <is>
          <t>3|
3</t>
        </is>
      </c>
      <c r="AV171" s="2" t="inlineStr">
        <is>
          <t xml:space="preserve">|
</t>
        </is>
      </c>
      <c r="AW171" t="inlineStr">
        <is>
          <t/>
        </is>
      </c>
      <c r="AX171" s="2" t="inlineStr">
        <is>
          <t>primarno cijepljenje</t>
        </is>
      </c>
      <c r="AY171" s="2" t="inlineStr">
        <is>
          <t>3</t>
        </is>
      </c>
      <c r="AZ171" s="2" t="inlineStr">
        <is>
          <t/>
        </is>
      </c>
      <c r="BA171" t="inlineStr">
        <is>
          <t/>
        </is>
      </c>
      <c r="BB171" s="2" t="inlineStr">
        <is>
          <t>alapoltás|
elsődleges vakcinázás|
első vakcinázás</t>
        </is>
      </c>
      <c r="BC171" s="2" t="inlineStr">
        <is>
          <t>3|
3|
3</t>
        </is>
      </c>
      <c r="BD171" s="2" t="inlineStr">
        <is>
          <t xml:space="preserve">|
|
</t>
        </is>
      </c>
      <c r="BE171" t="inlineStr">
        <is>
          <t/>
        </is>
      </c>
      <c r="BF171" s="2" t="inlineStr">
        <is>
          <t>vaccinazione primaria|
prima vaccinazione|
modello di base di vaccinazione|
ciclo di vaccinazione primario</t>
        </is>
      </c>
      <c r="BG171" s="2" t="inlineStr">
        <is>
          <t>3|
3|
3|
3</t>
        </is>
      </c>
      <c r="BH171" s="2" t="inlineStr">
        <is>
          <t xml:space="preserve">preferred|
|
|
</t>
        </is>
      </c>
      <c r="BI171" t="inlineStr">
        <is>
          <t>vaccinazione somministrata
in una, due o più dosi nell’ambito di un breve periodo che consente di raggiungere
il livello di immunizzazione previsto</t>
        </is>
      </c>
      <c r="BJ171" s="2" t="inlineStr">
        <is>
          <t>pirminis skiepijimas|
pirminė vakcinacija</t>
        </is>
      </c>
      <c r="BK171" s="2" t="inlineStr">
        <is>
          <t>2|
2</t>
        </is>
      </c>
      <c r="BL171" s="2" t="inlineStr">
        <is>
          <t xml:space="preserve">|
</t>
        </is>
      </c>
      <c r="BM171" t="inlineStr">
        <is>
          <t/>
        </is>
      </c>
      <c r="BN171" s="2" t="inlineStr">
        <is>
          <t>primārā vakcinācija|
pamatvakcinācija|
pirmreizējā vakcinācija|
sākotnējā vakcinācija</t>
        </is>
      </c>
      <c r="BO171" s="2" t="inlineStr">
        <is>
          <t>3|
3|
3|
2</t>
        </is>
      </c>
      <c r="BP171" s="2" t="inlineStr">
        <is>
          <t xml:space="preserve">|
|
|
</t>
        </is>
      </c>
      <c r="BQ171" t="inlineStr">
        <is>
          <t/>
        </is>
      </c>
      <c r="BR171" s="2" t="inlineStr">
        <is>
          <t>tilqim primarju|
vaċċinazzjoni primarja</t>
        </is>
      </c>
      <c r="BS171" s="2" t="inlineStr">
        <is>
          <t>3|
3</t>
        </is>
      </c>
      <c r="BT171" s="2" t="inlineStr">
        <is>
          <t xml:space="preserve">|
</t>
        </is>
      </c>
      <c r="BU171" t="inlineStr">
        <is>
          <t>vaċċinazzjoni amministrata f'doża waħda, jew f'żewġ dożi jew aktar f'perjodu qasir, li tippermetti lis-soġġett jiżviluppa l-livell ta' immunità intiż</t>
        </is>
      </c>
      <c r="BV171" s="2" t="inlineStr">
        <is>
          <t>primaire vaccinatie</t>
        </is>
      </c>
      <c r="BW171" s="2" t="inlineStr">
        <is>
          <t>3</t>
        </is>
      </c>
      <c r="BX171" s="2" t="inlineStr">
        <is>
          <t/>
        </is>
      </c>
      <c r="BY171" t="inlineStr">
        <is>
          <t>een-,
 twee- of meermalige toediening van een vaccin over een korte periode om het
 immuunsysteem optimaal te activeren en primaire immuniteit op te wekken tegen
 een bepaalde infectieziekte</t>
        </is>
      </c>
      <c r="BZ171" s="2" t="inlineStr">
        <is>
          <t>szczepienie pierwotne|
cykl szczepień pierwotnych</t>
        </is>
      </c>
      <c r="CA171" s="2" t="inlineStr">
        <is>
          <t>3|
3</t>
        </is>
      </c>
      <c r="CB171" s="2" t="inlineStr">
        <is>
          <t xml:space="preserve">|
</t>
        </is>
      </c>
      <c r="CC171" t="inlineStr">
        <is>
          <t/>
        </is>
      </c>
      <c r="CD171" s="2" t="inlineStr">
        <is>
          <t>vacinação primária</t>
        </is>
      </c>
      <c r="CE171" s="2" t="inlineStr">
        <is>
          <t>3</t>
        </is>
      </c>
      <c r="CF171" s="2" t="inlineStr">
        <is>
          <t/>
        </is>
      </c>
      <c r="CG171" t="inlineStr">
        <is>
          <t>Vacinação administrada numa dose única, ou em duas ou mais doses num curto período, para aumentar a proteção contra uma infeção.</t>
        </is>
      </c>
      <c r="CH171" s="2" t="inlineStr">
        <is>
          <t>vaccinare primară|
primovaccinare</t>
        </is>
      </c>
      <c r="CI171" s="2" t="inlineStr">
        <is>
          <t>3|
3</t>
        </is>
      </c>
      <c r="CJ171" s="2" t="inlineStr">
        <is>
          <t xml:space="preserve">|
</t>
        </is>
      </c>
      <c r="CK171" t="inlineStr">
        <is>
          <t/>
        </is>
      </c>
      <c r="CL171" s="2" t="inlineStr">
        <is>
          <t>prvá vakcinácia|
základné očkovanie|
základná očkovacia schéma|
základná vakcinačná schéma</t>
        </is>
      </c>
      <c r="CM171" s="2" t="inlineStr">
        <is>
          <t>3|
3|
3|
3</t>
        </is>
      </c>
      <c r="CN171" s="2" t="inlineStr">
        <is>
          <t xml:space="preserve">|
|
|
</t>
        </is>
      </c>
      <c r="CO171" t="inlineStr">
        <is>
          <t>očkovanie podané v jednej, dvoch alebo viacerých dávkach v krátkom časovom období umožňujúce očkovanému subjektu dosiahnuť požadovanú imunitu</t>
        </is>
      </c>
      <c r="CP171" s="2" t="inlineStr">
        <is>
          <t>primarno cepljenje</t>
        </is>
      </c>
      <c r="CQ171" s="2" t="inlineStr">
        <is>
          <t>3</t>
        </is>
      </c>
      <c r="CR171" s="2" t="inlineStr">
        <is>
          <t/>
        </is>
      </c>
      <c r="CS171" t="inlineStr">
        <is>
          <t>prvo cepljenje proti bolezni, ki je lahko sestavljeno iz enega odmerka oziroma dveh ali več odmerkov v krajšem časovnem zaporedju in s katerim se ustvari želena stopnja imunosti</t>
        </is>
      </c>
      <c r="CT171" s="2" t="inlineStr">
        <is>
          <t>primärvaccination|
primovaccination</t>
        </is>
      </c>
      <c r="CU171" s="2" t="inlineStr">
        <is>
          <t>3|
3</t>
        </is>
      </c>
      <c r="CV171" s="2" t="inlineStr">
        <is>
          <t xml:space="preserve">|
</t>
        </is>
      </c>
      <c r="CW171" t="inlineStr">
        <is>
          <t>första omgången vaccin med vilken man skapar ett grundskydd</t>
        </is>
      </c>
    </row>
    <row r="172">
      <c r="A172" s="1" t="str">
        <f>HYPERLINK("https://iate.europa.eu/entry/result/1526251/all", "1526251")</f>
        <v>1526251</v>
      </c>
      <c r="B172" t="inlineStr">
        <is>
          <t>SOCIAL QUESTIONS</t>
        </is>
      </c>
      <c r="C172" t="inlineStr">
        <is>
          <t>SOCIAL QUESTIONS|health|medical science</t>
        </is>
      </c>
      <c r="D172" t="inlineStr">
        <is>
          <t>yes</t>
        </is>
      </c>
      <c r="E172" t="inlineStr">
        <is>
          <t/>
        </is>
      </c>
      <c r="F172" t="inlineStr">
        <is>
          <t/>
        </is>
      </c>
      <c r="G172" t="inlineStr">
        <is>
          <t/>
        </is>
      </c>
      <c r="H172" t="inlineStr">
        <is>
          <t/>
        </is>
      </c>
      <c r="I172" t="inlineStr">
        <is>
          <t/>
        </is>
      </c>
      <c r="J172" t="inlineStr">
        <is>
          <t/>
        </is>
      </c>
      <c r="K172" t="inlineStr">
        <is>
          <t/>
        </is>
      </c>
      <c r="L172" t="inlineStr">
        <is>
          <t/>
        </is>
      </c>
      <c r="M172" t="inlineStr">
        <is>
          <t/>
        </is>
      </c>
      <c r="N172" s="2" t="inlineStr">
        <is>
          <t>luteiniserende hormon|
LH</t>
        </is>
      </c>
      <c r="O172" s="2" t="inlineStr">
        <is>
          <t>3|
3</t>
        </is>
      </c>
      <c r="P172" s="2" t="inlineStr">
        <is>
          <t xml:space="preserve">|
</t>
        </is>
      </c>
      <c r="Q172" t="inlineStr">
        <is>
          <t/>
        </is>
      </c>
      <c r="R172" s="2" t="inlineStr">
        <is>
          <t>Luteinisierungshormon|
luteinisierendes Hormon|
LH.|
L.H.</t>
        </is>
      </c>
      <c r="S172" s="2" t="inlineStr">
        <is>
          <t>3|
3|
3|
3</t>
        </is>
      </c>
      <c r="T172" s="2" t="inlineStr">
        <is>
          <t xml:space="preserve">|
|
|
</t>
        </is>
      </c>
      <c r="U172" t="inlineStr">
        <is>
          <t>interstitialzellen stimulierendes Hormon</t>
        </is>
      </c>
      <c r="V172" s="2" t="inlineStr">
        <is>
          <t>ωχρινοτρόπος ορμόνη</t>
        </is>
      </c>
      <c r="W172" s="2" t="inlineStr">
        <is>
          <t>3</t>
        </is>
      </c>
      <c r="X172" s="2" t="inlineStr">
        <is>
          <t/>
        </is>
      </c>
      <c r="Y172" t="inlineStr">
        <is>
          <t>γλυκοπρωτεϊνική ορμόνη που εκκρίνεται από τον πρόσθιο λοβό της υπόφυσης</t>
        </is>
      </c>
      <c r="Z172" s="2" t="inlineStr">
        <is>
          <t>luteinising hormone|
interstitial cell stimulating hormone</t>
        </is>
      </c>
      <c r="AA172" s="2" t="inlineStr">
        <is>
          <t>3|
3</t>
        </is>
      </c>
      <c r="AB172" s="2" t="inlineStr">
        <is>
          <t xml:space="preserve">preferred|
</t>
        </is>
      </c>
      <c r="AC172" t="inlineStr">
        <is>
          <t>hormone produced by gonadotroph cells in the anterior pituitary gland. In females, it triggers ovulation[3] and development of the corpus luteum. In males; in males, it stimulates Leydig cell production of testosterone</t>
        </is>
      </c>
      <c r="AD172" s="2" t="inlineStr">
        <is>
          <t>hormona luteinizante</t>
        </is>
      </c>
      <c r="AE172" s="2" t="inlineStr">
        <is>
          <t>3</t>
        </is>
      </c>
      <c r="AF172" s="2" t="inlineStr">
        <is>
          <t/>
        </is>
      </c>
      <c r="AG172" t="inlineStr">
        <is>
          <t/>
        </is>
      </c>
      <c r="AH172" t="inlineStr">
        <is>
          <t/>
        </is>
      </c>
      <c r="AI172" t="inlineStr">
        <is>
          <t/>
        </is>
      </c>
      <c r="AJ172" t="inlineStr">
        <is>
          <t/>
        </is>
      </c>
      <c r="AK172" t="inlineStr">
        <is>
          <t/>
        </is>
      </c>
      <c r="AL172" t="inlineStr">
        <is>
          <t/>
        </is>
      </c>
      <c r="AM172" t="inlineStr">
        <is>
          <t/>
        </is>
      </c>
      <c r="AN172" t="inlineStr">
        <is>
          <t/>
        </is>
      </c>
      <c r="AO172" t="inlineStr">
        <is>
          <t/>
        </is>
      </c>
      <c r="AP172" s="2" t="inlineStr">
        <is>
          <t>hormone lutéinisante</t>
        </is>
      </c>
      <c r="AQ172" s="2" t="inlineStr">
        <is>
          <t>3</t>
        </is>
      </c>
      <c r="AR172" s="2" t="inlineStr">
        <is>
          <t/>
        </is>
      </c>
      <c r="AS172" t="inlineStr">
        <is>
          <t/>
        </is>
      </c>
      <c r="AT172" s="2" t="inlineStr">
        <is>
          <t>hormón lúitéinitheach</t>
        </is>
      </c>
      <c r="AU172" s="2" t="inlineStr">
        <is>
          <t>3</t>
        </is>
      </c>
      <c r="AV172" s="2" t="inlineStr">
        <is>
          <t/>
        </is>
      </c>
      <c r="AW172" t="inlineStr">
        <is>
          <t/>
        </is>
      </c>
      <c r="AX172" s="2" t="inlineStr">
        <is>
          <t>luteinizacijski hormon</t>
        </is>
      </c>
      <c r="AY172" s="2" t="inlineStr">
        <is>
          <t>3</t>
        </is>
      </c>
      <c r="AZ172" s="2" t="inlineStr">
        <is>
          <t/>
        </is>
      </c>
      <c r="BA172" t="inlineStr">
        <is>
          <t>gonadotropni hormon koji potiče ovulaciju i nastanak žutoga tijela, stvaranje estrogena i progesterona u jajniku te stvaranje testosterona u sjemeniku</t>
        </is>
      </c>
      <c r="BB172" s="2" t="inlineStr">
        <is>
          <t>luteinizáló hormon</t>
        </is>
      </c>
      <c r="BC172" s="2" t="inlineStr">
        <is>
          <t>3</t>
        </is>
      </c>
      <c r="BD172" s="2" t="inlineStr">
        <is>
          <t/>
        </is>
      </c>
      <c r="BE172" t="inlineStr">
        <is>
          <t/>
        </is>
      </c>
      <c r="BF172" s="2" t="inlineStr">
        <is>
          <t>ormone luteinizzante|
LH|
ormone stimolante delle cellule interstiziali</t>
        </is>
      </c>
      <c r="BG172" s="2" t="inlineStr">
        <is>
          <t>3|
3|
3</t>
        </is>
      </c>
      <c r="BH172" s="2" t="inlineStr">
        <is>
          <t xml:space="preserve">|
|
</t>
        </is>
      </c>
      <c r="BI172" t="inlineStr">
        <is>
          <t>ormone prodotto dall’adenoipofisi che regola la funzione delle gonadi</t>
        </is>
      </c>
      <c r="BJ172" s="2" t="inlineStr">
        <is>
          <t>liuteinizuojantis hormonas</t>
        </is>
      </c>
      <c r="BK172" s="2" t="inlineStr">
        <is>
          <t>3</t>
        </is>
      </c>
      <c r="BL172" s="2" t="inlineStr">
        <is>
          <t/>
        </is>
      </c>
      <c r="BM172" t="inlineStr">
        <is>
          <t>ovuliaciją stimuliuojantis bei estradiolio (ir kitų estrogenų) ir progesterono sintezę kiaušidžių ląstelėse skatinantis hormonas</t>
        </is>
      </c>
      <c r="BN172" t="inlineStr">
        <is>
          <t/>
        </is>
      </c>
      <c r="BO172" t="inlineStr">
        <is>
          <t/>
        </is>
      </c>
      <c r="BP172" t="inlineStr">
        <is>
          <t/>
        </is>
      </c>
      <c r="BQ172" t="inlineStr">
        <is>
          <t/>
        </is>
      </c>
      <c r="BR172" s="2" t="inlineStr">
        <is>
          <t>ormon luteinizzanti</t>
        </is>
      </c>
      <c r="BS172" s="2" t="inlineStr">
        <is>
          <t>3</t>
        </is>
      </c>
      <c r="BT172" s="2" t="inlineStr">
        <is>
          <t/>
        </is>
      </c>
      <c r="BU172" t="inlineStr">
        <is>
          <t>ormon merħi mill-glandola pitwitarja quddimija li jistimola l-ovulazzjoni fin-nisa u s-sinteżi tal-androġenu fl-irġiel</t>
        </is>
      </c>
      <c r="BV172" s="2" t="inlineStr">
        <is>
          <t>luteïniserend hormoon|
Interstitiële Cellen Stimulerend Hormoon</t>
        </is>
      </c>
      <c r="BW172" s="2" t="inlineStr">
        <is>
          <t>3|
1</t>
        </is>
      </c>
      <c r="BX172" s="2" t="inlineStr">
        <is>
          <t xml:space="preserve">|
</t>
        </is>
      </c>
      <c r="BY172" t="inlineStr">
        <is>
          <t/>
        </is>
      </c>
      <c r="BZ172" s="2" t="inlineStr">
        <is>
          <t>hormon luteinizujący|
lutropina|
LH</t>
        </is>
      </c>
      <c r="CA172" s="2" t="inlineStr">
        <is>
          <t>3|
3|
3</t>
        </is>
      </c>
      <c r="CB172" s="2" t="inlineStr">
        <is>
          <t xml:space="preserve">|
|
</t>
        </is>
      </c>
      <c r="CC172" t="inlineStr">
        <is>
          <t>hormon gonadotropowy, wydzielany przez przedni płat przysadki</t>
        </is>
      </c>
      <c r="CD172" s="2" t="inlineStr">
        <is>
          <t>hormona luteinizante|
LH</t>
        </is>
      </c>
      <c r="CE172" s="2" t="inlineStr">
        <is>
          <t>3|
3</t>
        </is>
      </c>
      <c r="CF172" s="2" t="inlineStr">
        <is>
          <t xml:space="preserve">|
</t>
        </is>
      </c>
      <c r="CG172" t="inlineStr">
        <is>
          <t/>
        </is>
      </c>
      <c r="CH172" t="inlineStr">
        <is>
          <t/>
        </is>
      </c>
      <c r="CI172" t="inlineStr">
        <is>
          <t/>
        </is>
      </c>
      <c r="CJ172" t="inlineStr">
        <is>
          <t/>
        </is>
      </c>
      <c r="CK172" t="inlineStr">
        <is>
          <t/>
        </is>
      </c>
      <c r="CL172" t="inlineStr">
        <is>
          <t/>
        </is>
      </c>
      <c r="CM172" t="inlineStr">
        <is>
          <t/>
        </is>
      </c>
      <c r="CN172" t="inlineStr">
        <is>
          <t/>
        </is>
      </c>
      <c r="CO172" t="inlineStr">
        <is>
          <t/>
        </is>
      </c>
      <c r="CP172" s="2" t="inlineStr">
        <is>
          <t>luteinizirajoči hormon|
intersticijske celice stimulirajoči hormon</t>
        </is>
      </c>
      <c r="CQ172" s="2" t="inlineStr">
        <is>
          <t>3|
3</t>
        </is>
      </c>
      <c r="CR172" s="2" t="inlineStr">
        <is>
          <t xml:space="preserve">|
</t>
        </is>
      </c>
      <c r="CS172" t="inlineStr">
        <is>
          <t>gonadotropin, ki ga izloča adenohipofiza, pri ženski povzroči ovulacijo ter razvoj in sekrecijo rumenega telesca, pri moškem deluje kot intersticijske celice stimulirajoči hormon in spodbuja tvorbo spolnih hormonov v intersticijskih celicah testisov</t>
        </is>
      </c>
      <c r="CT172" s="2" t="inlineStr">
        <is>
          <t>luteiniserande hormon|
LH</t>
        </is>
      </c>
      <c r="CU172" s="2" t="inlineStr">
        <is>
          <t>3|
3</t>
        </is>
      </c>
      <c r="CV172" s="2" t="inlineStr">
        <is>
          <t xml:space="preserve">|
</t>
        </is>
      </c>
      <c r="CW172" t="inlineStr">
        <is>
          <t/>
        </is>
      </c>
    </row>
    <row r="173">
      <c r="A173" s="1" t="str">
        <f>HYPERLINK("https://iate.europa.eu/entry/result/1526186/all", "1526186")</f>
        <v>1526186</v>
      </c>
      <c r="B173" t="inlineStr">
        <is>
          <t>SOCIAL QUESTIONS</t>
        </is>
      </c>
      <c r="C173" t="inlineStr">
        <is>
          <t>SOCIAL QUESTIONS|health|medical science</t>
        </is>
      </c>
      <c r="D173" t="inlineStr">
        <is>
          <t>no</t>
        </is>
      </c>
      <c r="E173" t="inlineStr">
        <is>
          <t/>
        </is>
      </c>
      <c r="F173" t="inlineStr">
        <is>
          <t/>
        </is>
      </c>
      <c r="G173" t="inlineStr">
        <is>
          <t/>
        </is>
      </c>
      <c r="H173" t="inlineStr">
        <is>
          <t/>
        </is>
      </c>
      <c r="I173" t="inlineStr">
        <is>
          <t/>
        </is>
      </c>
      <c r="J173" t="inlineStr">
        <is>
          <t/>
        </is>
      </c>
      <c r="K173" t="inlineStr">
        <is>
          <t/>
        </is>
      </c>
      <c r="L173" t="inlineStr">
        <is>
          <t/>
        </is>
      </c>
      <c r="M173" t="inlineStr">
        <is>
          <t/>
        </is>
      </c>
      <c r="N173" s="2" t="inlineStr">
        <is>
          <t>homocystinuri</t>
        </is>
      </c>
      <c r="O173" s="2" t="inlineStr">
        <is>
          <t>3</t>
        </is>
      </c>
      <c r="P173" s="2" t="inlineStr">
        <is>
          <t/>
        </is>
      </c>
      <c r="Q173" t="inlineStr">
        <is>
          <t/>
        </is>
      </c>
      <c r="R173" s="2" t="inlineStr">
        <is>
          <t>Homozystinurie</t>
        </is>
      </c>
      <c r="S173" s="2" t="inlineStr">
        <is>
          <t>3</t>
        </is>
      </c>
      <c r="T173" s="2" t="inlineStr">
        <is>
          <t/>
        </is>
      </c>
      <c r="U173" t="inlineStr">
        <is>
          <t>seltene autosomal-rezessiv erbl.Enzymopathie mit Stoerung der Zystathionin-synthetase</t>
        </is>
      </c>
      <c r="V173" t="inlineStr">
        <is>
          <t/>
        </is>
      </c>
      <c r="W173" t="inlineStr">
        <is>
          <t/>
        </is>
      </c>
      <c r="X173" t="inlineStr">
        <is>
          <t/>
        </is>
      </c>
      <c r="Y173" t="inlineStr">
        <is>
          <t/>
        </is>
      </c>
      <c r="Z173" s="2" t="inlineStr">
        <is>
          <t>homocystinuria</t>
        </is>
      </c>
      <c r="AA173" s="2" t="inlineStr">
        <is>
          <t>3</t>
        </is>
      </c>
      <c r="AB173" s="2" t="inlineStr">
        <is>
          <t/>
        </is>
      </c>
      <c r="AC173" t="inlineStr">
        <is>
          <t/>
        </is>
      </c>
      <c r="AD173" s="2" t="inlineStr">
        <is>
          <t>homocistinuria</t>
        </is>
      </c>
      <c r="AE173" s="2" t="inlineStr">
        <is>
          <t>3</t>
        </is>
      </c>
      <c r="AF173" s="2" t="inlineStr">
        <is>
          <t/>
        </is>
      </c>
      <c r="AG173" t="inlineStr">
        <is>
          <t/>
        </is>
      </c>
      <c r="AH173" t="inlineStr">
        <is>
          <t/>
        </is>
      </c>
      <c r="AI173" t="inlineStr">
        <is>
          <t/>
        </is>
      </c>
      <c r="AJ173" t="inlineStr">
        <is>
          <t/>
        </is>
      </c>
      <c r="AK173" t="inlineStr">
        <is>
          <t/>
        </is>
      </c>
      <c r="AL173" t="inlineStr">
        <is>
          <t/>
        </is>
      </c>
      <c r="AM173" t="inlineStr">
        <is>
          <t/>
        </is>
      </c>
      <c r="AN173" t="inlineStr">
        <is>
          <t/>
        </is>
      </c>
      <c r="AO173" t="inlineStr">
        <is>
          <t/>
        </is>
      </c>
      <c r="AP173" s="2" t="inlineStr">
        <is>
          <t>homocystinurie</t>
        </is>
      </c>
      <c r="AQ173" s="2" t="inlineStr">
        <is>
          <t>3</t>
        </is>
      </c>
      <c r="AR173" s="2" t="inlineStr">
        <is>
          <t/>
        </is>
      </c>
      <c r="AS173" t="inlineStr">
        <is>
          <t/>
        </is>
      </c>
      <c r="AT173" t="inlineStr">
        <is>
          <t/>
        </is>
      </c>
      <c r="AU173" t="inlineStr">
        <is>
          <t/>
        </is>
      </c>
      <c r="AV173" t="inlineStr">
        <is>
          <t/>
        </is>
      </c>
      <c r="AW173" t="inlineStr">
        <is>
          <t/>
        </is>
      </c>
      <c r="AX173" t="inlineStr">
        <is>
          <t/>
        </is>
      </c>
      <c r="AY173" t="inlineStr">
        <is>
          <t/>
        </is>
      </c>
      <c r="AZ173" t="inlineStr">
        <is>
          <t/>
        </is>
      </c>
      <c r="BA173" t="inlineStr">
        <is>
          <t/>
        </is>
      </c>
      <c r="BB173" t="inlineStr">
        <is>
          <t/>
        </is>
      </c>
      <c r="BC173" t="inlineStr">
        <is>
          <t/>
        </is>
      </c>
      <c r="BD173" t="inlineStr">
        <is>
          <t/>
        </is>
      </c>
      <c r="BE173" t="inlineStr">
        <is>
          <t/>
        </is>
      </c>
      <c r="BF173" s="2" t="inlineStr">
        <is>
          <t>omocistinuria</t>
        </is>
      </c>
      <c r="BG173" s="2" t="inlineStr">
        <is>
          <t>3</t>
        </is>
      </c>
      <c r="BH173" s="2" t="inlineStr">
        <is>
          <t/>
        </is>
      </c>
      <c r="BI173" t="inlineStr">
        <is>
          <t>rara enzimopatia a trasmissione autosomica recessiva caratterizzata da disturbi della sintesi cistationinica</t>
        </is>
      </c>
      <c r="BJ173" t="inlineStr">
        <is>
          <t/>
        </is>
      </c>
      <c r="BK173" t="inlineStr">
        <is>
          <t/>
        </is>
      </c>
      <c r="BL173" t="inlineStr">
        <is>
          <t/>
        </is>
      </c>
      <c r="BM173" t="inlineStr">
        <is>
          <t/>
        </is>
      </c>
      <c r="BN173" t="inlineStr">
        <is>
          <t/>
        </is>
      </c>
      <c r="BO173" t="inlineStr">
        <is>
          <t/>
        </is>
      </c>
      <c r="BP173" t="inlineStr">
        <is>
          <t/>
        </is>
      </c>
      <c r="BQ173" t="inlineStr">
        <is>
          <t/>
        </is>
      </c>
      <c r="BR173" t="inlineStr">
        <is>
          <t/>
        </is>
      </c>
      <c r="BS173" t="inlineStr">
        <is>
          <t/>
        </is>
      </c>
      <c r="BT173" t="inlineStr">
        <is>
          <t/>
        </is>
      </c>
      <c r="BU173" t="inlineStr">
        <is>
          <t/>
        </is>
      </c>
      <c r="BV173" s="2" t="inlineStr">
        <is>
          <t>homocystinurie</t>
        </is>
      </c>
      <c r="BW173" s="2" t="inlineStr">
        <is>
          <t>3</t>
        </is>
      </c>
      <c r="BX173" s="2" t="inlineStr">
        <is>
          <t/>
        </is>
      </c>
      <c r="BY173" t="inlineStr">
        <is>
          <t/>
        </is>
      </c>
      <c r="BZ173" t="inlineStr">
        <is>
          <t/>
        </is>
      </c>
      <c r="CA173" t="inlineStr">
        <is>
          <t/>
        </is>
      </c>
      <c r="CB173" t="inlineStr">
        <is>
          <t/>
        </is>
      </c>
      <c r="CC173" t="inlineStr">
        <is>
          <t/>
        </is>
      </c>
      <c r="CD173" s="2" t="inlineStr">
        <is>
          <t>homocistinúria</t>
        </is>
      </c>
      <c r="CE173" s="2" t="inlineStr">
        <is>
          <t>3</t>
        </is>
      </c>
      <c r="CF173" s="2" t="inlineStr">
        <is>
          <t/>
        </is>
      </c>
      <c r="CG173" t="inlineStr">
        <is>
          <t/>
        </is>
      </c>
      <c r="CH173" t="inlineStr">
        <is>
          <t/>
        </is>
      </c>
      <c r="CI173" t="inlineStr">
        <is>
          <t/>
        </is>
      </c>
      <c r="CJ173" t="inlineStr">
        <is>
          <t/>
        </is>
      </c>
      <c r="CK173" t="inlineStr">
        <is>
          <t/>
        </is>
      </c>
      <c r="CL173" t="inlineStr">
        <is>
          <t/>
        </is>
      </c>
      <c r="CM173" t="inlineStr">
        <is>
          <t/>
        </is>
      </c>
      <c r="CN173" t="inlineStr">
        <is>
          <t/>
        </is>
      </c>
      <c r="CO173" t="inlineStr">
        <is>
          <t/>
        </is>
      </c>
      <c r="CP173" t="inlineStr">
        <is>
          <t/>
        </is>
      </c>
      <c r="CQ173" t="inlineStr">
        <is>
          <t/>
        </is>
      </c>
      <c r="CR173" t="inlineStr">
        <is>
          <t/>
        </is>
      </c>
      <c r="CS173" t="inlineStr">
        <is>
          <t/>
        </is>
      </c>
      <c r="CT173" t="inlineStr">
        <is>
          <t/>
        </is>
      </c>
      <c r="CU173" t="inlineStr">
        <is>
          <t/>
        </is>
      </c>
      <c r="CV173" t="inlineStr">
        <is>
          <t/>
        </is>
      </c>
      <c r="CW173" t="inlineStr">
        <is>
          <t/>
        </is>
      </c>
    </row>
    <row r="174">
      <c r="A174" s="1" t="str">
        <f>HYPERLINK("https://iate.europa.eu/entry/result/1514521/all", "1514521")</f>
        <v>1514521</v>
      </c>
      <c r="B174" t="inlineStr">
        <is>
          <t>SOCIAL QUESTIONS</t>
        </is>
      </c>
      <c r="C174" t="inlineStr">
        <is>
          <t>SOCIAL QUESTIONS|health|medical science|surgery</t>
        </is>
      </c>
      <c r="D174" t="inlineStr">
        <is>
          <t>yes</t>
        </is>
      </c>
      <c r="E174" t="inlineStr">
        <is>
          <t/>
        </is>
      </c>
      <c r="F174" t="inlineStr">
        <is>
          <t/>
        </is>
      </c>
      <c r="G174" t="inlineStr">
        <is>
          <t/>
        </is>
      </c>
      <c r="H174" t="inlineStr">
        <is>
          <t/>
        </is>
      </c>
      <c r="I174" t="inlineStr">
        <is>
          <t/>
        </is>
      </c>
      <c r="J174" t="inlineStr">
        <is>
          <t/>
        </is>
      </c>
      <c r="K174" t="inlineStr">
        <is>
          <t/>
        </is>
      </c>
      <c r="L174" t="inlineStr">
        <is>
          <t/>
        </is>
      </c>
      <c r="M174" t="inlineStr">
        <is>
          <t/>
        </is>
      </c>
      <c r="N174" s="2" t="inlineStr">
        <is>
          <t>ektomi|
resektion</t>
        </is>
      </c>
      <c r="O174" s="2" t="inlineStr">
        <is>
          <t>3|
3</t>
        </is>
      </c>
      <c r="P174" s="2" t="inlineStr">
        <is>
          <t xml:space="preserve">|
</t>
        </is>
      </c>
      <c r="Q174" t="inlineStr">
        <is>
          <t>resektion: afskæring eller bortskæring (af organer el. vævsstykker)</t>
        </is>
      </c>
      <c r="R174" s="2" t="inlineStr">
        <is>
          <t>Ektomie|
Resektion</t>
        </is>
      </c>
      <c r="S174" s="2" t="inlineStr">
        <is>
          <t>3|
3</t>
        </is>
      </c>
      <c r="T174" s="2" t="inlineStr">
        <is>
          <t xml:space="preserve">|
</t>
        </is>
      </c>
      <c r="U174" t="inlineStr">
        <is>
          <t>das Herausschneiden, im engeren Sinn die vollständige Entfernung eines Organs</t>
        </is>
      </c>
      <c r="V174" s="2" t="inlineStr">
        <is>
          <t>αποκοπή|
ολική εκτομή</t>
        </is>
      </c>
      <c r="W174" s="2" t="inlineStr">
        <is>
          <t>3|
3</t>
        </is>
      </c>
      <c r="X174" s="2" t="inlineStr">
        <is>
          <t xml:space="preserve">|
</t>
        </is>
      </c>
      <c r="Y174" t="inlineStr">
        <is>
          <t/>
        </is>
      </c>
      <c r="Z174" s="2" t="inlineStr">
        <is>
          <t>resection|
ectomy</t>
        </is>
      </c>
      <c r="AA174" s="2" t="inlineStr">
        <is>
          <t>3|
1</t>
        </is>
      </c>
      <c r="AB174" s="2" t="inlineStr">
        <is>
          <t xml:space="preserve">|
</t>
        </is>
      </c>
      <c r="AC174" t="inlineStr">
        <is>
          <t>total surgical removal of an anatomic body</t>
        </is>
      </c>
      <c r="AD174" s="2" t="inlineStr">
        <is>
          <t>ectomía|
reseccion</t>
        </is>
      </c>
      <c r="AE174" s="2" t="inlineStr">
        <is>
          <t>3|
3</t>
        </is>
      </c>
      <c r="AF174" s="2" t="inlineStr">
        <is>
          <t xml:space="preserve">|
</t>
        </is>
      </c>
      <c r="AG174" t="inlineStr">
        <is>
          <t/>
        </is>
      </c>
      <c r="AH174" t="inlineStr">
        <is>
          <t/>
        </is>
      </c>
      <c r="AI174" t="inlineStr">
        <is>
          <t/>
        </is>
      </c>
      <c r="AJ174" t="inlineStr">
        <is>
          <t/>
        </is>
      </c>
      <c r="AK174" t="inlineStr">
        <is>
          <t/>
        </is>
      </c>
      <c r="AL174" t="inlineStr">
        <is>
          <t/>
        </is>
      </c>
      <c r="AM174" t="inlineStr">
        <is>
          <t/>
        </is>
      </c>
      <c r="AN174" t="inlineStr">
        <is>
          <t/>
        </is>
      </c>
      <c r="AO174" t="inlineStr">
        <is>
          <t/>
        </is>
      </c>
      <c r="AP174" s="2" t="inlineStr">
        <is>
          <t>résection</t>
        </is>
      </c>
      <c r="AQ174" s="2" t="inlineStr">
        <is>
          <t>3</t>
        </is>
      </c>
      <c r="AR174" s="2" t="inlineStr">
        <is>
          <t/>
        </is>
      </c>
      <c r="AS174" t="inlineStr">
        <is>
          <t>intervention chirurgicale consistant à enlever une partie, généralement assez volumineuse, d'un tissu ou d'un organe</t>
        </is>
      </c>
      <c r="AT174" t="inlineStr">
        <is>
          <t/>
        </is>
      </c>
      <c r="AU174" t="inlineStr">
        <is>
          <t/>
        </is>
      </c>
      <c r="AV174" t="inlineStr">
        <is>
          <t/>
        </is>
      </c>
      <c r="AW174" t="inlineStr">
        <is>
          <t/>
        </is>
      </c>
      <c r="AX174" t="inlineStr">
        <is>
          <t/>
        </is>
      </c>
      <c r="AY174" t="inlineStr">
        <is>
          <t/>
        </is>
      </c>
      <c r="AZ174" t="inlineStr">
        <is>
          <t/>
        </is>
      </c>
      <c r="BA174" t="inlineStr">
        <is>
          <t/>
        </is>
      </c>
      <c r="BB174" t="inlineStr">
        <is>
          <t/>
        </is>
      </c>
      <c r="BC174" t="inlineStr">
        <is>
          <t/>
        </is>
      </c>
      <c r="BD174" t="inlineStr">
        <is>
          <t/>
        </is>
      </c>
      <c r="BE174" t="inlineStr">
        <is>
          <t/>
        </is>
      </c>
      <c r="BF174" s="2" t="inlineStr">
        <is>
          <t>resezione</t>
        </is>
      </c>
      <c r="BG174" s="2" t="inlineStr">
        <is>
          <t>3</t>
        </is>
      </c>
      <c r="BH174" s="2" t="inlineStr">
        <is>
          <t/>
        </is>
      </c>
      <c r="BI174" t="inlineStr">
        <is>
          <t/>
        </is>
      </c>
      <c r="BJ174" t="inlineStr">
        <is>
          <t/>
        </is>
      </c>
      <c r="BK174" t="inlineStr">
        <is>
          <t/>
        </is>
      </c>
      <c r="BL174" t="inlineStr">
        <is>
          <t/>
        </is>
      </c>
      <c r="BM174" t="inlineStr">
        <is>
          <t/>
        </is>
      </c>
      <c r="BN174" t="inlineStr">
        <is>
          <t/>
        </is>
      </c>
      <c r="BO174" t="inlineStr">
        <is>
          <t/>
        </is>
      </c>
      <c r="BP174" t="inlineStr">
        <is>
          <t/>
        </is>
      </c>
      <c r="BQ174" t="inlineStr">
        <is>
          <t/>
        </is>
      </c>
      <c r="BR174" t="inlineStr">
        <is>
          <t/>
        </is>
      </c>
      <c r="BS174" t="inlineStr">
        <is>
          <t/>
        </is>
      </c>
      <c r="BT174" t="inlineStr">
        <is>
          <t/>
        </is>
      </c>
      <c r="BU174" t="inlineStr">
        <is>
          <t/>
        </is>
      </c>
      <c r="BV174" s="2" t="inlineStr">
        <is>
          <t>resectie</t>
        </is>
      </c>
      <c r="BW174" s="2" t="inlineStr">
        <is>
          <t>3</t>
        </is>
      </c>
      <c r="BX174" s="2" t="inlineStr">
        <is>
          <t/>
        </is>
      </c>
      <c r="BY174" t="inlineStr">
        <is>
          <t/>
        </is>
      </c>
      <c r="BZ174" t="inlineStr">
        <is>
          <t/>
        </is>
      </c>
      <c r="CA174" t="inlineStr">
        <is>
          <t/>
        </is>
      </c>
      <c r="CB174" t="inlineStr">
        <is>
          <t/>
        </is>
      </c>
      <c r="CC174" t="inlineStr">
        <is>
          <t/>
        </is>
      </c>
      <c r="CD174" s="2" t="inlineStr">
        <is>
          <t>ressecção</t>
        </is>
      </c>
      <c r="CE174" s="2" t="inlineStr">
        <is>
          <t>3</t>
        </is>
      </c>
      <c r="CF174" s="2" t="inlineStr">
        <is>
          <t/>
        </is>
      </c>
      <c r="CG174" t="inlineStr">
        <is>
          <t/>
        </is>
      </c>
      <c r="CH174" t="inlineStr">
        <is>
          <t/>
        </is>
      </c>
      <c r="CI174" t="inlineStr">
        <is>
          <t/>
        </is>
      </c>
      <c r="CJ174" t="inlineStr">
        <is>
          <t/>
        </is>
      </c>
      <c r="CK174" t="inlineStr">
        <is>
          <t/>
        </is>
      </c>
      <c r="CL174" t="inlineStr">
        <is>
          <t/>
        </is>
      </c>
      <c r="CM174" t="inlineStr">
        <is>
          <t/>
        </is>
      </c>
      <c r="CN174" t="inlineStr">
        <is>
          <t/>
        </is>
      </c>
      <c r="CO174" t="inlineStr">
        <is>
          <t/>
        </is>
      </c>
      <c r="CP174" t="inlineStr">
        <is>
          <t/>
        </is>
      </c>
      <c r="CQ174" t="inlineStr">
        <is>
          <t/>
        </is>
      </c>
      <c r="CR174" t="inlineStr">
        <is>
          <t/>
        </is>
      </c>
      <c r="CS174" t="inlineStr">
        <is>
          <t/>
        </is>
      </c>
      <c r="CT174" t="inlineStr">
        <is>
          <t/>
        </is>
      </c>
      <c r="CU174" t="inlineStr">
        <is>
          <t/>
        </is>
      </c>
      <c r="CV174" t="inlineStr">
        <is>
          <t/>
        </is>
      </c>
      <c r="CW174" t="inlineStr">
        <is>
          <t/>
        </is>
      </c>
    </row>
    <row r="175">
      <c r="A175" s="1" t="str">
        <f>HYPERLINK("https://iate.europa.eu/entry/result/1526144/all", "1526144")</f>
        <v>1526144</v>
      </c>
      <c r="B175" t="inlineStr">
        <is>
          <t>SOCIAL QUESTIONS</t>
        </is>
      </c>
      <c r="C175" t="inlineStr">
        <is>
          <t>SOCIAL QUESTIONS|health|medical science</t>
        </is>
      </c>
      <c r="D175" t="inlineStr">
        <is>
          <t>no</t>
        </is>
      </c>
      <c r="E175" t="inlineStr">
        <is>
          <t/>
        </is>
      </c>
      <c r="F175" t="inlineStr">
        <is>
          <t/>
        </is>
      </c>
      <c r="G175" t="inlineStr">
        <is>
          <t/>
        </is>
      </c>
      <c r="H175" t="inlineStr">
        <is>
          <t/>
        </is>
      </c>
      <c r="I175" t="inlineStr">
        <is>
          <t/>
        </is>
      </c>
      <c r="J175" t="inlineStr">
        <is>
          <t/>
        </is>
      </c>
      <c r="K175" t="inlineStr">
        <is>
          <t/>
        </is>
      </c>
      <c r="L175" t="inlineStr">
        <is>
          <t/>
        </is>
      </c>
      <c r="M175" t="inlineStr">
        <is>
          <t/>
        </is>
      </c>
      <c r="N175" s="2" t="inlineStr">
        <is>
          <t>homogentisinsyre</t>
        </is>
      </c>
      <c r="O175" s="2" t="inlineStr">
        <is>
          <t>3</t>
        </is>
      </c>
      <c r="P175" s="2" t="inlineStr">
        <is>
          <t/>
        </is>
      </c>
      <c r="Q175" t="inlineStr">
        <is>
          <t/>
        </is>
      </c>
      <c r="R175" s="2" t="inlineStr">
        <is>
          <t>Homogentisinurie</t>
        </is>
      </c>
      <c r="S175" s="2" t="inlineStr">
        <is>
          <t>3</t>
        </is>
      </c>
      <c r="T175" s="2" t="inlineStr">
        <is>
          <t/>
        </is>
      </c>
      <c r="U175" t="inlineStr">
        <is>
          <t>Ausscheidung von Homogentisinsaeure und deren Derivaten im Harn als wesentl.Symptom des Alkaptonurie-Syndroms</t>
        </is>
      </c>
      <c r="V175" t="inlineStr">
        <is>
          <t/>
        </is>
      </c>
      <c r="W175" t="inlineStr">
        <is>
          <t/>
        </is>
      </c>
      <c r="X175" t="inlineStr">
        <is>
          <t/>
        </is>
      </c>
      <c r="Y175" t="inlineStr">
        <is>
          <t/>
        </is>
      </c>
      <c r="Z175" s="2" t="inlineStr">
        <is>
          <t>homogentisuria|
alkaptonuria</t>
        </is>
      </c>
      <c r="AA175" s="2" t="inlineStr">
        <is>
          <t>3|
3</t>
        </is>
      </c>
      <c r="AB175" s="2" t="inlineStr">
        <is>
          <t xml:space="preserve">|
</t>
        </is>
      </c>
      <c r="AC175" t="inlineStr">
        <is>
          <t/>
        </is>
      </c>
      <c r="AD175" s="2" t="inlineStr">
        <is>
          <t>alcaptonuria|
homogentisinuria</t>
        </is>
      </c>
      <c r="AE175" s="2" t="inlineStr">
        <is>
          <t>3|
3</t>
        </is>
      </c>
      <c r="AF175" s="2" t="inlineStr">
        <is>
          <t xml:space="preserve">|
</t>
        </is>
      </c>
      <c r="AG175" t="inlineStr">
        <is>
          <t/>
        </is>
      </c>
      <c r="AH175" t="inlineStr">
        <is>
          <t/>
        </is>
      </c>
      <c r="AI175" t="inlineStr">
        <is>
          <t/>
        </is>
      </c>
      <c r="AJ175" t="inlineStr">
        <is>
          <t/>
        </is>
      </c>
      <c r="AK175" t="inlineStr">
        <is>
          <t/>
        </is>
      </c>
      <c r="AL175" t="inlineStr">
        <is>
          <t/>
        </is>
      </c>
      <c r="AM175" t="inlineStr">
        <is>
          <t/>
        </is>
      </c>
      <c r="AN175" t="inlineStr">
        <is>
          <t/>
        </is>
      </c>
      <c r="AO175" t="inlineStr">
        <is>
          <t/>
        </is>
      </c>
      <c r="AP175" s="2" t="inlineStr">
        <is>
          <t>alcaptonurie</t>
        </is>
      </c>
      <c r="AQ175" s="2" t="inlineStr">
        <is>
          <t>3</t>
        </is>
      </c>
      <c r="AR175" s="2" t="inlineStr">
        <is>
          <t/>
        </is>
      </c>
      <c r="AS175" t="inlineStr">
        <is>
          <t/>
        </is>
      </c>
      <c r="AT175" t="inlineStr">
        <is>
          <t/>
        </is>
      </c>
      <c r="AU175" t="inlineStr">
        <is>
          <t/>
        </is>
      </c>
      <c r="AV175" t="inlineStr">
        <is>
          <t/>
        </is>
      </c>
      <c r="AW175" t="inlineStr">
        <is>
          <t/>
        </is>
      </c>
      <c r="AX175" t="inlineStr">
        <is>
          <t/>
        </is>
      </c>
      <c r="AY175" t="inlineStr">
        <is>
          <t/>
        </is>
      </c>
      <c r="AZ175" t="inlineStr">
        <is>
          <t/>
        </is>
      </c>
      <c r="BA175" t="inlineStr">
        <is>
          <t/>
        </is>
      </c>
      <c r="BB175" t="inlineStr">
        <is>
          <t/>
        </is>
      </c>
      <c r="BC175" t="inlineStr">
        <is>
          <t/>
        </is>
      </c>
      <c r="BD175" t="inlineStr">
        <is>
          <t/>
        </is>
      </c>
      <c r="BE175" t="inlineStr">
        <is>
          <t/>
        </is>
      </c>
      <c r="BF175" s="2" t="inlineStr">
        <is>
          <t>omogentisuria</t>
        </is>
      </c>
      <c r="BG175" s="2" t="inlineStr">
        <is>
          <t>3</t>
        </is>
      </c>
      <c r="BH175" s="2" t="inlineStr">
        <is>
          <t/>
        </is>
      </c>
      <c r="BI175" t="inlineStr">
        <is>
          <t>presenza di acido omogentisinico e suoi derivati nelle urine; è sintomo essenziale della sindrome dell'alcaptonuria</t>
        </is>
      </c>
      <c r="BJ175" t="inlineStr">
        <is>
          <t/>
        </is>
      </c>
      <c r="BK175" t="inlineStr">
        <is>
          <t/>
        </is>
      </c>
      <c r="BL175" t="inlineStr">
        <is>
          <t/>
        </is>
      </c>
      <c r="BM175" t="inlineStr">
        <is>
          <t/>
        </is>
      </c>
      <c r="BN175" t="inlineStr">
        <is>
          <t/>
        </is>
      </c>
      <c r="BO175" t="inlineStr">
        <is>
          <t/>
        </is>
      </c>
      <c r="BP175" t="inlineStr">
        <is>
          <t/>
        </is>
      </c>
      <c r="BQ175" t="inlineStr">
        <is>
          <t/>
        </is>
      </c>
      <c r="BR175" t="inlineStr">
        <is>
          <t/>
        </is>
      </c>
      <c r="BS175" t="inlineStr">
        <is>
          <t/>
        </is>
      </c>
      <c r="BT175" t="inlineStr">
        <is>
          <t/>
        </is>
      </c>
      <c r="BU175" t="inlineStr">
        <is>
          <t/>
        </is>
      </c>
      <c r="BV175" s="2" t="inlineStr">
        <is>
          <t>homogentisuria|
alcaptonuria|
alkaptonuria|
homogentisurie|
alcaptonurie|
alkaptonurie</t>
        </is>
      </c>
      <c r="BW175" s="2" t="inlineStr">
        <is>
          <t>3|
3|
3|
3|
3|
3</t>
        </is>
      </c>
      <c r="BX175" s="2" t="inlineStr">
        <is>
          <t xml:space="preserve">|
|
|
|
|
</t>
        </is>
      </c>
      <c r="BY175" t="inlineStr">
        <is>
          <t>aanwezigheid van alkapton (homogentisinezuur) in de urine door een constitutionele stoornis in de afbraak van aromatische aminozuren, waardoor het tot een ophoping van het intermediaire produkt alkapton komt</t>
        </is>
      </c>
      <c r="BZ175" t="inlineStr">
        <is>
          <t/>
        </is>
      </c>
      <c r="CA175" t="inlineStr">
        <is>
          <t/>
        </is>
      </c>
      <c r="CB175" t="inlineStr">
        <is>
          <t/>
        </is>
      </c>
      <c r="CC175" t="inlineStr">
        <is>
          <t/>
        </is>
      </c>
      <c r="CD175" s="2" t="inlineStr">
        <is>
          <t>homogentisúria</t>
        </is>
      </c>
      <c r="CE175" s="2" t="inlineStr">
        <is>
          <t>3</t>
        </is>
      </c>
      <c r="CF175" s="2" t="inlineStr">
        <is>
          <t/>
        </is>
      </c>
      <c r="CG175" t="inlineStr">
        <is>
          <t/>
        </is>
      </c>
      <c r="CH175" t="inlineStr">
        <is>
          <t/>
        </is>
      </c>
      <c r="CI175" t="inlineStr">
        <is>
          <t/>
        </is>
      </c>
      <c r="CJ175" t="inlineStr">
        <is>
          <t/>
        </is>
      </c>
      <c r="CK175" t="inlineStr">
        <is>
          <t/>
        </is>
      </c>
      <c r="CL175" t="inlineStr">
        <is>
          <t/>
        </is>
      </c>
      <c r="CM175" t="inlineStr">
        <is>
          <t/>
        </is>
      </c>
      <c r="CN175" t="inlineStr">
        <is>
          <t/>
        </is>
      </c>
      <c r="CO175" t="inlineStr">
        <is>
          <t/>
        </is>
      </c>
      <c r="CP175" t="inlineStr">
        <is>
          <t/>
        </is>
      </c>
      <c r="CQ175" t="inlineStr">
        <is>
          <t/>
        </is>
      </c>
      <c r="CR175" t="inlineStr">
        <is>
          <t/>
        </is>
      </c>
      <c r="CS175" t="inlineStr">
        <is>
          <t/>
        </is>
      </c>
      <c r="CT175" t="inlineStr">
        <is>
          <t/>
        </is>
      </c>
      <c r="CU175" t="inlineStr">
        <is>
          <t/>
        </is>
      </c>
      <c r="CV175" t="inlineStr">
        <is>
          <t/>
        </is>
      </c>
      <c r="CW175" t="inlineStr">
        <is>
          <t/>
        </is>
      </c>
    </row>
    <row r="176">
      <c r="A176" s="1" t="str">
        <f>HYPERLINK("https://iate.europa.eu/entry/result/1525822/all", "1525822")</f>
        <v>1525822</v>
      </c>
      <c r="B176" t="inlineStr">
        <is>
          <t>SOCIAL QUESTIONS</t>
        </is>
      </c>
      <c r="C176" t="inlineStr">
        <is>
          <t>SOCIAL QUESTIONS|health|illness;SOCIAL QUESTIONS|health|medical science</t>
        </is>
      </c>
      <c r="D176" t="inlineStr">
        <is>
          <t>no</t>
        </is>
      </c>
      <c r="E176" t="inlineStr">
        <is>
          <t/>
        </is>
      </c>
      <c r="F176" t="inlineStr">
        <is>
          <t/>
        </is>
      </c>
      <c r="G176" t="inlineStr">
        <is>
          <t/>
        </is>
      </c>
      <c r="H176" t="inlineStr">
        <is>
          <t/>
        </is>
      </c>
      <c r="I176" t="inlineStr">
        <is>
          <t/>
        </is>
      </c>
      <c r="J176" t="inlineStr">
        <is>
          <t/>
        </is>
      </c>
      <c r="K176" t="inlineStr">
        <is>
          <t/>
        </is>
      </c>
      <c r="L176" t="inlineStr">
        <is>
          <t/>
        </is>
      </c>
      <c r="M176" t="inlineStr">
        <is>
          <t/>
        </is>
      </c>
      <c r="N176" s="2" t="inlineStr">
        <is>
          <t>Hodgkins sygdom|
lymfogranulomatose|
Hodgkins sarkom|
lymphogranulomatosis</t>
        </is>
      </c>
      <c r="O176" s="2" t="inlineStr">
        <is>
          <t>3|
3|
3|
3</t>
        </is>
      </c>
      <c r="P176" s="2" t="inlineStr">
        <is>
          <t xml:space="preserve">|
|
|
</t>
        </is>
      </c>
      <c r="Q176" t="inlineStr">
        <is>
          <t/>
        </is>
      </c>
      <c r="R176" s="2" t="inlineStr">
        <is>
          <t>Hodgkin-Krankheit|
HS|
Lymphogranulom|
Hodgkin-Syndrom</t>
        </is>
      </c>
      <c r="S176" s="2" t="inlineStr">
        <is>
          <t>3|
2|
2|
3</t>
        </is>
      </c>
      <c r="T176" s="2" t="inlineStr">
        <is>
          <t xml:space="preserve">|
|
|
</t>
        </is>
      </c>
      <c r="U176" t="inlineStr">
        <is>
          <t>tumorartige Wucherung des RES i.S.einer Systemerkrankung, und zwar lokalisiert als Lymphogranulom oder generalisiert als Lymphogranulomatose</t>
        </is>
      </c>
      <c r="V176" s="2" t="inlineStr">
        <is>
          <t>νόσος του Hodgkin|
λέμφωμα Hodgkin|
λεμφοκοκκίωμα|
κακοήθης λεμφοκοκκιωμάτωση</t>
        </is>
      </c>
      <c r="W176" s="2" t="inlineStr">
        <is>
          <t>4|
4|
2|
3</t>
        </is>
      </c>
      <c r="X176" s="2" t="inlineStr">
        <is>
          <t xml:space="preserve">|
|
|
</t>
        </is>
      </c>
      <c r="Y176" t="inlineStr">
        <is>
          <t/>
        </is>
      </c>
      <c r="Z176" s="2" t="inlineStr">
        <is>
          <t>Hodgkin's disease|
lymphogranuloma|
lymphogranulomatosis|
Hodgkin's lymphoma|
Hodgkin granuloma|
Hodgkin's sarcoma|
Reed-Hodgkin disease</t>
        </is>
      </c>
      <c r="AA176" s="2" t="inlineStr">
        <is>
          <t>3|
3|
3|
3|
3|
3|
3</t>
        </is>
      </c>
      <c r="AB176" s="2" t="inlineStr">
        <is>
          <t xml:space="preserve">|
|
|
|
|
|
</t>
        </is>
      </c>
      <c r="AC176" t="inlineStr">
        <is>
          <t>a cancer of the lymphatic system - the network of lymph glands and channels which occurs throughout the body;</t>
        </is>
      </c>
      <c r="AD176" s="2" t="inlineStr">
        <is>
          <t>enfermedad de Hodgkin|
linfogranuloma</t>
        </is>
      </c>
      <c r="AE176" s="2" t="inlineStr">
        <is>
          <t>3|
2</t>
        </is>
      </c>
      <c r="AF176" s="2" t="inlineStr">
        <is>
          <t xml:space="preserve">|
</t>
        </is>
      </c>
      <c r="AG176" t="inlineStr">
        <is>
          <t>Linfoma maligno identificado por primera vez por el Dr. Thomas Hodgkin en 1832.;granuloma de los ganglios linfáticos</t>
        </is>
      </c>
      <c r="AH176" t="inlineStr">
        <is>
          <t/>
        </is>
      </c>
      <c r="AI176" t="inlineStr">
        <is>
          <t/>
        </is>
      </c>
      <c r="AJ176" t="inlineStr">
        <is>
          <t/>
        </is>
      </c>
      <c r="AK176" t="inlineStr">
        <is>
          <t/>
        </is>
      </c>
      <c r="AL176" s="2" t="inlineStr">
        <is>
          <t>lymfogranulooma</t>
        </is>
      </c>
      <c r="AM176" s="2" t="inlineStr">
        <is>
          <t>2</t>
        </is>
      </c>
      <c r="AN176" s="2" t="inlineStr">
        <is>
          <t/>
        </is>
      </c>
      <c r="AO176" t="inlineStr">
        <is>
          <t>ryhmä syntytavoiltaan vaihtelevia imukudosoireisia tauteja</t>
        </is>
      </c>
      <c r="AP176" s="2" t="inlineStr">
        <is>
          <t>maladie de Hodgkin|
lymphogranulome|
para-granulome de Hodgkin|
sarcome de Hodgkin</t>
        </is>
      </c>
      <c r="AQ176" s="2" t="inlineStr">
        <is>
          <t>3|
2|
3|
3</t>
        </is>
      </c>
      <c r="AR176" s="2" t="inlineStr">
        <is>
          <t xml:space="preserve">|
|
|
</t>
        </is>
      </c>
      <c r="AS176" t="inlineStr">
        <is>
          <t>cancer des ganglions lymphatiques se traduisant par une prolifération monoclonale de lymphocytes B avec différenciation plasmocytaire sécrétant une IgM monoclonale sérique</t>
        </is>
      </c>
      <c r="AT176" s="2" t="inlineStr">
        <is>
          <t>liomfóma Hodgkin</t>
        </is>
      </c>
      <c r="AU176" s="2" t="inlineStr">
        <is>
          <t>3</t>
        </is>
      </c>
      <c r="AV176" s="2" t="inlineStr">
        <is>
          <t/>
        </is>
      </c>
      <c r="AW176" t="inlineStr">
        <is>
          <t/>
        </is>
      </c>
      <c r="AX176" t="inlineStr">
        <is>
          <t/>
        </is>
      </c>
      <c r="AY176" t="inlineStr">
        <is>
          <t/>
        </is>
      </c>
      <c r="AZ176" t="inlineStr">
        <is>
          <t/>
        </is>
      </c>
      <c r="BA176" t="inlineStr">
        <is>
          <t/>
        </is>
      </c>
      <c r="BB176" s="2" t="inlineStr">
        <is>
          <t>Hodgkin-kór|
Hodgkin-lymphoma</t>
        </is>
      </c>
      <c r="BC176" s="2" t="inlineStr">
        <is>
          <t>3|
3</t>
        </is>
      </c>
      <c r="BD176" s="2" t="inlineStr">
        <is>
          <t xml:space="preserve">|
</t>
        </is>
      </c>
      <c r="BE176" t="inlineStr">
        <is>
          <t>a nyirokrendszer rosszindulatú daganatos megbetegedése, a limfómák egy típusa</t>
        </is>
      </c>
      <c r="BF176" s="2" t="inlineStr">
        <is>
          <t>linfoma di Hodgkin|
morbo di Hodgkin|
malattia di Hodgkin|
linfogranuloma maligno</t>
        </is>
      </c>
      <c r="BG176" s="2" t="inlineStr">
        <is>
          <t>3|
3|
3|
3</t>
        </is>
      </c>
      <c r="BH176" s="2" t="inlineStr">
        <is>
          <t xml:space="preserve">|
|
|
</t>
        </is>
      </c>
      <c r="BI176" t="inlineStr">
        <is>
          <t>Tumore maligno del sistema linfoemopoietico caratterizzato dalla proliferazione di cellule patologiche (cellule di Hodgkin e cellule di Reed-Sternberg)</t>
        </is>
      </c>
      <c r="BJ176" s="2" t="inlineStr">
        <is>
          <t>Hodžkino limfoma</t>
        </is>
      </c>
      <c r="BK176" s="2" t="inlineStr">
        <is>
          <t>3</t>
        </is>
      </c>
      <c r="BL176" s="2" t="inlineStr">
        <is>
          <t/>
        </is>
      </c>
      <c r="BM176" t="inlineStr">
        <is>
          <t/>
        </is>
      </c>
      <c r="BN176" t="inlineStr">
        <is>
          <t/>
        </is>
      </c>
      <c r="BO176" t="inlineStr">
        <is>
          <t/>
        </is>
      </c>
      <c r="BP176" t="inlineStr">
        <is>
          <t/>
        </is>
      </c>
      <c r="BQ176" t="inlineStr">
        <is>
          <t/>
        </is>
      </c>
      <c r="BR176" s="2" t="inlineStr">
        <is>
          <t>marda ta' Hodgkin|
limfogranuloma|
limfogranulomatożi|
limfoma ta' Hodgkin|
marda ta' Reed-Hodgkin|
granuloma ta' Hodgkin|
sarkoma ta' Hodgkin</t>
        </is>
      </c>
      <c r="BS176" s="2" t="inlineStr">
        <is>
          <t>3|
3|
3|
3|
3|
3|
3</t>
        </is>
      </c>
      <c r="BT176" s="2" t="inlineStr">
        <is>
          <t xml:space="preserve">|
|
|
|
|
|
</t>
        </is>
      </c>
      <c r="BU176" t="inlineStr">
        <is>
          <t>kanċer li jibda fiċ-ċelloli bojod tad-demm, imsejħa limfoċiti, li huma parti mis-sistema tal-immunità</t>
        </is>
      </c>
      <c r="BV176" s="2" t="inlineStr">
        <is>
          <t>lymfogranuloma malignum|
ziekte van Hodgkin|
Hodgkin lymfoom</t>
        </is>
      </c>
      <c r="BW176" s="2" t="inlineStr">
        <is>
          <t>3|
3|
3</t>
        </is>
      </c>
      <c r="BX176" s="2" t="inlineStr">
        <is>
          <t xml:space="preserve">|
|
</t>
        </is>
      </c>
      <c r="BY176" t="inlineStr">
        <is>
          <t>De ziekte van Hodgkin (Hodgkin lymfoom) is een vorm van kanker die uitgaat van het lymfestelsel, en die ontstaat door ontregelde celgroei van lymfekliercellen (lymfocyten), die een onderdeel vormen van het immuunsysteem. De ziekte van Hodgkin kan behalve in lymfeklieren ook voorkomen in andere organen, bv. beenmerg, lever of milt. Het is een zeldzame vorm van kanker en de kans op genezing is hoog.</t>
        </is>
      </c>
      <c r="BZ176" s="2" t="inlineStr">
        <is>
          <t>ziarnica złośliwa|
choroba Hodgkina|
limfogranulomatoza|
chłoniak Hodgkina</t>
        </is>
      </c>
      <c r="CA176" s="2" t="inlineStr">
        <is>
          <t>3|
3|
3|
3</t>
        </is>
      </c>
      <c r="CB176" s="2" t="inlineStr">
        <is>
          <t xml:space="preserve">|
|
|
</t>
        </is>
      </c>
      <c r="CC176" t="inlineStr">
        <is>
          <t/>
        </is>
      </c>
      <c r="CD176" s="2" t="inlineStr">
        <is>
          <t>doença de Hodgkin|
linfogranuloma|
granuloma de Hodgkin|
sarcoma de Hodgkin</t>
        </is>
      </c>
      <c r="CE176" s="2" t="inlineStr">
        <is>
          <t>3|
2|
3|
3</t>
        </is>
      </c>
      <c r="CF176" s="2" t="inlineStr">
        <is>
          <t xml:space="preserve">|
|
|
</t>
        </is>
      </c>
      <c r="CG176" t="inlineStr">
        <is>
          <t/>
        </is>
      </c>
      <c r="CH176" t="inlineStr">
        <is>
          <t/>
        </is>
      </c>
      <c r="CI176" t="inlineStr">
        <is>
          <t/>
        </is>
      </c>
      <c r="CJ176" t="inlineStr">
        <is>
          <t/>
        </is>
      </c>
      <c r="CK176" t="inlineStr">
        <is>
          <t/>
        </is>
      </c>
      <c r="CL176" t="inlineStr">
        <is>
          <t/>
        </is>
      </c>
      <c r="CM176" t="inlineStr">
        <is>
          <t/>
        </is>
      </c>
      <c r="CN176" t="inlineStr">
        <is>
          <t/>
        </is>
      </c>
      <c r="CO176" t="inlineStr">
        <is>
          <t/>
        </is>
      </c>
      <c r="CP176" s="2" t="inlineStr">
        <is>
          <t>Hodgkinova bolezen|
limfogranulom</t>
        </is>
      </c>
      <c r="CQ176" s="2" t="inlineStr">
        <is>
          <t>3|
3</t>
        </is>
      </c>
      <c r="CR176" s="2" t="inlineStr">
        <is>
          <t xml:space="preserve">|
</t>
        </is>
      </c>
      <c r="CS176" t="inlineStr">
        <is>
          <t/>
        </is>
      </c>
      <c r="CT176" s="2" t="inlineStr">
        <is>
          <t>Hodgkins sjukdom|
morbus Hodgkin|
lymfogranulomatosis maligna</t>
        </is>
      </c>
      <c r="CU176" s="2" t="inlineStr">
        <is>
          <t>3|
3|
3</t>
        </is>
      </c>
      <c r="CV176" s="2" t="inlineStr">
        <is>
          <t xml:space="preserve">preferred|
|
</t>
        </is>
      </c>
      <c r="CW176" t="inlineStr">
        <is>
          <t>elakartad sjukdom i lymfkörtlarna</t>
        </is>
      </c>
    </row>
    <row r="177">
      <c r="A177" s="1" t="str">
        <f>HYPERLINK("https://iate.europa.eu/entry/result/1513058/all", "1513058")</f>
        <v>1513058</v>
      </c>
      <c r="B177" t="inlineStr">
        <is>
          <t>SOCIAL QUESTIONS</t>
        </is>
      </c>
      <c r="C177" t="inlineStr">
        <is>
          <t>SOCIAL QUESTIONS|health|illness</t>
        </is>
      </c>
      <c r="D177" t="inlineStr">
        <is>
          <t>yes</t>
        </is>
      </c>
      <c r="E177" t="inlineStr">
        <is>
          <t/>
        </is>
      </c>
      <c r="F177" t="inlineStr">
        <is>
          <t/>
        </is>
      </c>
      <c r="G177" t="inlineStr">
        <is>
          <t/>
        </is>
      </c>
      <c r="H177" t="inlineStr">
        <is>
          <t/>
        </is>
      </c>
      <c r="I177" t="inlineStr">
        <is>
          <t/>
        </is>
      </c>
      <c r="J177" t="inlineStr">
        <is>
          <t/>
        </is>
      </c>
      <c r="K177" t="inlineStr">
        <is>
          <t/>
        </is>
      </c>
      <c r="L177" t="inlineStr">
        <is>
          <t/>
        </is>
      </c>
      <c r="M177" t="inlineStr">
        <is>
          <t/>
        </is>
      </c>
      <c r="N177" s="2" t="inlineStr">
        <is>
          <t>dyspnø|
åndenød</t>
        </is>
      </c>
      <c r="O177" s="2" t="inlineStr">
        <is>
          <t>3|
3</t>
        </is>
      </c>
      <c r="P177" s="2" t="inlineStr">
        <is>
          <t xml:space="preserve">|
</t>
        </is>
      </c>
      <c r="Q177" t="inlineStr">
        <is>
          <t/>
        </is>
      </c>
      <c r="R177" s="2" t="inlineStr">
        <is>
          <t>Dyspnoe|
Atemnot|
Kurzatmigkeit</t>
        </is>
      </c>
      <c r="S177" s="2" t="inlineStr">
        <is>
          <t>3|
3|
2</t>
        </is>
      </c>
      <c r="T177" s="2" t="inlineStr">
        <is>
          <t xml:space="preserve">|
|
</t>
        </is>
      </c>
      <c r="U177" t="inlineStr">
        <is>
          <t>die hinsichtlich Frequenz, Tiefe und/oder Volumen gestoerte Atmung mit vermehrter Atemarbeit und dem subjektiven Gefuehl des Lufthungers</t>
        </is>
      </c>
      <c r="V177" s="2" t="inlineStr">
        <is>
          <t>δύσπνοια|
αναπνευστική δυσχέρεια</t>
        </is>
      </c>
      <c r="W177" s="2" t="inlineStr">
        <is>
          <t>3|
3</t>
        </is>
      </c>
      <c r="X177" s="2" t="inlineStr">
        <is>
          <t xml:space="preserve">|
</t>
        </is>
      </c>
      <c r="Y177" t="inlineStr">
        <is>
          <t/>
        </is>
      </c>
      <c r="Z177" s="2" t="inlineStr">
        <is>
          <t>dyspnoea|
dyspnea|
shortness of breath</t>
        </is>
      </c>
      <c r="AA177" s="2" t="inlineStr">
        <is>
          <t>3|
1|
3</t>
        </is>
      </c>
      <c r="AB177" s="2" t="inlineStr">
        <is>
          <t xml:space="preserve">|
|
</t>
        </is>
      </c>
      <c r="AC177" t="inlineStr">
        <is>
          <t>difficult or laboured respiration</t>
        </is>
      </c>
      <c r="AD177" s="2" t="inlineStr">
        <is>
          <t>disnea|
dificultad respiratoria</t>
        </is>
      </c>
      <c r="AE177" s="2" t="inlineStr">
        <is>
          <t>3|
3</t>
        </is>
      </c>
      <c r="AF177" s="2" t="inlineStr">
        <is>
          <t xml:space="preserve">|
</t>
        </is>
      </c>
      <c r="AG177" t="inlineStr">
        <is>
          <t>Sensación subjetiva de falta de aire cuyas causas pueden ser pulmonares, cardiovasculares e, incluso, psicógenas.</t>
        </is>
      </c>
      <c r="AH177" s="2" t="inlineStr">
        <is>
          <t>düspnoe</t>
        </is>
      </c>
      <c r="AI177" s="2" t="inlineStr">
        <is>
          <t>3</t>
        </is>
      </c>
      <c r="AJ177" s="2" t="inlineStr">
        <is>
          <t/>
        </is>
      </c>
      <c r="AK177" t="inlineStr">
        <is>
          <t>raskendatud hingamine; õhupuudustunne</t>
        </is>
      </c>
      <c r="AL177" s="2" t="inlineStr">
        <is>
          <t>hengenahdistus|
vaikeutunut hengitys|
ilmannälkä|
dyspnea|
dyspnoe</t>
        </is>
      </c>
      <c r="AM177" s="2" t="inlineStr">
        <is>
          <t>3|
3|
3|
3|
3</t>
        </is>
      </c>
      <c r="AN177" s="2" t="inlineStr">
        <is>
          <t xml:space="preserve">|
|
|
|
</t>
        </is>
      </c>
      <c r="AO177" t="inlineStr">
        <is>
          <t>epämiellyttävä tuntemus hengitysilman riittämättömyydestä</t>
        </is>
      </c>
      <c r="AP177" s="2" t="inlineStr">
        <is>
          <t>dyspnée</t>
        </is>
      </c>
      <c r="AQ177" s="2" t="inlineStr">
        <is>
          <t>3</t>
        </is>
      </c>
      <c r="AR177" s="2" t="inlineStr">
        <is>
          <t/>
        </is>
      </c>
      <c r="AS177" t="inlineStr">
        <is>
          <t>difficulté de respirer se traduisant par une augmentation de la fréquence ou de l'amplitude des mouvements respiratoires, accompagnées d'une sensation d'oppression ou de gêne</t>
        </is>
      </c>
      <c r="AT177" s="2" t="inlineStr">
        <is>
          <t>dispné|
giorra anála</t>
        </is>
      </c>
      <c r="AU177" s="2" t="inlineStr">
        <is>
          <t>3|
3</t>
        </is>
      </c>
      <c r="AV177" s="2" t="inlineStr">
        <is>
          <t xml:space="preserve">|
</t>
        </is>
      </c>
      <c r="AW177" t="inlineStr">
        <is>
          <t/>
        </is>
      </c>
      <c r="AX177" t="inlineStr">
        <is>
          <t/>
        </is>
      </c>
      <c r="AY177" t="inlineStr">
        <is>
          <t/>
        </is>
      </c>
      <c r="AZ177" t="inlineStr">
        <is>
          <t/>
        </is>
      </c>
      <c r="BA177" t="inlineStr">
        <is>
          <t/>
        </is>
      </c>
      <c r="BB177" s="2" t="inlineStr">
        <is>
          <t>nehézlégzés|
dyspnoea</t>
        </is>
      </c>
      <c r="BC177" s="2" t="inlineStr">
        <is>
          <t>3|
3</t>
        </is>
      </c>
      <c r="BD177" s="2" t="inlineStr">
        <is>
          <t xml:space="preserve">|
</t>
        </is>
      </c>
      <c r="BE177" t="inlineStr">
        <is>
          <t/>
        </is>
      </c>
      <c r="BF177" s="2" t="inlineStr">
        <is>
          <t>dispnea|
mancanza di fiato</t>
        </is>
      </c>
      <c r="BG177" s="2" t="inlineStr">
        <is>
          <t>3|
3</t>
        </is>
      </c>
      <c r="BH177" s="2" t="inlineStr">
        <is>
          <t xml:space="preserve">|
</t>
        </is>
      </c>
      <c r="BI177" t="inlineStr">
        <is>
          <t>difficoltà
respiratoria o respirazione affannosa</t>
        </is>
      </c>
      <c r="BJ177" s="2" t="inlineStr">
        <is>
          <t>dusulys|
dispnėja</t>
        </is>
      </c>
      <c r="BK177" s="2" t="inlineStr">
        <is>
          <t>3|
3</t>
        </is>
      </c>
      <c r="BL177" s="2" t="inlineStr">
        <is>
          <t xml:space="preserve">|
</t>
        </is>
      </c>
      <c r="BM177" t="inlineStr">
        <is>
          <t>oro trūkumo pojūtis kvėpuojant</t>
        </is>
      </c>
      <c r="BN177" s="2" t="inlineStr">
        <is>
          <t>dispnoja|
elpas trūkums</t>
        </is>
      </c>
      <c r="BO177" s="2" t="inlineStr">
        <is>
          <t>3|
3</t>
        </is>
      </c>
      <c r="BP177" s="2" t="inlineStr">
        <is>
          <t xml:space="preserve">|
</t>
        </is>
      </c>
      <c r="BQ177" t="inlineStr">
        <is>
          <t>aizdusa, apgrūtināta elpošana; katrs elpošanas ritma, frekvences vai dziļuma traucējums</t>
        </is>
      </c>
      <c r="BR177" t="inlineStr">
        <is>
          <t/>
        </is>
      </c>
      <c r="BS177" t="inlineStr">
        <is>
          <t/>
        </is>
      </c>
      <c r="BT177" t="inlineStr">
        <is>
          <t/>
        </is>
      </c>
      <c r="BU177" t="inlineStr">
        <is>
          <t/>
        </is>
      </c>
      <c r="BV177" s="2" t="inlineStr">
        <is>
          <t>kortademigheid|
dyspneu|
benauwdheid|
ademnood</t>
        </is>
      </c>
      <c r="BW177" s="2" t="inlineStr">
        <is>
          <t>3|
3|
3|
3</t>
        </is>
      </c>
      <c r="BX177" s="2" t="inlineStr">
        <is>
          <t xml:space="preserve">|
|
|
</t>
        </is>
      </c>
      <c r="BY177" t="inlineStr">
        <is>
          <t>"subjectief
 gevoel van beklemmende of moeizame ademhaling"</t>
        </is>
      </c>
      <c r="BZ177" s="2" t="inlineStr">
        <is>
          <t>duszność</t>
        </is>
      </c>
      <c r="CA177" s="2" t="inlineStr">
        <is>
          <t>3</t>
        </is>
      </c>
      <c r="CB177" s="2" t="inlineStr">
        <is>
          <t/>
        </is>
      </c>
      <c r="CC177" t="inlineStr">
        <is>
          <t>stan, w którym utrudnione jest oddychanie</t>
        </is>
      </c>
      <c r="CD177" s="2" t="inlineStr">
        <is>
          <t>dispneia|
respiração ofegante</t>
        </is>
      </c>
      <c r="CE177" s="2" t="inlineStr">
        <is>
          <t>3|
2</t>
        </is>
      </c>
      <c r="CF177" s="2" t="inlineStr">
        <is>
          <t xml:space="preserve">|
</t>
        </is>
      </c>
      <c r="CG177" t="inlineStr">
        <is>
          <t>Dificuldade na respiração.</t>
        </is>
      </c>
      <c r="CH177" s="2" t="inlineStr">
        <is>
          <t>dispnee</t>
        </is>
      </c>
      <c r="CI177" s="2" t="inlineStr">
        <is>
          <t>3</t>
        </is>
      </c>
      <c r="CJ177" s="2" t="inlineStr">
        <is>
          <t/>
        </is>
      </c>
      <c r="CK177" t="inlineStr">
        <is>
          <t>Greutate în respirație cauzată mai ales de unele boli cardiace sau respiratorii</t>
        </is>
      </c>
      <c r="CL177" s="2" t="inlineStr">
        <is>
          <t>dyspnoe|
dýchavica</t>
        </is>
      </c>
      <c r="CM177" s="2" t="inlineStr">
        <is>
          <t>3|
3</t>
        </is>
      </c>
      <c r="CN177" s="2" t="inlineStr">
        <is>
          <t xml:space="preserve">|
</t>
        </is>
      </c>
      <c r="CO177" t="inlineStr">
        <is>
          <t>dýchavica, pocit nedostatku vzduchu</t>
        </is>
      </c>
      <c r="CP177" s="2" t="inlineStr">
        <is>
          <t>kratka sapa|
dispneja</t>
        </is>
      </c>
      <c r="CQ177" s="2" t="inlineStr">
        <is>
          <t>3|
3</t>
        </is>
      </c>
      <c r="CR177" s="2" t="inlineStr">
        <is>
          <t xml:space="preserve">|
</t>
        </is>
      </c>
      <c r="CS177" t="inlineStr">
        <is>
          <t>oteženo dihanje z neprijetnim občutkom napora dihalnih mišic</t>
        </is>
      </c>
      <c r="CT177" s="2" t="inlineStr">
        <is>
          <t>dyspné</t>
        </is>
      </c>
      <c r="CU177" s="2" t="inlineStr">
        <is>
          <t>3</t>
        </is>
      </c>
      <c r="CV177" s="2" t="inlineStr">
        <is>
          <t/>
        </is>
      </c>
      <c r="CW177" t="inlineStr">
        <is>
          <t>ansträngd andhämtning, andnöd</t>
        </is>
      </c>
    </row>
    <row r="178">
      <c r="A178" s="1" t="str">
        <f>HYPERLINK("https://iate.europa.eu/entry/result/1540077/all", "1540077")</f>
        <v>1540077</v>
      </c>
      <c r="B178" t="inlineStr">
        <is>
          <t>SOCIAL QUESTIONS</t>
        </is>
      </c>
      <c r="C178" t="inlineStr">
        <is>
          <t>SOCIAL QUESTIONS|health|medical science</t>
        </is>
      </c>
      <c r="D178" t="inlineStr">
        <is>
          <t>no</t>
        </is>
      </c>
      <c r="E178" t="inlineStr">
        <is>
          <t/>
        </is>
      </c>
      <c r="F178" t="inlineStr">
        <is>
          <t/>
        </is>
      </c>
      <c r="G178" t="inlineStr">
        <is>
          <t/>
        </is>
      </c>
      <c r="H178" t="inlineStr">
        <is>
          <t/>
        </is>
      </c>
      <c r="I178" t="inlineStr">
        <is>
          <t/>
        </is>
      </c>
      <c r="J178" t="inlineStr">
        <is>
          <t/>
        </is>
      </c>
      <c r="K178" t="inlineStr">
        <is>
          <t/>
        </is>
      </c>
      <c r="L178" t="inlineStr">
        <is>
          <t/>
        </is>
      </c>
      <c r="M178" t="inlineStr">
        <is>
          <t/>
        </is>
      </c>
      <c r="N178" s="2" t="inlineStr">
        <is>
          <t>navlesnorsblod|
umbilicalveneblod</t>
        </is>
      </c>
      <c r="O178" s="2" t="inlineStr">
        <is>
          <t>3|
3</t>
        </is>
      </c>
      <c r="P178" s="2" t="inlineStr">
        <is>
          <t xml:space="preserve">|
</t>
        </is>
      </c>
      <c r="Q178" t="inlineStr">
        <is>
          <t/>
        </is>
      </c>
      <c r="R178" s="2" t="inlineStr">
        <is>
          <t>Nabelschnurblut</t>
        </is>
      </c>
      <c r="S178" s="2" t="inlineStr">
        <is>
          <t>3</t>
        </is>
      </c>
      <c r="T178" s="2" t="inlineStr">
        <is>
          <t/>
        </is>
      </c>
      <c r="U178" t="inlineStr">
        <is>
          <t>post partum aus den Nabelschnurgefaessen fuer diagnostische Zwecke entnommenes kindliches Blut</t>
        </is>
      </c>
      <c r="V178" t="inlineStr">
        <is>
          <t/>
        </is>
      </c>
      <c r="W178" t="inlineStr">
        <is>
          <t/>
        </is>
      </c>
      <c r="X178" t="inlineStr">
        <is>
          <t/>
        </is>
      </c>
      <c r="Y178" t="inlineStr">
        <is>
          <t/>
        </is>
      </c>
      <c r="Z178" s="2" t="inlineStr">
        <is>
          <t>cord blood</t>
        </is>
      </c>
      <c r="AA178" s="2" t="inlineStr">
        <is>
          <t>3</t>
        </is>
      </c>
      <c r="AB178" s="2" t="inlineStr">
        <is>
          <t/>
        </is>
      </c>
      <c r="AC178" t="inlineStr">
        <is>
          <t/>
        </is>
      </c>
      <c r="AD178" s="2" t="inlineStr">
        <is>
          <t>sangre del cordón umbilical</t>
        </is>
      </c>
      <c r="AE178" s="2" t="inlineStr">
        <is>
          <t>3</t>
        </is>
      </c>
      <c r="AF178" s="2" t="inlineStr">
        <is>
          <t/>
        </is>
      </c>
      <c r="AG178" t="inlineStr">
        <is>
          <t/>
        </is>
      </c>
      <c r="AH178" t="inlineStr">
        <is>
          <t/>
        </is>
      </c>
      <c r="AI178" t="inlineStr">
        <is>
          <t/>
        </is>
      </c>
      <c r="AJ178" t="inlineStr">
        <is>
          <t/>
        </is>
      </c>
      <c r="AK178" t="inlineStr">
        <is>
          <t/>
        </is>
      </c>
      <c r="AL178" t="inlineStr">
        <is>
          <t/>
        </is>
      </c>
      <c r="AM178" t="inlineStr">
        <is>
          <t/>
        </is>
      </c>
      <c r="AN178" t="inlineStr">
        <is>
          <t/>
        </is>
      </c>
      <c r="AO178" t="inlineStr">
        <is>
          <t/>
        </is>
      </c>
      <c r="AP178" s="2" t="inlineStr">
        <is>
          <t>sang du cordon ombilical|
sang ombilical</t>
        </is>
      </c>
      <c r="AQ178" s="2" t="inlineStr">
        <is>
          <t>3|
3</t>
        </is>
      </c>
      <c r="AR178" s="2" t="inlineStr">
        <is>
          <t xml:space="preserve">|
</t>
        </is>
      </c>
      <c r="AS178" t="inlineStr">
        <is>
          <t/>
        </is>
      </c>
      <c r="AT178" t="inlineStr">
        <is>
          <t/>
        </is>
      </c>
      <c r="AU178" t="inlineStr">
        <is>
          <t/>
        </is>
      </c>
      <c r="AV178" t="inlineStr">
        <is>
          <t/>
        </is>
      </c>
      <c r="AW178" t="inlineStr">
        <is>
          <t/>
        </is>
      </c>
      <c r="AX178" t="inlineStr">
        <is>
          <t/>
        </is>
      </c>
      <c r="AY178" t="inlineStr">
        <is>
          <t/>
        </is>
      </c>
      <c r="AZ178" t="inlineStr">
        <is>
          <t/>
        </is>
      </c>
      <c r="BA178" t="inlineStr">
        <is>
          <t/>
        </is>
      </c>
      <c r="BB178" t="inlineStr">
        <is>
          <t/>
        </is>
      </c>
      <c r="BC178" t="inlineStr">
        <is>
          <t/>
        </is>
      </c>
      <c r="BD178" t="inlineStr">
        <is>
          <t/>
        </is>
      </c>
      <c r="BE178" t="inlineStr">
        <is>
          <t/>
        </is>
      </c>
      <c r="BF178" s="2" t="inlineStr">
        <is>
          <t>sangue del funicolo ombelicale</t>
        </is>
      </c>
      <c r="BG178" s="2" t="inlineStr">
        <is>
          <t>3</t>
        </is>
      </c>
      <c r="BH178" s="2" t="inlineStr">
        <is>
          <t/>
        </is>
      </c>
      <c r="BI178" t="inlineStr">
        <is>
          <t/>
        </is>
      </c>
      <c r="BJ178" t="inlineStr">
        <is>
          <t/>
        </is>
      </c>
      <c r="BK178" t="inlineStr">
        <is>
          <t/>
        </is>
      </c>
      <c r="BL178" t="inlineStr">
        <is>
          <t/>
        </is>
      </c>
      <c r="BM178" t="inlineStr">
        <is>
          <t/>
        </is>
      </c>
      <c r="BN178" t="inlineStr">
        <is>
          <t/>
        </is>
      </c>
      <c r="BO178" t="inlineStr">
        <is>
          <t/>
        </is>
      </c>
      <c r="BP178" t="inlineStr">
        <is>
          <t/>
        </is>
      </c>
      <c r="BQ178" t="inlineStr">
        <is>
          <t/>
        </is>
      </c>
      <c r="BR178" t="inlineStr">
        <is>
          <t/>
        </is>
      </c>
      <c r="BS178" t="inlineStr">
        <is>
          <t/>
        </is>
      </c>
      <c r="BT178" t="inlineStr">
        <is>
          <t/>
        </is>
      </c>
      <c r="BU178" t="inlineStr">
        <is>
          <t/>
        </is>
      </c>
      <c r="BV178" s="2" t="inlineStr">
        <is>
          <t>navelstrengbloed</t>
        </is>
      </c>
      <c r="BW178" s="2" t="inlineStr">
        <is>
          <t>3</t>
        </is>
      </c>
      <c r="BX178" s="2" t="inlineStr">
        <is>
          <t/>
        </is>
      </c>
      <c r="BY178" t="inlineStr">
        <is>
          <t>bloed dat zich in de navelstreng bevindt</t>
        </is>
      </c>
      <c r="BZ178" s="2" t="inlineStr">
        <is>
          <t>krew pępowinowa</t>
        </is>
      </c>
      <c r="CA178" s="2" t="inlineStr">
        <is>
          <t>3</t>
        </is>
      </c>
      <c r="CB178" s="2" t="inlineStr">
        <is>
          <t/>
        </is>
      </c>
      <c r="CC178" t="inlineStr">
        <is>
          <t/>
        </is>
      </c>
      <c r="CD178" t="inlineStr">
        <is>
          <t/>
        </is>
      </c>
      <c r="CE178" t="inlineStr">
        <is>
          <t/>
        </is>
      </c>
      <c r="CF178" t="inlineStr">
        <is>
          <t/>
        </is>
      </c>
      <c r="CG178" t="inlineStr">
        <is>
          <t/>
        </is>
      </c>
      <c r="CH178" s="2" t="inlineStr">
        <is>
          <t>sânge din cordonul ombilical</t>
        </is>
      </c>
      <c r="CI178" s="2" t="inlineStr">
        <is>
          <t>3</t>
        </is>
      </c>
      <c r="CJ178" s="2" t="inlineStr">
        <is>
          <t/>
        </is>
      </c>
      <c r="CK178" t="inlineStr">
        <is>
          <t/>
        </is>
      </c>
      <c r="CL178" s="2" t="inlineStr">
        <is>
          <t>pupočníková krv|
placentárna krv</t>
        </is>
      </c>
      <c r="CM178" s="2" t="inlineStr">
        <is>
          <t>3|
3</t>
        </is>
      </c>
      <c r="CN178" s="2" t="inlineStr">
        <is>
          <t xml:space="preserve">|
</t>
        </is>
      </c>
      <c r="CO178" t="inlineStr">
        <is>
          <t>krv novorodenca, ktorá ostáva v placente po prerušení pupočníka</t>
        </is>
      </c>
      <c r="CP178" t="inlineStr">
        <is>
          <t/>
        </is>
      </c>
      <c r="CQ178" t="inlineStr">
        <is>
          <t/>
        </is>
      </c>
      <c r="CR178" t="inlineStr">
        <is>
          <t/>
        </is>
      </c>
      <c r="CS178" t="inlineStr">
        <is>
          <t/>
        </is>
      </c>
      <c r="CT178" t="inlineStr">
        <is>
          <t/>
        </is>
      </c>
      <c r="CU178" t="inlineStr">
        <is>
          <t/>
        </is>
      </c>
      <c r="CV178" t="inlineStr">
        <is>
          <t/>
        </is>
      </c>
      <c r="CW178" t="inlineStr">
        <is>
          <t/>
        </is>
      </c>
    </row>
    <row r="179">
      <c r="A179" s="1" t="str">
        <f>HYPERLINK("https://iate.europa.eu/entry/result/3538647/all", "3538647")</f>
        <v>3538647</v>
      </c>
      <c r="B179" t="inlineStr">
        <is>
          <t>SOCIAL QUESTIONS</t>
        </is>
      </c>
      <c r="C179" t="inlineStr">
        <is>
          <t>SOCIAL QUESTIONS|health|illness;SOCIAL QUESTIONS|health|medical science</t>
        </is>
      </c>
      <c r="D179" t="inlineStr">
        <is>
          <t>yes</t>
        </is>
      </c>
      <c r="E179" t="inlineStr">
        <is>
          <t/>
        </is>
      </c>
      <c r="F179" t="inlineStr">
        <is>
          <t/>
        </is>
      </c>
      <c r="G179" t="inlineStr">
        <is>
          <t/>
        </is>
      </c>
      <c r="H179" t="inlineStr">
        <is>
          <t/>
        </is>
      </c>
      <c r="I179" t="inlineStr">
        <is>
          <t/>
        </is>
      </c>
      <c r="J179" t="inlineStr">
        <is>
          <t/>
        </is>
      </c>
      <c r="K179" t="inlineStr">
        <is>
          <t/>
        </is>
      </c>
      <c r="L179" t="inlineStr">
        <is>
          <t/>
        </is>
      </c>
      <c r="M179" t="inlineStr">
        <is>
          <t/>
        </is>
      </c>
      <c r="N179" s="2" t="inlineStr">
        <is>
          <t>leishmaniasis i indvolde|
kala-azar</t>
        </is>
      </c>
      <c r="O179" s="2" t="inlineStr">
        <is>
          <t>3|
3</t>
        </is>
      </c>
      <c r="P179" s="2" t="inlineStr">
        <is>
          <t xml:space="preserve">|
</t>
        </is>
      </c>
      <c r="Q179" t="inlineStr">
        <is>
          <t/>
        </is>
      </c>
      <c r="R179" s="2" t="inlineStr">
        <is>
          <t>Kala-Azar|
Eingeweide-Leishmaniase|
schwarzes Assam-Fieber|
Splenomegalia tropica</t>
        </is>
      </c>
      <c r="S179" s="2" t="inlineStr">
        <is>
          <t>3|
3|
3|
3</t>
        </is>
      </c>
      <c r="T179" s="2" t="inlineStr">
        <is>
          <t xml:space="preserve">|
|
|
</t>
        </is>
      </c>
      <c r="U179" t="inlineStr">
        <is>
          <t>durch Leishmania donovani verursachte chronische endemische Erkrankung vor allem in tropischen und subtropischen Laendern, im Mittelmeerraum und in Brasilien bevorzugt bei Kindern</t>
        </is>
      </c>
      <c r="V179" s="2" t="inlineStr">
        <is>
          <t>καλά-αζάρ|
σπλαγχνική λεισμανίασις</t>
        </is>
      </c>
      <c r="W179" s="2" t="inlineStr">
        <is>
          <t>3|
3</t>
        </is>
      </c>
      <c r="X179" s="2" t="inlineStr">
        <is>
          <t xml:space="preserve">|
</t>
        </is>
      </c>
      <c r="Y179" t="inlineStr">
        <is>
          <t/>
        </is>
      </c>
      <c r="Z179" s="2" t="inlineStr">
        <is>
          <t>visceral leishmaniasis|
VL|
kala-azar</t>
        </is>
      </c>
      <c r="AA179" s="2" t="inlineStr">
        <is>
          <t>3|
3|
3</t>
        </is>
      </c>
      <c r="AB179" s="2" t="inlineStr">
        <is>
          <t xml:space="preserve">|
|
</t>
        </is>
      </c>
      <c r="AC179" t="inlineStr">
        <is>
          <t>form of leishmaniasis [ &lt;a href="/entry/result/1686062/all" id="ENTRY_TO_ENTRY_CONVERTER" target="_blank"&gt;IATE:1686062&lt;/a&gt; ] characterized by high fever, substantial weight loss, swelling of the spleen and liver, and anaemia</t>
        </is>
      </c>
      <c r="AD179" s="2" t="inlineStr">
        <is>
          <t>kala-azar|
leishmaniosis visceral</t>
        </is>
      </c>
      <c r="AE179" s="2" t="inlineStr">
        <is>
          <t>3|
3</t>
        </is>
      </c>
      <c r="AF179" s="2" t="inlineStr">
        <is>
          <t xml:space="preserve">|
</t>
        </is>
      </c>
      <c r="AG179" t="inlineStr">
        <is>
          <t/>
        </is>
      </c>
      <c r="AH179" t="inlineStr">
        <is>
          <t/>
        </is>
      </c>
      <c r="AI179" t="inlineStr">
        <is>
          <t/>
        </is>
      </c>
      <c r="AJ179" t="inlineStr">
        <is>
          <t/>
        </is>
      </c>
      <c r="AK179" t="inlineStr">
        <is>
          <t/>
        </is>
      </c>
      <c r="AL179" t="inlineStr">
        <is>
          <t/>
        </is>
      </c>
      <c r="AM179" t="inlineStr">
        <is>
          <t/>
        </is>
      </c>
      <c r="AN179" t="inlineStr">
        <is>
          <t/>
        </is>
      </c>
      <c r="AO179" t="inlineStr">
        <is>
          <t/>
        </is>
      </c>
      <c r="AP179" s="2" t="inlineStr">
        <is>
          <t>kala-azar|
"maladie noire"|
leishmaniose viscérale|
LV</t>
        </is>
      </c>
      <c r="AQ179" s="2" t="inlineStr">
        <is>
          <t>3|
3|
3|
3</t>
        </is>
      </c>
      <c r="AR179" s="2" t="inlineStr">
        <is>
          <t xml:space="preserve">|
|
|
</t>
        </is>
      </c>
      <c r="AS179" t="inlineStr">
        <is>
          <t>forme viscérale de la leishmaniose, qui sévit surtout en Inde et au Moyen Orient</t>
        </is>
      </c>
      <c r="AT179" s="2" t="inlineStr">
        <is>
          <t>léismeainiáis ionathair</t>
        </is>
      </c>
      <c r="AU179" s="2" t="inlineStr">
        <is>
          <t>3</t>
        </is>
      </c>
      <c r="AV179" s="2" t="inlineStr">
        <is>
          <t/>
        </is>
      </c>
      <c r="AW179" t="inlineStr">
        <is>
          <t/>
        </is>
      </c>
      <c r="AX179" t="inlineStr">
        <is>
          <t/>
        </is>
      </c>
      <c r="AY179" t="inlineStr">
        <is>
          <t/>
        </is>
      </c>
      <c r="AZ179" t="inlineStr">
        <is>
          <t/>
        </is>
      </c>
      <c r="BA179" t="inlineStr">
        <is>
          <t/>
        </is>
      </c>
      <c r="BB179" t="inlineStr">
        <is>
          <t/>
        </is>
      </c>
      <c r="BC179" t="inlineStr">
        <is>
          <t/>
        </is>
      </c>
      <c r="BD179" t="inlineStr">
        <is>
          <t/>
        </is>
      </c>
      <c r="BE179" t="inlineStr">
        <is>
          <t/>
        </is>
      </c>
      <c r="BF179" s="2" t="inlineStr">
        <is>
          <t>kala-azar|
leishmaniosi viscerale|
splenomegalia tropicale febbrile</t>
        </is>
      </c>
      <c r="BG179" s="2" t="inlineStr">
        <is>
          <t>3|
3|
3</t>
        </is>
      </c>
      <c r="BH179" s="2" t="inlineStr">
        <is>
          <t xml:space="preserve">|
|
</t>
        </is>
      </c>
      <c r="BI179" t="inlineStr">
        <is>
          <t>denominazione indiana della leishmaniosi viscerale</t>
        </is>
      </c>
      <c r="BJ179" t="inlineStr">
        <is>
          <t/>
        </is>
      </c>
      <c r="BK179" t="inlineStr">
        <is>
          <t/>
        </is>
      </c>
      <c r="BL179" t="inlineStr">
        <is>
          <t/>
        </is>
      </c>
      <c r="BM179" t="inlineStr">
        <is>
          <t/>
        </is>
      </c>
      <c r="BN179" t="inlineStr">
        <is>
          <t/>
        </is>
      </c>
      <c r="BO179" t="inlineStr">
        <is>
          <t/>
        </is>
      </c>
      <c r="BP179" t="inlineStr">
        <is>
          <t/>
        </is>
      </c>
      <c r="BQ179" t="inlineStr">
        <is>
          <t/>
        </is>
      </c>
      <c r="BR179" t="inlineStr">
        <is>
          <t/>
        </is>
      </c>
      <c r="BS179" t="inlineStr">
        <is>
          <t/>
        </is>
      </c>
      <c r="BT179" t="inlineStr">
        <is>
          <t/>
        </is>
      </c>
      <c r="BU179" t="inlineStr">
        <is>
          <t/>
        </is>
      </c>
      <c r="BV179" s="2" t="inlineStr">
        <is>
          <t>kala-azar|
zwarte koorts</t>
        </is>
      </c>
      <c r="BW179" s="2" t="inlineStr">
        <is>
          <t>3|
3</t>
        </is>
      </c>
      <c r="BX179" s="2" t="inlineStr">
        <is>
          <t xml:space="preserve">|
</t>
        </is>
      </c>
      <c r="BY179" t="inlineStr">
        <is>
          <t>ziekte veroorzaakt door Leishmania donovani, zijnde een soort uit de klasse der Flagellata-zweepdiertjes van de stam der Protozoa-Eencellige dieren van het Dierenrijk</t>
        </is>
      </c>
      <c r="BZ179" t="inlineStr">
        <is>
          <t/>
        </is>
      </c>
      <c r="CA179" t="inlineStr">
        <is>
          <t/>
        </is>
      </c>
      <c r="CB179" t="inlineStr">
        <is>
          <t/>
        </is>
      </c>
      <c r="CC179" t="inlineStr">
        <is>
          <t/>
        </is>
      </c>
      <c r="CD179" s="2" t="inlineStr">
        <is>
          <t>kala-azar</t>
        </is>
      </c>
      <c r="CE179" s="2" t="inlineStr">
        <is>
          <t>3</t>
        </is>
      </c>
      <c r="CF179" s="2" t="inlineStr">
        <is>
          <t/>
        </is>
      </c>
      <c r="CG179" t="inlineStr">
        <is>
          <t/>
        </is>
      </c>
      <c r="CH179" t="inlineStr">
        <is>
          <t/>
        </is>
      </c>
      <c r="CI179" t="inlineStr">
        <is>
          <t/>
        </is>
      </c>
      <c r="CJ179" t="inlineStr">
        <is>
          <t/>
        </is>
      </c>
      <c r="CK179" t="inlineStr">
        <is>
          <t/>
        </is>
      </c>
      <c r="CL179" t="inlineStr">
        <is>
          <t/>
        </is>
      </c>
      <c r="CM179" t="inlineStr">
        <is>
          <t/>
        </is>
      </c>
      <c r="CN179" t="inlineStr">
        <is>
          <t/>
        </is>
      </c>
      <c r="CO179" t="inlineStr">
        <is>
          <t/>
        </is>
      </c>
      <c r="CP179" t="inlineStr">
        <is>
          <t/>
        </is>
      </c>
      <c r="CQ179" t="inlineStr">
        <is>
          <t/>
        </is>
      </c>
      <c r="CR179" t="inlineStr">
        <is>
          <t/>
        </is>
      </c>
      <c r="CS179" t="inlineStr">
        <is>
          <t/>
        </is>
      </c>
      <c r="CT179" s="2" t="inlineStr">
        <is>
          <t>visceral leishmaniasis|
kala-azar|
dumdumfeber</t>
        </is>
      </c>
      <c r="CU179" s="2" t="inlineStr">
        <is>
          <t>3|
3|
3</t>
        </is>
      </c>
      <c r="CV179" s="2" t="inlineStr">
        <is>
          <t xml:space="preserve">|
|
</t>
        </is>
      </c>
      <c r="CW179" t="inlineStr">
        <is>
          <t>infektionssjukdom orsakad av den encelliga parasiten Leishmania donovani, som sprids från djur till människa med sandmyggor i släktet Phlebotomus</t>
        </is>
      </c>
    </row>
    <row r="180">
      <c r="A180" s="1" t="str">
        <f>HYPERLINK("https://iate.europa.eu/entry/result/1685824/all", "1685824")</f>
        <v>1685824</v>
      </c>
      <c r="B180" t="inlineStr">
        <is>
          <t>SOCIAL QUESTIONS</t>
        </is>
      </c>
      <c r="C180" t="inlineStr">
        <is>
          <t>SOCIAL QUESTIONS|health|illness;SOCIAL QUESTIONS|health|medical science</t>
        </is>
      </c>
      <c r="D180" t="inlineStr">
        <is>
          <t>no</t>
        </is>
      </c>
      <c r="E180" t="inlineStr">
        <is>
          <t/>
        </is>
      </c>
      <c r="F180" t="inlineStr">
        <is>
          <t/>
        </is>
      </c>
      <c r="G180" t="inlineStr">
        <is>
          <t/>
        </is>
      </c>
      <c r="H180" t="inlineStr">
        <is>
          <t/>
        </is>
      </c>
      <c r="I180" t="inlineStr">
        <is>
          <t/>
        </is>
      </c>
      <c r="J180" s="2" t="inlineStr">
        <is>
          <t>Huntingtonova choroba|
Huntingtonova nemoc|
HN</t>
        </is>
      </c>
      <c r="K180" s="2" t="inlineStr">
        <is>
          <t>3|
3|
3</t>
        </is>
      </c>
      <c r="L180" s="2" t="inlineStr">
        <is>
          <t xml:space="preserve">|
|
</t>
        </is>
      </c>
      <c r="M180" t="inlineStr">
        <is>
          <t>Dědičné neurodegenerativní onemocnění mozku.</t>
        </is>
      </c>
      <c r="N180" s="2" t="inlineStr">
        <is>
          <t>Huntingtons chorea|
chorea Huntington</t>
        </is>
      </c>
      <c r="O180" s="2" t="inlineStr">
        <is>
          <t>3|
3</t>
        </is>
      </c>
      <c r="P180" s="2" t="inlineStr">
        <is>
          <t xml:space="preserve">|
</t>
        </is>
      </c>
      <c r="Q180" t="inlineStr">
        <is>
          <t>"chorea Huntington, Huntingtons chorea: arveligt betinget, fremadskridende, neurodegenerativ lidelse; debuterer sædvanligvis i 30-50-års-alderen med ufrivillige, rykkende, koreiforme bevægelser og fører i et forløb på 10-15 år til fysisk og psykisk invalidering, demens og død. ..."</t>
        </is>
      </c>
      <c r="R180" s="2" t="inlineStr">
        <is>
          <t>Chorea Huntington|
Huntington-Krankheit</t>
        </is>
      </c>
      <c r="S180" s="2" t="inlineStr">
        <is>
          <t>3|
3</t>
        </is>
      </c>
      <c r="T180" s="2" t="inlineStr">
        <is>
          <t xml:space="preserve">|
</t>
        </is>
      </c>
      <c r="U180" t="inlineStr">
        <is>
          <t>dominant-erbliche Sonderform der Chorea mit chronisch-progredientem Verlauf</t>
        </is>
      </c>
      <c r="V180" s="2" t="inlineStr">
        <is>
          <t>νόσος Huntington|
χορεία Huntington</t>
        </is>
      </c>
      <c r="W180" s="2" t="inlineStr">
        <is>
          <t>4|
2</t>
        </is>
      </c>
      <c r="X180" s="2" t="inlineStr">
        <is>
          <t xml:space="preserve">|
</t>
        </is>
      </c>
      <c r="Y180" t="inlineStr">
        <is>
          <t/>
        </is>
      </c>
      <c r="Z180" s="2" t="inlineStr">
        <is>
          <t>Huntington's disease|
Huntington disease|
HD|
Huntington's chorea|
Huntington chorea|
chronic progressive hereditary chorea</t>
        </is>
      </c>
      <c r="AA180" s="2" t="inlineStr">
        <is>
          <t>3|
3|
3|
3|
3|
3</t>
        </is>
      </c>
      <c r="AB180" s="2" t="inlineStr">
        <is>
          <t xml:space="preserve">|
|
|
|
|
</t>
        </is>
      </c>
      <c r="AC180" t="inlineStr">
        <is>
          <t>neurodegenerative disorder of the central nervous system, mainly affecting the basal ganglia (caudate nuclei and putamen)</t>
        </is>
      </c>
      <c r="AD180" s="2" t="inlineStr">
        <is>
          <t>corea de Huntington|
enfermedad de Huntington</t>
        </is>
      </c>
      <c r="AE180" s="2" t="inlineStr">
        <is>
          <t>3|
2</t>
        </is>
      </c>
      <c r="AF180" s="2" t="inlineStr">
        <is>
          <t xml:space="preserve">|
</t>
        </is>
      </c>
      <c r="AG180" t="inlineStr">
        <is>
          <t>enfermedad genética caracterizada por una degeneración progresiva del sistema nervioso, que puede provocar muerte neuronal</t>
        </is>
      </c>
      <c r="AH180" t="inlineStr">
        <is>
          <t/>
        </is>
      </c>
      <c r="AI180" t="inlineStr">
        <is>
          <t/>
        </is>
      </c>
      <c r="AJ180" t="inlineStr">
        <is>
          <t/>
        </is>
      </c>
      <c r="AK180" t="inlineStr">
        <is>
          <t/>
        </is>
      </c>
      <c r="AL180" s="2" t="inlineStr">
        <is>
          <t>Huntingtonin tauti|
Huntingtonin korea</t>
        </is>
      </c>
      <c r="AM180" s="2" t="inlineStr">
        <is>
          <t>3|
3</t>
        </is>
      </c>
      <c r="AN180" s="2" t="inlineStr">
        <is>
          <t xml:space="preserve">|
</t>
        </is>
      </c>
      <c r="AO180" t="inlineStr">
        <is>
          <t/>
        </is>
      </c>
      <c r="AP180" s="2" t="inlineStr">
        <is>
          <t>maladie de Huntington|
chorée héréditaire|
chorée de Huntington|
chorée d'Huntington</t>
        </is>
      </c>
      <c r="AQ180" s="2" t="inlineStr">
        <is>
          <t>3|
3|
3|
3</t>
        </is>
      </c>
      <c r="AR180" s="2" t="inlineStr">
        <is>
          <t xml:space="preserve">|
|
|
</t>
        </is>
      </c>
      <c r="AS180" t="inlineStr">
        <is>
          <t>affection neurodégénérative dont la cause reste incomprise et pour laquelle aucun traitement n'est disponible à ce jour;maladie dégénérative se traduisant par une perte du contrôle moteur et une démence sénile et qui est liée à une mutation héréditaire spécifique de l'ARN nucléaire</t>
        </is>
      </c>
      <c r="AT180" s="2" t="inlineStr">
        <is>
          <t>cóiréa ainsealach forchéimnitheach ó oidhreacht|
galar Huntington</t>
        </is>
      </c>
      <c r="AU180" s="2" t="inlineStr">
        <is>
          <t>3|
3</t>
        </is>
      </c>
      <c r="AV180" s="2" t="inlineStr">
        <is>
          <t xml:space="preserve">|
</t>
        </is>
      </c>
      <c r="AW180" t="inlineStr">
        <is>
          <t/>
        </is>
      </c>
      <c r="AX180" t="inlineStr">
        <is>
          <t/>
        </is>
      </c>
      <c r="AY180" t="inlineStr">
        <is>
          <t/>
        </is>
      </c>
      <c r="AZ180" t="inlineStr">
        <is>
          <t/>
        </is>
      </c>
      <c r="BA180" t="inlineStr">
        <is>
          <t/>
        </is>
      </c>
      <c r="BB180" s="2" t="inlineStr">
        <is>
          <t>Huntington-kór|
Huntington-chorea|
Huntington-betegség</t>
        </is>
      </c>
      <c r="BC180" s="2" t="inlineStr">
        <is>
          <t>3|
3|
3</t>
        </is>
      </c>
      <c r="BD180" s="2" t="inlineStr">
        <is>
          <t xml:space="preserve">|
|
</t>
        </is>
      </c>
      <c r="BE180" t="inlineStr">
        <is>
          <t>A Huntington-kór autoszomális, dominánsan öröklődő neurodegeneratív betegség. A klinikai képet három tünetcsoport uralja: motoros tünetek, psychopathológiai zavarok és cognitiv hanyatlás.</t>
        </is>
      </c>
      <c r="BF180" s="2" t="inlineStr">
        <is>
          <t>malattia di Huntington|
corea di Huntington</t>
        </is>
      </c>
      <c r="BG180" s="2" t="inlineStr">
        <is>
          <t>3|
3</t>
        </is>
      </c>
      <c r="BH180" s="2" t="inlineStr">
        <is>
          <t xml:space="preserve">|
</t>
        </is>
      </c>
      <c r="BI180" t="inlineStr">
        <is>
          <t>Malattia neurodegenerativa del sistema nervoso centrale che interessa in particolare i gangli basali e che è caratterizzata da anomalie motorie, alterazioni cognitive e disfunzioni psichiatriche</t>
        </is>
      </c>
      <c r="BJ180" t="inlineStr">
        <is>
          <t/>
        </is>
      </c>
      <c r="BK180" t="inlineStr">
        <is>
          <t/>
        </is>
      </c>
      <c r="BL180" t="inlineStr">
        <is>
          <t/>
        </is>
      </c>
      <c r="BM180" t="inlineStr">
        <is>
          <t/>
        </is>
      </c>
      <c r="BN180" t="inlineStr">
        <is>
          <t/>
        </is>
      </c>
      <c r="BO180" t="inlineStr">
        <is>
          <t/>
        </is>
      </c>
      <c r="BP180" t="inlineStr">
        <is>
          <t/>
        </is>
      </c>
      <c r="BQ180" t="inlineStr">
        <is>
          <t/>
        </is>
      </c>
      <c r="BR180" s="2" t="inlineStr">
        <is>
          <t>marda ta' Huntington</t>
        </is>
      </c>
      <c r="BS180" s="2" t="inlineStr">
        <is>
          <t>3</t>
        </is>
      </c>
      <c r="BT180" s="2" t="inlineStr">
        <is>
          <t/>
        </is>
      </c>
      <c r="BU180" t="inlineStr">
        <is>
          <t/>
        </is>
      </c>
      <c r="BV180" s="2" t="inlineStr">
        <is>
          <t>ziekte van Huntington|
chorea van Huntington</t>
        </is>
      </c>
      <c r="BW180" s="2" t="inlineStr">
        <is>
          <t>3|
3</t>
        </is>
      </c>
      <c r="BX180" s="2" t="inlineStr">
        <is>
          <t xml:space="preserve">|
</t>
        </is>
      </c>
      <c r="BY180" t="inlineStr">
        <is>
          <t>erfelijke hersenaandoening die meestal op volwassen leeftijd begint en geleidelijk in de loop van de jaren toeneemt; de ziekte wordt veroorzaakt door het geleidelijk afsterven van zenuwcellen in bepaalde delen van de hersenen. Die zijn belangrijk voor het aansturen van bewegingen en voor de verstandelijke vaardigheden.</t>
        </is>
      </c>
      <c r="BZ180" s="2" t="inlineStr">
        <is>
          <t>HD|
pląsawica Huntingtona|
choroba Huntingtona</t>
        </is>
      </c>
      <c r="CA180" s="2" t="inlineStr">
        <is>
          <t>3|
3|
3</t>
        </is>
      </c>
      <c r="CB180" s="2" t="inlineStr">
        <is>
          <t xml:space="preserve">|
|
</t>
        </is>
      </c>
      <c r="CC180" t="inlineStr">
        <is>
          <t>choroba genetyczna atakująca ośrodkowy układ nerwowy. Objawami choroby są niekontrolowane ruchy oraz otępienie</t>
        </is>
      </c>
      <c r="CD180" s="2" t="inlineStr">
        <is>
          <t>coreia de Huntington|
doença de Huntington</t>
        </is>
      </c>
      <c r="CE180" s="2" t="inlineStr">
        <is>
          <t>3|
3</t>
        </is>
      </c>
      <c r="CF180" s="2" t="inlineStr">
        <is>
          <t xml:space="preserve">|
</t>
        </is>
      </c>
      <c r="CG180" t="inlineStr">
        <is>
          <t>Doença neurodegenerativa genética autossómica dominante (defeito do braço curto do cromossoma 4), do adulto, com evolução crónica, que associa uma síndrome coreica, que começa por afectar as mãos e o rosto e seguidamente o conjunto da musculatura, e perturbações das funções superiores, com início muitas vezes insidioso: depressão, irritabilidade, diminuição da memória e da atenção, que conduzem à demência. Deve-se a degenerescência trófica do núcleo caudado, do putâmen e do córtex cerebral.</t>
        </is>
      </c>
      <c r="CH180" s="2" t="inlineStr">
        <is>
          <t>boala Huntington|
coreea Huntington</t>
        </is>
      </c>
      <c r="CI180" s="2" t="inlineStr">
        <is>
          <t>3|
3</t>
        </is>
      </c>
      <c r="CJ180" s="2" t="inlineStr">
        <is>
          <t xml:space="preserve">|
</t>
        </is>
      </c>
      <c r="CK180" t="inlineStr">
        <is>
          <t/>
        </is>
      </c>
      <c r="CL180" s="2" t="inlineStr">
        <is>
          <t>Huntingtonova choroba</t>
        </is>
      </c>
      <c r="CM180" s="2" t="inlineStr">
        <is>
          <t>3</t>
        </is>
      </c>
      <c r="CN180" s="2" t="inlineStr">
        <is>
          <t/>
        </is>
      </c>
      <c r="CO180" t="inlineStr">
        <is>
          <t>geneticky podmienená choroba, ktorá začína v strednom veku a prejavuje sa zmenami osobnosti, psychickým upadaním, psychózou a narušením pohybov</t>
        </is>
      </c>
      <c r="CP180" s="2" t="inlineStr">
        <is>
          <t>Huntingtonova bolezen|
Huntingtonova horea</t>
        </is>
      </c>
      <c r="CQ180" s="2" t="inlineStr">
        <is>
          <t>3|
3</t>
        </is>
      </c>
      <c r="CR180" s="2" t="inlineStr">
        <is>
          <t xml:space="preserve">|
</t>
        </is>
      </c>
      <c r="CS180" t="inlineStr">
        <is>
          <t/>
        </is>
      </c>
      <c r="CT180" s="2" t="inlineStr">
        <is>
          <t>Huntingtons sjukdom|
Huntingtons korea</t>
        </is>
      </c>
      <c r="CU180" s="2" t="inlineStr">
        <is>
          <t>3|
3</t>
        </is>
      </c>
      <c r="CV180" s="2" t="inlineStr">
        <is>
          <t xml:space="preserve">preferred|
</t>
        </is>
      </c>
      <c r="CW180" t="inlineStr">
        <is>
          <t>ärftlig, degenerativ hjärnsjukdom</t>
        </is>
      </c>
    </row>
    <row r="181">
      <c r="A181" s="1" t="str">
        <f>HYPERLINK("https://iate.europa.eu/entry/result/1684733/all", "1684733")</f>
        <v>1684733</v>
      </c>
      <c r="B181" t="inlineStr">
        <is>
          <t>SOCIAL QUESTIONS</t>
        </is>
      </c>
      <c r="C181" t="inlineStr">
        <is>
          <t>SOCIAL QUESTIONS|health|illness</t>
        </is>
      </c>
      <c r="D181" t="inlineStr">
        <is>
          <t>yes</t>
        </is>
      </c>
      <c r="E181" t="inlineStr">
        <is>
          <t/>
        </is>
      </c>
      <c r="F181" t="inlineStr">
        <is>
          <t/>
        </is>
      </c>
      <c r="G181" t="inlineStr">
        <is>
          <t/>
        </is>
      </c>
      <c r="H181" t="inlineStr">
        <is>
          <t/>
        </is>
      </c>
      <c r="I181" t="inlineStr">
        <is>
          <t/>
        </is>
      </c>
      <c r="J181" t="inlineStr">
        <is>
          <t/>
        </is>
      </c>
      <c r="K181" t="inlineStr">
        <is>
          <t/>
        </is>
      </c>
      <c r="L181" t="inlineStr">
        <is>
          <t/>
        </is>
      </c>
      <c r="M181" t="inlineStr">
        <is>
          <t/>
        </is>
      </c>
      <c r="N181" s="2" t="inlineStr">
        <is>
          <t>SCC|
pladeepithelcarcinom|
squamous cell carninoma</t>
        </is>
      </c>
      <c r="O181" s="2" t="inlineStr">
        <is>
          <t>3|
3|
3</t>
        </is>
      </c>
      <c r="P181" s="2" t="inlineStr">
        <is>
          <t xml:space="preserve">|
|
</t>
        </is>
      </c>
      <c r="Q181" t="inlineStr">
        <is>
          <t/>
        </is>
      </c>
      <c r="R181" s="2" t="inlineStr">
        <is>
          <t>Plattenepithelkarzinom|
spinozelluläres Karzinom|
Plastercell-Karzinom|
Stachelzellenkrebs|
epidermoides Karzinom|
Carcinoma planocellulare|
Carcinoma platycellulare</t>
        </is>
      </c>
      <c r="S181" s="2" t="inlineStr">
        <is>
          <t>3|
3|
3|
3|
3|
3|
3</t>
        </is>
      </c>
      <c r="T181" s="2" t="inlineStr">
        <is>
          <t xml:space="preserve">|
|
|
|
|
|
</t>
        </is>
      </c>
      <c r="U181" t="inlineStr">
        <is>
          <t>von Epidermis, Plattenepithel-tragenden Schleimhäuten oder metaplasiertem Zylinderzellepithel ausgehendes Karzinom mit ungleich großen, atypischen, in Strängen oder Nestern angeordneten Zellen, die im Innern der Stränge relativ größer, glykogenhaltig und durch Desmosomen verbunden sind</t>
        </is>
      </c>
      <c r="V181" s="2" t="inlineStr">
        <is>
          <t>ακανθοκυτταρικό καρκίνωμα|
καρκίνωμα από πλακώδες επιθήλιο|
επιδερμοειδές καρκίνωμα|
πλακώδες(μαλπιγιακό)καρκίνωμα</t>
        </is>
      </c>
      <c r="W181" s="2" t="inlineStr">
        <is>
          <t>3|
3|
3|
3</t>
        </is>
      </c>
      <c r="X181" s="2" t="inlineStr">
        <is>
          <t xml:space="preserve">|
|
|
</t>
        </is>
      </c>
      <c r="Y181" t="inlineStr">
        <is>
          <t/>
        </is>
      </c>
      <c r="Z181" s="2" t="inlineStr">
        <is>
          <t>squamous cell carcinoma|
squamous cell cancer</t>
        </is>
      </c>
      <c r="AA181" s="2" t="inlineStr">
        <is>
          <t>3|
3</t>
        </is>
      </c>
      <c r="AB181" s="2" t="inlineStr">
        <is>
          <t xml:space="preserve">|
</t>
        </is>
      </c>
      <c r="AC181" t="inlineStr">
        <is>
          <t>malignant tumour&lt;sup&gt;1&lt;/sup&gt; that begins in the flat, non-glandular cells of the body (squamous cells)&lt;p&gt;&lt;sup&gt;1&lt;/sup&gt; malignant tumour [ &lt;a href="/entry/result/1488717/all" id="ENTRY_TO_ENTRY_CONVERTER" target="_blank"&gt;IATE:1488717&lt;/a&gt; ]&lt;/p&gt;</t>
        </is>
      </c>
      <c r="AD181" s="2" t="inlineStr">
        <is>
          <t>carcinoma de células escamosas|
carcinoma de las celulas espinales</t>
        </is>
      </c>
      <c r="AE181" s="2" t="inlineStr">
        <is>
          <t>3|
3</t>
        </is>
      </c>
      <c r="AF181" s="2" t="inlineStr">
        <is>
          <t xml:space="preserve">|
</t>
        </is>
      </c>
      <c r="AG181" t="inlineStr">
        <is>
          <t/>
        </is>
      </c>
      <c r="AH181" t="inlineStr">
        <is>
          <t/>
        </is>
      </c>
      <c r="AI181" t="inlineStr">
        <is>
          <t/>
        </is>
      </c>
      <c r="AJ181" t="inlineStr">
        <is>
          <t/>
        </is>
      </c>
      <c r="AK181" t="inlineStr">
        <is>
          <t/>
        </is>
      </c>
      <c r="AL181" s="2" t="inlineStr">
        <is>
          <t>levyepiteelisyöpä</t>
        </is>
      </c>
      <c r="AM181" s="2" t="inlineStr">
        <is>
          <t>2</t>
        </is>
      </c>
      <c r="AN181" s="2" t="inlineStr">
        <is>
          <t/>
        </is>
      </c>
      <c r="AO181" t="inlineStr">
        <is>
          <t/>
        </is>
      </c>
      <c r="AP181" s="2" t="inlineStr">
        <is>
          <t>SCC|
épithélioma pavimenteux|
carcinome à cellules squameuses|
cancer spino-cellulaire|
cancer épidermoïde</t>
        </is>
      </c>
      <c r="AQ181" s="2" t="inlineStr">
        <is>
          <t>3|
3|
3|
3|
3</t>
        </is>
      </c>
      <c r="AR181" s="2" t="inlineStr">
        <is>
          <t xml:space="preserve">|
|
|
|
</t>
        </is>
      </c>
      <c r="AS181" t="inlineStr">
        <is>
          <t>l'un des marqueurs tumoraux plasmatiques</t>
        </is>
      </c>
      <c r="AT181" s="2" t="inlineStr">
        <is>
          <t>carcanóma ceall gainneach|
ailse ceall gainneach</t>
        </is>
      </c>
      <c r="AU181" s="2" t="inlineStr">
        <is>
          <t>3|
3</t>
        </is>
      </c>
      <c r="AV181" s="2" t="inlineStr">
        <is>
          <t xml:space="preserve">|
</t>
        </is>
      </c>
      <c r="AW181" t="inlineStr">
        <is>
          <t/>
        </is>
      </c>
      <c r="AX181" t="inlineStr">
        <is>
          <t/>
        </is>
      </c>
      <c r="AY181" t="inlineStr">
        <is>
          <t/>
        </is>
      </c>
      <c r="AZ181" t="inlineStr">
        <is>
          <t/>
        </is>
      </c>
      <c r="BA181" t="inlineStr">
        <is>
          <t/>
        </is>
      </c>
      <c r="BB181" t="inlineStr">
        <is>
          <t/>
        </is>
      </c>
      <c r="BC181" t="inlineStr">
        <is>
          <t/>
        </is>
      </c>
      <c r="BD181" t="inlineStr">
        <is>
          <t/>
        </is>
      </c>
      <c r="BE181" t="inlineStr">
        <is>
          <t/>
        </is>
      </c>
      <c r="BF181" s="2" t="inlineStr">
        <is>
          <t>SCC|
carcinoma spinocellulare|
squamous cell carcinoma</t>
        </is>
      </c>
      <c r="BG181" s="2" t="inlineStr">
        <is>
          <t>3|
3|
3</t>
        </is>
      </c>
      <c r="BH181" s="2" t="inlineStr">
        <is>
          <t xml:space="preserve">|
|
</t>
        </is>
      </c>
      <c r="BI181" t="inlineStr">
        <is>
          <t>marker utile nell'identificare precocemente la comparsa delle recidive dei tumori squamosi</t>
        </is>
      </c>
      <c r="BJ181" t="inlineStr">
        <is>
          <t/>
        </is>
      </c>
      <c r="BK181" t="inlineStr">
        <is>
          <t/>
        </is>
      </c>
      <c r="BL181" t="inlineStr">
        <is>
          <t/>
        </is>
      </c>
      <c r="BM181" t="inlineStr">
        <is>
          <t/>
        </is>
      </c>
      <c r="BN181" t="inlineStr">
        <is>
          <t/>
        </is>
      </c>
      <c r="BO181" t="inlineStr">
        <is>
          <t/>
        </is>
      </c>
      <c r="BP181" t="inlineStr">
        <is>
          <t/>
        </is>
      </c>
      <c r="BQ181" t="inlineStr">
        <is>
          <t/>
        </is>
      </c>
      <c r="BR181" t="inlineStr">
        <is>
          <t/>
        </is>
      </c>
      <c r="BS181" t="inlineStr">
        <is>
          <t/>
        </is>
      </c>
      <c r="BT181" t="inlineStr">
        <is>
          <t/>
        </is>
      </c>
      <c r="BU181" t="inlineStr">
        <is>
          <t/>
        </is>
      </c>
      <c r="BV181" s="2" t="inlineStr">
        <is>
          <t>squameus celcarcinoom|
plaveisecelcarcinoom</t>
        </is>
      </c>
      <c r="BW181" s="2" t="inlineStr">
        <is>
          <t>3|
3</t>
        </is>
      </c>
      <c r="BX181" s="2" t="inlineStr">
        <is>
          <t xml:space="preserve">|
</t>
        </is>
      </c>
      <c r="BY181" t="inlineStr">
        <is>
          <t>bep.vorm van huidkanker</t>
        </is>
      </c>
      <c r="BZ181" t="inlineStr">
        <is>
          <t/>
        </is>
      </c>
      <c r="CA181" t="inlineStr">
        <is>
          <t/>
        </is>
      </c>
      <c r="CB181" t="inlineStr">
        <is>
          <t/>
        </is>
      </c>
      <c r="CC181" t="inlineStr">
        <is>
          <t/>
        </is>
      </c>
      <c r="CD181" s="2" t="inlineStr">
        <is>
          <t>carcinoma de células escamosas|
carcinoma espinocelular</t>
        </is>
      </c>
      <c r="CE181" s="2" t="inlineStr">
        <is>
          <t>3|
3</t>
        </is>
      </c>
      <c r="CF181" s="2" t="inlineStr">
        <is>
          <t xml:space="preserve">|
</t>
        </is>
      </c>
      <c r="CG181" t="inlineStr">
        <is>
          <t/>
        </is>
      </c>
      <c r="CH181" t="inlineStr">
        <is>
          <t/>
        </is>
      </c>
      <c r="CI181" t="inlineStr">
        <is>
          <t/>
        </is>
      </c>
      <c r="CJ181" t="inlineStr">
        <is>
          <t/>
        </is>
      </c>
      <c r="CK181" t="inlineStr">
        <is>
          <t/>
        </is>
      </c>
      <c r="CL181" s="2" t="inlineStr">
        <is>
          <t>skvamocelulárny karcinóm|
karcinóm skvamóznych buniek|
epidermoidný karcinóm|
spinocelulárny karcinóm|
skvamózny karcinóm</t>
        </is>
      </c>
      <c r="CM181" s="2" t="inlineStr">
        <is>
          <t>3|
3|
3|
3|
3</t>
        </is>
      </c>
      <c r="CN181" s="2" t="inlineStr">
        <is>
          <t xml:space="preserve">preferred|
|
|
|
</t>
        </is>
      </c>
      <c r="CO181" t="inlineStr">
        <is>
          <t>druh rakoviny, ktorý vzniká v skvamóznych bunkách</t>
        </is>
      </c>
      <c r="CP181" t="inlineStr">
        <is>
          <t/>
        </is>
      </c>
      <c r="CQ181" t="inlineStr">
        <is>
          <t/>
        </is>
      </c>
      <c r="CR181" t="inlineStr">
        <is>
          <t/>
        </is>
      </c>
      <c r="CS181" t="inlineStr">
        <is>
          <t/>
        </is>
      </c>
      <c r="CT181" s="2" t="inlineStr">
        <is>
          <t>skivepitelcancer</t>
        </is>
      </c>
      <c r="CU181" s="2" t="inlineStr">
        <is>
          <t>3</t>
        </is>
      </c>
      <c r="CV181" s="2" t="inlineStr">
        <is>
          <t/>
        </is>
      </c>
      <c r="CW181" t="inlineStr">
        <is>
          <t>elakartad tumör utgången från skivepitel</t>
        </is>
      </c>
    </row>
    <row r="182">
      <c r="A182" s="1" t="str">
        <f>HYPERLINK("https://iate.europa.eu/entry/result/1502490/all", "1502490")</f>
        <v>1502490</v>
      </c>
      <c r="B182" t="inlineStr">
        <is>
          <t>SOCIAL QUESTIONS</t>
        </is>
      </c>
      <c r="C182" t="inlineStr">
        <is>
          <t>SOCIAL QUESTIONS|health|medical science</t>
        </is>
      </c>
      <c r="D182" t="inlineStr">
        <is>
          <t>no</t>
        </is>
      </c>
      <c r="E182" t="inlineStr">
        <is>
          <t/>
        </is>
      </c>
      <c r="F182" t="inlineStr">
        <is>
          <t/>
        </is>
      </c>
      <c r="G182" t="inlineStr">
        <is>
          <t/>
        </is>
      </c>
      <c r="H182" t="inlineStr">
        <is>
          <t/>
        </is>
      </c>
      <c r="I182" t="inlineStr">
        <is>
          <t/>
        </is>
      </c>
      <c r="J182" t="inlineStr">
        <is>
          <t/>
        </is>
      </c>
      <c r="K182" t="inlineStr">
        <is>
          <t/>
        </is>
      </c>
      <c r="L182" t="inlineStr">
        <is>
          <t/>
        </is>
      </c>
      <c r="M182" t="inlineStr">
        <is>
          <t/>
        </is>
      </c>
      <c r="N182" s="2" t="inlineStr">
        <is>
          <t>amyloidose|
amyloid degeneration</t>
        </is>
      </c>
      <c r="O182" s="2" t="inlineStr">
        <is>
          <t>3|
3</t>
        </is>
      </c>
      <c r="P182" s="2" t="inlineStr">
        <is>
          <t xml:space="preserve">|
</t>
        </is>
      </c>
      <c r="Q182" t="inlineStr">
        <is>
          <t/>
        </is>
      </c>
      <c r="R182" s="2" t="inlineStr">
        <is>
          <t>Amyloidose|
amyloide Degeneration|
Amyloidopathie|
Speckentartung|
Wachsdegeneration|
Amyloid</t>
        </is>
      </c>
      <c r="S182" s="2" t="inlineStr">
        <is>
          <t>3|
3|
3|
3|
3|
3</t>
        </is>
      </c>
      <c r="T182" s="2" t="inlineStr">
        <is>
          <t xml:space="preserve">|
|
|
|
|
</t>
        </is>
      </c>
      <c r="U182" t="inlineStr">
        <is>
          <t>Oberbegriff fuer Krankheitsbilder mit Einlagerung von Amyloid bzw.Paramyloid in die Grundsubstanz des Bindegewebes</t>
        </is>
      </c>
      <c r="V182" s="2" t="inlineStr">
        <is>
          <t>αμυλοείδωση|
αμυλοειδική εκφύλιση|
αμυλοειδοπάθεια</t>
        </is>
      </c>
      <c r="W182" s="2" t="inlineStr">
        <is>
          <t>3|
3|
3</t>
        </is>
      </c>
      <c r="X182" s="2" t="inlineStr">
        <is>
          <t xml:space="preserve">|
|
</t>
        </is>
      </c>
      <c r="Y182" t="inlineStr">
        <is>
          <t/>
        </is>
      </c>
      <c r="Z182" s="2" t="inlineStr">
        <is>
          <t>amyloid degeneration|
amyloidosis|
amyloidosis</t>
        </is>
      </c>
      <c r="AA182" s="2" t="inlineStr">
        <is>
          <t>3|
3|
3</t>
        </is>
      </c>
      <c r="AB182" s="2" t="inlineStr">
        <is>
          <t xml:space="preserve">|
|
</t>
        </is>
      </c>
      <c r="AC182" t="inlineStr">
        <is>
          <t>2)a disease of unknown etiology characterized by the abnormal deposition of amyloid,a translucent homogenous glycoprotein,in various organs and tissues of the body</t>
        </is>
      </c>
      <c r="AD182" s="2" t="inlineStr">
        <is>
          <t>degeneración amiloidea|
amiloidosis</t>
        </is>
      </c>
      <c r="AE182" s="2" t="inlineStr">
        <is>
          <t>3|
3</t>
        </is>
      </c>
      <c r="AF182" s="2" t="inlineStr">
        <is>
          <t xml:space="preserve">|
</t>
        </is>
      </c>
      <c r="AG182" t="inlineStr">
        <is>
          <t/>
        </is>
      </c>
      <c r="AH182" t="inlineStr">
        <is>
          <t/>
        </is>
      </c>
      <c r="AI182" t="inlineStr">
        <is>
          <t/>
        </is>
      </c>
      <c r="AJ182" t="inlineStr">
        <is>
          <t/>
        </is>
      </c>
      <c r="AK182" t="inlineStr">
        <is>
          <t/>
        </is>
      </c>
      <c r="AL182" t="inlineStr">
        <is>
          <t/>
        </is>
      </c>
      <c r="AM182" t="inlineStr">
        <is>
          <t/>
        </is>
      </c>
      <c r="AN182" t="inlineStr">
        <is>
          <t/>
        </is>
      </c>
      <c r="AO182" t="inlineStr">
        <is>
          <t/>
        </is>
      </c>
      <c r="AP182" s="2" t="inlineStr">
        <is>
          <t>dégénérescence amyloïde|
amyloïdisme|
amyloïdose|
amylose</t>
        </is>
      </c>
      <c r="AQ182" s="2" t="inlineStr">
        <is>
          <t>3|
3|
3|
3</t>
        </is>
      </c>
      <c r="AR182" s="2" t="inlineStr">
        <is>
          <t xml:space="preserve">|
|
|
</t>
        </is>
      </c>
      <c r="AS182" t="inlineStr">
        <is>
          <t>terme générique regroupant les états pathologiques variés et disparates, au cours desquels se dépose, dans les tissus, une des substances amyloïdes</t>
        </is>
      </c>
      <c r="AT182" t="inlineStr">
        <is>
          <t/>
        </is>
      </c>
      <c r="AU182" t="inlineStr">
        <is>
          <t/>
        </is>
      </c>
      <c r="AV182" t="inlineStr">
        <is>
          <t/>
        </is>
      </c>
      <c r="AW182" t="inlineStr">
        <is>
          <t/>
        </is>
      </c>
      <c r="AX182" t="inlineStr">
        <is>
          <t/>
        </is>
      </c>
      <c r="AY182" t="inlineStr">
        <is>
          <t/>
        </is>
      </c>
      <c r="AZ182" t="inlineStr">
        <is>
          <t/>
        </is>
      </c>
      <c r="BA182" t="inlineStr">
        <is>
          <t/>
        </is>
      </c>
      <c r="BB182" t="inlineStr">
        <is>
          <t/>
        </is>
      </c>
      <c r="BC182" t="inlineStr">
        <is>
          <t/>
        </is>
      </c>
      <c r="BD182" t="inlineStr">
        <is>
          <t/>
        </is>
      </c>
      <c r="BE182" t="inlineStr">
        <is>
          <t/>
        </is>
      </c>
      <c r="BF182" s="2" t="inlineStr">
        <is>
          <t>degenerazione amiloide|
amiloidosi|
amiloidismo|
amilosi</t>
        </is>
      </c>
      <c r="BG182" s="2" t="inlineStr">
        <is>
          <t>3|
3|
3|
3</t>
        </is>
      </c>
      <c r="BH182" s="2" t="inlineStr">
        <is>
          <t xml:space="preserve">|
|
|
</t>
        </is>
      </c>
      <c r="BI182" t="inlineStr">
        <is>
          <t>processo degenerativo caratterizzato dalla presenza nei tessuti di un protide patologico chiamato amiloide</t>
        </is>
      </c>
      <c r="BJ182" t="inlineStr">
        <is>
          <t/>
        </is>
      </c>
      <c r="BK182" t="inlineStr">
        <is>
          <t/>
        </is>
      </c>
      <c r="BL182" t="inlineStr">
        <is>
          <t/>
        </is>
      </c>
      <c r="BM182" t="inlineStr">
        <is>
          <t/>
        </is>
      </c>
      <c r="BN182" t="inlineStr">
        <is>
          <t/>
        </is>
      </c>
      <c r="BO182" t="inlineStr">
        <is>
          <t/>
        </is>
      </c>
      <c r="BP182" t="inlineStr">
        <is>
          <t/>
        </is>
      </c>
      <c r="BQ182" t="inlineStr">
        <is>
          <t/>
        </is>
      </c>
      <c r="BR182" t="inlineStr">
        <is>
          <t/>
        </is>
      </c>
      <c r="BS182" t="inlineStr">
        <is>
          <t/>
        </is>
      </c>
      <c r="BT182" t="inlineStr">
        <is>
          <t/>
        </is>
      </c>
      <c r="BU182" t="inlineStr">
        <is>
          <t/>
        </is>
      </c>
      <c r="BV182" s="2" t="inlineStr">
        <is>
          <t>amyloidosis|
amyloïede degeneratie|
amyloïdose</t>
        </is>
      </c>
      <c r="BW182" s="2" t="inlineStr">
        <is>
          <t>3|
3|
3</t>
        </is>
      </c>
      <c r="BX182" s="2" t="inlineStr">
        <is>
          <t xml:space="preserve">|
|
</t>
        </is>
      </c>
      <c r="BY182" t="inlineStr">
        <is>
          <t>afzetting van amyloïd in de intercellulaire spleten tussen de endotheelcellen der vaten en parenchymcellen, vooral in nier, lever en milt, in de regel gegeneraliseerd, soms locaal in een of weinige haarden</t>
        </is>
      </c>
      <c r="BZ182" t="inlineStr">
        <is>
          <t/>
        </is>
      </c>
      <c r="CA182" t="inlineStr">
        <is>
          <t/>
        </is>
      </c>
      <c r="CB182" t="inlineStr">
        <is>
          <t/>
        </is>
      </c>
      <c r="CC182" t="inlineStr">
        <is>
          <t/>
        </is>
      </c>
      <c r="CD182" s="2" t="inlineStr">
        <is>
          <t>degeneração amiloide|
amiloidismo|
amiloidose</t>
        </is>
      </c>
      <c r="CE182" s="2" t="inlineStr">
        <is>
          <t>3|
3|
3</t>
        </is>
      </c>
      <c r="CF182" s="2" t="inlineStr">
        <is>
          <t xml:space="preserve">|
|
</t>
        </is>
      </c>
      <c r="CG182" t="inlineStr">
        <is>
          <t/>
        </is>
      </c>
      <c r="CH182" t="inlineStr">
        <is>
          <t/>
        </is>
      </c>
      <c r="CI182" t="inlineStr">
        <is>
          <t/>
        </is>
      </c>
      <c r="CJ182" t="inlineStr">
        <is>
          <t/>
        </is>
      </c>
      <c r="CK182" t="inlineStr">
        <is>
          <t/>
        </is>
      </c>
      <c r="CL182" t="inlineStr">
        <is>
          <t/>
        </is>
      </c>
      <c r="CM182" t="inlineStr">
        <is>
          <t/>
        </is>
      </c>
      <c r="CN182" t="inlineStr">
        <is>
          <t/>
        </is>
      </c>
      <c r="CO182" t="inlineStr">
        <is>
          <t/>
        </is>
      </c>
      <c r="CP182" t="inlineStr">
        <is>
          <t/>
        </is>
      </c>
      <c r="CQ182" t="inlineStr">
        <is>
          <t/>
        </is>
      </c>
      <c r="CR182" t="inlineStr">
        <is>
          <t/>
        </is>
      </c>
      <c r="CS182" t="inlineStr">
        <is>
          <t/>
        </is>
      </c>
      <c r="CT182" s="2" t="inlineStr">
        <is>
          <t>amyloidos|
amyloiddegeneration</t>
        </is>
      </c>
      <c r="CU182" s="2" t="inlineStr">
        <is>
          <t>3|
3</t>
        </is>
      </c>
      <c r="CV182" s="2" t="inlineStr">
        <is>
          <t xml:space="preserve">|
</t>
        </is>
      </c>
      <c r="CW182" t="inlineStr">
        <is>
          <t>obotlig sjukdom som kan drabba flera olika organsystem med inlagring av amyloid vävnad</t>
        </is>
      </c>
    </row>
    <row r="183">
      <c r="A183" s="1" t="str">
        <f>HYPERLINK("https://iate.europa.eu/entry/result/1508565/all", "1508565")</f>
        <v>1508565</v>
      </c>
      <c r="B183" t="inlineStr">
        <is>
          <t>SOCIAL QUESTIONS</t>
        </is>
      </c>
      <c r="C183" t="inlineStr">
        <is>
          <t>SOCIAL QUESTIONS|health|medical science</t>
        </is>
      </c>
      <c r="D183" t="inlineStr">
        <is>
          <t>no</t>
        </is>
      </c>
      <c r="E183" t="inlineStr">
        <is>
          <t/>
        </is>
      </c>
      <c r="F183" t="inlineStr">
        <is>
          <t/>
        </is>
      </c>
      <c r="G183" t="inlineStr">
        <is>
          <t/>
        </is>
      </c>
      <c r="H183" t="inlineStr">
        <is>
          <t/>
        </is>
      </c>
      <c r="I183" t="inlineStr">
        <is>
          <t/>
        </is>
      </c>
      <c r="J183" t="inlineStr">
        <is>
          <t/>
        </is>
      </c>
      <c r="K183" t="inlineStr">
        <is>
          <t/>
        </is>
      </c>
      <c r="L183" t="inlineStr">
        <is>
          <t/>
        </is>
      </c>
      <c r="M183" t="inlineStr">
        <is>
          <t/>
        </is>
      </c>
      <c r="N183" s="2" t="inlineStr">
        <is>
          <t>Thalassaemia major</t>
        </is>
      </c>
      <c r="O183" s="2" t="inlineStr">
        <is>
          <t>3</t>
        </is>
      </c>
      <c r="P183" s="2" t="inlineStr">
        <is>
          <t/>
        </is>
      </c>
      <c r="Q183" t="inlineStr">
        <is>
          <t/>
        </is>
      </c>
      <c r="R183" s="2" t="inlineStr">
        <is>
          <t>Cooley Syndrom|
Cooley-Lee Syndrom</t>
        </is>
      </c>
      <c r="S183" s="2" t="inlineStr">
        <is>
          <t>3|
3</t>
        </is>
      </c>
      <c r="T183" s="2" t="inlineStr">
        <is>
          <t xml:space="preserve">|
</t>
        </is>
      </c>
      <c r="U183" t="inlineStr">
        <is>
          <t>Thalassaemia major</t>
        </is>
      </c>
      <c r="V183" s="2" t="inlineStr">
        <is>
          <t>ομόζυγη θαλασσαιμία|
σύνδρομο Cooley|
σύνδρομο Cooley-Lee</t>
        </is>
      </c>
      <c r="W183" s="2" t="inlineStr">
        <is>
          <t>3|
3|
3</t>
        </is>
      </c>
      <c r="X183" s="2" t="inlineStr">
        <is>
          <t xml:space="preserve">|
|
</t>
        </is>
      </c>
      <c r="Y183" t="inlineStr">
        <is>
          <t/>
        </is>
      </c>
      <c r="Z183" s="2" t="inlineStr">
        <is>
          <t>Cooley syndrome|
Cooley-Lee syndrome|
thalassaemia major|
thalassemia major</t>
        </is>
      </c>
      <c r="AA183" s="2" t="inlineStr">
        <is>
          <t>3|
3|
3|
3</t>
        </is>
      </c>
      <c r="AB183" s="2" t="inlineStr">
        <is>
          <t xml:space="preserve">|
|
|
</t>
        </is>
      </c>
      <c r="AC183" t="inlineStr">
        <is>
          <t/>
        </is>
      </c>
      <c r="AD183" s="2" t="inlineStr">
        <is>
          <t>síndrome de Cooley</t>
        </is>
      </c>
      <c r="AE183" s="2" t="inlineStr">
        <is>
          <t>3</t>
        </is>
      </c>
      <c r="AF183" s="2" t="inlineStr">
        <is>
          <t/>
        </is>
      </c>
      <c r="AG183" t="inlineStr">
        <is>
          <t/>
        </is>
      </c>
      <c r="AH183" t="inlineStr">
        <is>
          <t/>
        </is>
      </c>
      <c r="AI183" t="inlineStr">
        <is>
          <t/>
        </is>
      </c>
      <c r="AJ183" t="inlineStr">
        <is>
          <t/>
        </is>
      </c>
      <c r="AK183" t="inlineStr">
        <is>
          <t/>
        </is>
      </c>
      <c r="AL183" t="inlineStr">
        <is>
          <t/>
        </is>
      </c>
      <c r="AM183" t="inlineStr">
        <is>
          <t/>
        </is>
      </c>
      <c r="AN183" t="inlineStr">
        <is>
          <t/>
        </is>
      </c>
      <c r="AO183" t="inlineStr">
        <is>
          <t/>
        </is>
      </c>
      <c r="AP183" s="2" t="inlineStr">
        <is>
          <t>syndrome de Cooley|
syndrome de Cooley-Lee</t>
        </is>
      </c>
      <c r="AQ183" s="2" t="inlineStr">
        <is>
          <t>3|
3</t>
        </is>
      </c>
      <c r="AR183" s="2" t="inlineStr">
        <is>
          <t xml:space="preserve">|
</t>
        </is>
      </c>
      <c r="AS183" t="inlineStr">
        <is>
          <t/>
        </is>
      </c>
      <c r="AT183" t="inlineStr">
        <is>
          <t/>
        </is>
      </c>
      <c r="AU183" t="inlineStr">
        <is>
          <t/>
        </is>
      </c>
      <c r="AV183" t="inlineStr">
        <is>
          <t/>
        </is>
      </c>
      <c r="AW183" t="inlineStr">
        <is>
          <t/>
        </is>
      </c>
      <c r="AX183" t="inlineStr">
        <is>
          <t/>
        </is>
      </c>
      <c r="AY183" t="inlineStr">
        <is>
          <t/>
        </is>
      </c>
      <c r="AZ183" t="inlineStr">
        <is>
          <t/>
        </is>
      </c>
      <c r="BA183" t="inlineStr">
        <is>
          <t/>
        </is>
      </c>
      <c r="BB183" t="inlineStr">
        <is>
          <t/>
        </is>
      </c>
      <c r="BC183" t="inlineStr">
        <is>
          <t/>
        </is>
      </c>
      <c r="BD183" t="inlineStr">
        <is>
          <t/>
        </is>
      </c>
      <c r="BE183" t="inlineStr">
        <is>
          <t/>
        </is>
      </c>
      <c r="BF183" s="2" t="inlineStr">
        <is>
          <t>morbo di Cooley|
talassemia major|
sindrome di Cooley</t>
        </is>
      </c>
      <c r="BG183" s="2" t="inlineStr">
        <is>
          <t>3|
3|
3</t>
        </is>
      </c>
      <c r="BH183" s="2" t="inlineStr">
        <is>
          <t xml:space="preserve">|
|
</t>
        </is>
      </c>
      <c r="BI183" t="inlineStr">
        <is>
          <t/>
        </is>
      </c>
      <c r="BJ183" t="inlineStr">
        <is>
          <t/>
        </is>
      </c>
      <c r="BK183" t="inlineStr">
        <is>
          <t/>
        </is>
      </c>
      <c r="BL183" t="inlineStr">
        <is>
          <t/>
        </is>
      </c>
      <c r="BM183" t="inlineStr">
        <is>
          <t/>
        </is>
      </c>
      <c r="BN183" t="inlineStr">
        <is>
          <t/>
        </is>
      </c>
      <c r="BO183" t="inlineStr">
        <is>
          <t/>
        </is>
      </c>
      <c r="BP183" t="inlineStr">
        <is>
          <t/>
        </is>
      </c>
      <c r="BQ183" t="inlineStr">
        <is>
          <t/>
        </is>
      </c>
      <c r="BR183" t="inlineStr">
        <is>
          <t/>
        </is>
      </c>
      <c r="BS183" t="inlineStr">
        <is>
          <t/>
        </is>
      </c>
      <c r="BT183" t="inlineStr">
        <is>
          <t/>
        </is>
      </c>
      <c r="BU183" t="inlineStr">
        <is>
          <t/>
        </is>
      </c>
      <c r="BV183" s="2" t="inlineStr">
        <is>
          <t>syndroom van Cooley-Lee|
ziekte van Cooley-Lee</t>
        </is>
      </c>
      <c r="BW183" s="2" t="inlineStr">
        <is>
          <t>3|
3</t>
        </is>
      </c>
      <c r="BX183" s="2" t="inlineStr">
        <is>
          <t xml:space="preserve">|
</t>
        </is>
      </c>
      <c r="BY183" t="inlineStr">
        <is>
          <t/>
        </is>
      </c>
      <c r="BZ183" t="inlineStr">
        <is>
          <t/>
        </is>
      </c>
      <c r="CA183" t="inlineStr">
        <is>
          <t/>
        </is>
      </c>
      <c r="CB183" t="inlineStr">
        <is>
          <t/>
        </is>
      </c>
      <c r="CC183" t="inlineStr">
        <is>
          <t/>
        </is>
      </c>
      <c r="CD183" s="2" t="inlineStr">
        <is>
          <t>síndrome de Cooley|
síndrome de Cooley-Lee</t>
        </is>
      </c>
      <c r="CE183" s="2" t="inlineStr">
        <is>
          <t>3|
3</t>
        </is>
      </c>
      <c r="CF183" s="2" t="inlineStr">
        <is>
          <t xml:space="preserve">|
</t>
        </is>
      </c>
      <c r="CG183" t="inlineStr">
        <is>
          <t/>
        </is>
      </c>
      <c r="CH183" t="inlineStr">
        <is>
          <t/>
        </is>
      </c>
      <c r="CI183" t="inlineStr">
        <is>
          <t/>
        </is>
      </c>
      <c r="CJ183" t="inlineStr">
        <is>
          <t/>
        </is>
      </c>
      <c r="CK183" t="inlineStr">
        <is>
          <t/>
        </is>
      </c>
      <c r="CL183" t="inlineStr">
        <is>
          <t/>
        </is>
      </c>
      <c r="CM183" t="inlineStr">
        <is>
          <t/>
        </is>
      </c>
      <c r="CN183" t="inlineStr">
        <is>
          <t/>
        </is>
      </c>
      <c r="CO183" t="inlineStr">
        <is>
          <t/>
        </is>
      </c>
      <c r="CP183" t="inlineStr">
        <is>
          <t/>
        </is>
      </c>
      <c r="CQ183" t="inlineStr">
        <is>
          <t/>
        </is>
      </c>
      <c r="CR183" t="inlineStr">
        <is>
          <t/>
        </is>
      </c>
      <c r="CS183" t="inlineStr">
        <is>
          <t/>
        </is>
      </c>
      <c r="CT183" t="inlineStr">
        <is>
          <t/>
        </is>
      </c>
      <c r="CU183" t="inlineStr">
        <is>
          <t/>
        </is>
      </c>
      <c r="CV183" t="inlineStr">
        <is>
          <t/>
        </is>
      </c>
      <c r="CW183" t="inlineStr">
        <is>
          <t/>
        </is>
      </c>
    </row>
    <row r="184">
      <c r="A184" s="1" t="str">
        <f>HYPERLINK("https://iate.europa.eu/entry/result/1545160/all", "1545160")</f>
        <v>1545160</v>
      </c>
      <c r="B184" t="inlineStr">
        <is>
          <t>SOCIAL QUESTIONS</t>
        </is>
      </c>
      <c r="C184" t="inlineStr">
        <is>
          <t>SOCIAL QUESTIONS|health|medical science</t>
        </is>
      </c>
      <c r="D184" t="inlineStr">
        <is>
          <t>no</t>
        </is>
      </c>
      <c r="E184" t="inlineStr">
        <is>
          <t/>
        </is>
      </c>
      <c r="F184" t="inlineStr">
        <is>
          <t/>
        </is>
      </c>
      <c r="G184" t="inlineStr">
        <is>
          <t/>
        </is>
      </c>
      <c r="H184" t="inlineStr">
        <is>
          <t/>
        </is>
      </c>
      <c r="I184" t="inlineStr">
        <is>
          <t/>
        </is>
      </c>
      <c r="J184" s="2" t="inlineStr">
        <is>
          <t>podkožní</t>
        </is>
      </c>
      <c r="K184" s="2" t="inlineStr">
        <is>
          <t>1</t>
        </is>
      </c>
      <c r="L184" s="2" t="inlineStr">
        <is>
          <t/>
        </is>
      </c>
      <c r="M184" t="inlineStr">
        <is>
          <t/>
        </is>
      </c>
      <c r="N184" s="2" t="inlineStr">
        <is>
          <t>subkutan</t>
        </is>
      </c>
      <c r="O184" s="2" t="inlineStr">
        <is>
          <t>3</t>
        </is>
      </c>
      <c r="P184" s="2" t="inlineStr">
        <is>
          <t/>
        </is>
      </c>
      <c r="Q184" t="inlineStr">
        <is>
          <t/>
        </is>
      </c>
      <c r="R184" s="2" t="inlineStr">
        <is>
          <t>subcutaneus</t>
        </is>
      </c>
      <c r="S184" s="2" t="inlineStr">
        <is>
          <t>3</t>
        </is>
      </c>
      <c r="T184" s="2" t="inlineStr">
        <is>
          <t/>
        </is>
      </c>
      <c r="U184" t="inlineStr">
        <is>
          <t>subkutan</t>
        </is>
      </c>
      <c r="V184" t="inlineStr">
        <is>
          <t/>
        </is>
      </c>
      <c r="W184" t="inlineStr">
        <is>
          <t/>
        </is>
      </c>
      <c r="X184" t="inlineStr">
        <is>
          <t/>
        </is>
      </c>
      <c r="Y184" t="inlineStr">
        <is>
          <t/>
        </is>
      </c>
      <c r="Z184" s="2" t="inlineStr">
        <is>
          <t>subcutaneous</t>
        </is>
      </c>
      <c r="AA184" s="2" t="inlineStr">
        <is>
          <t>3</t>
        </is>
      </c>
      <c r="AB184" s="2" t="inlineStr">
        <is>
          <t/>
        </is>
      </c>
      <c r="AC184" t="inlineStr">
        <is>
          <t/>
        </is>
      </c>
      <c r="AD184" t="inlineStr">
        <is>
          <t/>
        </is>
      </c>
      <c r="AE184" t="inlineStr">
        <is>
          <t/>
        </is>
      </c>
      <c r="AF184" t="inlineStr">
        <is>
          <t/>
        </is>
      </c>
      <c r="AG184" t="inlineStr">
        <is>
          <t/>
        </is>
      </c>
      <c r="AH184" t="inlineStr">
        <is>
          <t/>
        </is>
      </c>
      <c r="AI184" t="inlineStr">
        <is>
          <t/>
        </is>
      </c>
      <c r="AJ184" t="inlineStr">
        <is>
          <t/>
        </is>
      </c>
      <c r="AK184" t="inlineStr">
        <is>
          <t/>
        </is>
      </c>
      <c r="AL184" t="inlineStr">
        <is>
          <t/>
        </is>
      </c>
      <c r="AM184" t="inlineStr">
        <is>
          <t/>
        </is>
      </c>
      <c r="AN184" t="inlineStr">
        <is>
          <t/>
        </is>
      </c>
      <c r="AO184" t="inlineStr">
        <is>
          <t/>
        </is>
      </c>
      <c r="AP184" s="2" t="inlineStr">
        <is>
          <t>sous-cutané</t>
        </is>
      </c>
      <c r="AQ184" s="2" t="inlineStr">
        <is>
          <t>3</t>
        </is>
      </c>
      <c r="AR184" s="2" t="inlineStr">
        <is>
          <t/>
        </is>
      </c>
      <c r="AS184" t="inlineStr">
        <is>
          <t/>
        </is>
      </c>
      <c r="AT184" t="inlineStr">
        <is>
          <t/>
        </is>
      </c>
      <c r="AU184" t="inlineStr">
        <is>
          <t/>
        </is>
      </c>
      <c r="AV184" t="inlineStr">
        <is>
          <t/>
        </is>
      </c>
      <c r="AW184" t="inlineStr">
        <is>
          <t/>
        </is>
      </c>
      <c r="AX184" t="inlineStr">
        <is>
          <t/>
        </is>
      </c>
      <c r="AY184" t="inlineStr">
        <is>
          <t/>
        </is>
      </c>
      <c r="AZ184" t="inlineStr">
        <is>
          <t/>
        </is>
      </c>
      <c r="BA184" t="inlineStr">
        <is>
          <t/>
        </is>
      </c>
      <c r="BB184" t="inlineStr">
        <is>
          <t/>
        </is>
      </c>
      <c r="BC184" t="inlineStr">
        <is>
          <t/>
        </is>
      </c>
      <c r="BD184" t="inlineStr">
        <is>
          <t/>
        </is>
      </c>
      <c r="BE184" t="inlineStr">
        <is>
          <t/>
        </is>
      </c>
      <c r="BF184" s="2" t="inlineStr">
        <is>
          <t>sottocutaneo</t>
        </is>
      </c>
      <c r="BG184" s="2" t="inlineStr">
        <is>
          <t>3</t>
        </is>
      </c>
      <c r="BH184" s="2" t="inlineStr">
        <is>
          <t/>
        </is>
      </c>
      <c r="BI184" t="inlineStr">
        <is>
          <t/>
        </is>
      </c>
      <c r="BJ184" t="inlineStr">
        <is>
          <t/>
        </is>
      </c>
      <c r="BK184" t="inlineStr">
        <is>
          <t/>
        </is>
      </c>
      <c r="BL184" t="inlineStr">
        <is>
          <t/>
        </is>
      </c>
      <c r="BM184" t="inlineStr">
        <is>
          <t/>
        </is>
      </c>
      <c r="BN184" t="inlineStr">
        <is>
          <t/>
        </is>
      </c>
      <c r="BO184" t="inlineStr">
        <is>
          <t/>
        </is>
      </c>
      <c r="BP184" t="inlineStr">
        <is>
          <t/>
        </is>
      </c>
      <c r="BQ184" t="inlineStr">
        <is>
          <t/>
        </is>
      </c>
      <c r="BR184" t="inlineStr">
        <is>
          <t/>
        </is>
      </c>
      <c r="BS184" t="inlineStr">
        <is>
          <t/>
        </is>
      </c>
      <c r="BT184" t="inlineStr">
        <is>
          <t/>
        </is>
      </c>
      <c r="BU184" t="inlineStr">
        <is>
          <t/>
        </is>
      </c>
      <c r="BV184" s="2" t="inlineStr">
        <is>
          <t>subcutaneus|
subcutaan|
onderhuids|
onder de huid|
hypodermaal</t>
        </is>
      </c>
      <c r="BW184" s="2" t="inlineStr">
        <is>
          <t>3|
3|
3|
3|
3</t>
        </is>
      </c>
      <c r="BX184" s="2" t="inlineStr">
        <is>
          <t xml:space="preserve">|
|
|
|
</t>
        </is>
      </c>
      <c r="BY184" t="inlineStr">
        <is>
          <t/>
        </is>
      </c>
      <c r="BZ184" s="2" t="inlineStr">
        <is>
          <t>podskórny</t>
        </is>
      </c>
      <c r="CA184" s="2" t="inlineStr">
        <is>
          <t>1</t>
        </is>
      </c>
      <c r="CB184" s="2" t="inlineStr">
        <is>
          <t/>
        </is>
      </c>
      <c r="CC184" t="inlineStr">
        <is>
          <t/>
        </is>
      </c>
      <c r="CD184" t="inlineStr">
        <is>
          <t/>
        </is>
      </c>
      <c r="CE184" t="inlineStr">
        <is>
          <t/>
        </is>
      </c>
      <c r="CF184" t="inlineStr">
        <is>
          <t/>
        </is>
      </c>
      <c r="CG184" t="inlineStr">
        <is>
          <t/>
        </is>
      </c>
      <c r="CH184" t="inlineStr">
        <is>
          <t/>
        </is>
      </c>
      <c r="CI184" t="inlineStr">
        <is>
          <t/>
        </is>
      </c>
      <c r="CJ184" t="inlineStr">
        <is>
          <t/>
        </is>
      </c>
      <c r="CK184" t="inlineStr">
        <is>
          <t/>
        </is>
      </c>
      <c r="CL184" t="inlineStr">
        <is>
          <t/>
        </is>
      </c>
      <c r="CM184" t="inlineStr">
        <is>
          <t/>
        </is>
      </c>
      <c r="CN184" t="inlineStr">
        <is>
          <t/>
        </is>
      </c>
      <c r="CO184" t="inlineStr">
        <is>
          <t/>
        </is>
      </c>
      <c r="CP184" t="inlineStr">
        <is>
          <t/>
        </is>
      </c>
      <c r="CQ184" t="inlineStr">
        <is>
          <t/>
        </is>
      </c>
      <c r="CR184" t="inlineStr">
        <is>
          <t/>
        </is>
      </c>
      <c r="CS184" t="inlineStr">
        <is>
          <t/>
        </is>
      </c>
      <c r="CT184" t="inlineStr">
        <is>
          <t/>
        </is>
      </c>
      <c r="CU184" t="inlineStr">
        <is>
          <t/>
        </is>
      </c>
      <c r="CV184" t="inlineStr">
        <is>
          <t/>
        </is>
      </c>
      <c r="CW184" t="inlineStr">
        <is>
          <t/>
        </is>
      </c>
    </row>
    <row r="185">
      <c r="A185" s="1" t="str">
        <f>HYPERLINK("https://iate.europa.eu/entry/result/1507887/all", "1507887")</f>
        <v>1507887</v>
      </c>
      <c r="B185" t="inlineStr">
        <is>
          <t>SOCIAL QUESTIONS</t>
        </is>
      </c>
      <c r="C185" t="inlineStr">
        <is>
          <t>SOCIAL QUESTIONS|health|pharmaceutical industry</t>
        </is>
      </c>
      <c r="D185" t="inlineStr">
        <is>
          <t>yes</t>
        </is>
      </c>
      <c r="E185" t="inlineStr">
        <is>
          <t/>
        </is>
      </c>
      <c r="F185" s="2" t="inlineStr">
        <is>
          <t>клирънс</t>
        </is>
      </c>
      <c r="G185" s="2" t="inlineStr">
        <is>
          <t>3</t>
        </is>
      </c>
      <c r="H185" s="2" t="inlineStr">
        <is>
          <t/>
        </is>
      </c>
      <c r="I185" t="inlineStr">
        <is>
          <t/>
        </is>
      </c>
      <c r="J185" t="inlineStr">
        <is>
          <t/>
        </is>
      </c>
      <c r="K185" t="inlineStr">
        <is>
          <t/>
        </is>
      </c>
      <c r="L185" t="inlineStr">
        <is>
          <t/>
        </is>
      </c>
      <c r="M185" t="inlineStr">
        <is>
          <t/>
        </is>
      </c>
      <c r="N185" s="2" t="inlineStr">
        <is>
          <t>clearance</t>
        </is>
      </c>
      <c r="O185" s="2" t="inlineStr">
        <is>
          <t>3</t>
        </is>
      </c>
      <c r="P185" s="2" t="inlineStr">
        <is>
          <t/>
        </is>
      </c>
      <c r="Q185" t="inlineStr">
        <is>
          <t/>
        </is>
      </c>
      <c r="R185" s="2" t="inlineStr">
        <is>
          <t>Clearance</t>
        </is>
      </c>
      <c r="S185" s="2" t="inlineStr">
        <is>
          <t>3</t>
        </is>
      </c>
      <c r="T185" s="2" t="inlineStr">
        <is>
          <t/>
        </is>
      </c>
      <c r="U185" t="inlineStr">
        <is>
          <t>med. Entfernung einer bestimmten fremden, in den Koerper eingebrachten bzw. koerpereigenen Substanz aus dem Blut durch ein Ausscheidungsorgan, zum Beispiel von Harnstoff oder von Farbstoffen durch die Nieren oder die Leber</t>
        </is>
      </c>
      <c r="V185" s="2" t="inlineStr">
        <is>
          <t>κάθαρση</t>
        </is>
      </c>
      <c r="W185" s="2" t="inlineStr">
        <is>
          <t>4</t>
        </is>
      </c>
      <c r="X185" s="2" t="inlineStr">
        <is>
          <t/>
        </is>
      </c>
      <c r="Y185" t="inlineStr">
        <is>
          <t>ρυθμός απομάκρυνσης ενός φαρμάκου σε σχέση με τη συγκέντρωσή του και ισούται με το ρυθμό απομάκρυνσης (mg/min) προς τη συγκέντρωση του φαρμάκου στο πλάσμα (Cp σε mg/ml)</t>
        </is>
      </c>
      <c r="Z185" s="2" t="inlineStr">
        <is>
          <t>drug clearance|
clearance</t>
        </is>
      </c>
      <c r="AA185" s="2" t="inlineStr">
        <is>
          <t>3|
3</t>
        </is>
      </c>
      <c r="AB185" s="2" t="inlineStr">
        <is>
          <t xml:space="preserve">|
</t>
        </is>
      </c>
      <c r="AC185" t="inlineStr">
        <is>
          <t>the rate of drug elimination divided by the plasma concentration of the drug</t>
        </is>
      </c>
      <c r="AD185" s="2" t="inlineStr">
        <is>
          <t>aclaramiento|
aclaramiento plasmático|
depuración|
depuración plasmática|
Ac|
C|
Cl</t>
        </is>
      </c>
      <c r="AE185" s="2" t="inlineStr">
        <is>
          <t>3|
3|
3|
3|
3|
3|
3</t>
        </is>
      </c>
      <c r="AF185" s="2" t="inlineStr">
        <is>
          <t xml:space="preserve">|
|
|
|
|
|
</t>
        </is>
      </c>
      <c r="AG185" t="inlineStr">
        <is>
          <t>Eliminación o extracción de una sustancia del plasma sanguíneo a su paso por un órgano.</t>
        </is>
      </c>
      <c r="AH185" s="2" t="inlineStr">
        <is>
          <t>kliirens|
puhastumus</t>
        </is>
      </c>
      <c r="AI185" s="2" t="inlineStr">
        <is>
          <t>3|
3</t>
        </is>
      </c>
      <c r="AJ185" s="2" t="inlineStr">
        <is>
          <t xml:space="preserve">preferred|
</t>
        </is>
      </c>
      <c r="AK185" t="inlineStr">
        <is>
          <t/>
        </is>
      </c>
      <c r="AL185" t="inlineStr">
        <is>
          <t/>
        </is>
      </c>
      <c r="AM185" t="inlineStr">
        <is>
          <t/>
        </is>
      </c>
      <c r="AN185" t="inlineStr">
        <is>
          <t/>
        </is>
      </c>
      <c r="AO185" t="inlineStr">
        <is>
          <t/>
        </is>
      </c>
      <c r="AP185" s="2" t="inlineStr">
        <is>
          <t>clairance</t>
        </is>
      </c>
      <c r="AQ185" s="2" t="inlineStr">
        <is>
          <t>3</t>
        </is>
      </c>
      <c r="AR185" s="2" t="inlineStr">
        <is>
          <t/>
        </is>
      </c>
      <c r="AS185" t="inlineStr">
        <is>
          <t>coefficient d'épuration plasmatique brute d'un corps, par voie extra-rénale aussi bien que rénale</t>
        </is>
      </c>
      <c r="AT185" s="2" t="inlineStr">
        <is>
          <t>díothú druga den chorp</t>
        </is>
      </c>
      <c r="AU185" s="2" t="inlineStr">
        <is>
          <t>3</t>
        </is>
      </c>
      <c r="AV185" s="2" t="inlineStr">
        <is>
          <t/>
        </is>
      </c>
      <c r="AW185" t="inlineStr">
        <is>
          <t/>
        </is>
      </c>
      <c r="AX185" s="2" t="inlineStr">
        <is>
          <t>klirens|
klirens lijeka</t>
        </is>
      </c>
      <c r="AY185" s="2" t="inlineStr">
        <is>
          <t>3|
3</t>
        </is>
      </c>
      <c r="AZ185" s="2" t="inlineStr">
        <is>
          <t xml:space="preserve">|
</t>
        </is>
      </c>
      <c r="BA185" t="inlineStr">
        <is>
          <t>volumen krvne plazme koji bubrezi očiste od određene tvari u jedinici vremena</t>
        </is>
      </c>
      <c r="BB185" t="inlineStr">
        <is>
          <t/>
        </is>
      </c>
      <c r="BC185" t="inlineStr">
        <is>
          <t/>
        </is>
      </c>
      <c r="BD185" t="inlineStr">
        <is>
          <t/>
        </is>
      </c>
      <c r="BE185" t="inlineStr">
        <is>
          <t/>
        </is>
      </c>
      <c r="BF185" s="2" t="inlineStr">
        <is>
          <t>clearance</t>
        </is>
      </c>
      <c r="BG185" s="2" t="inlineStr">
        <is>
          <t>3</t>
        </is>
      </c>
      <c r="BH185" s="2" t="inlineStr">
        <is>
          <t/>
        </is>
      </c>
      <c r="BI185" t="inlineStr">
        <is>
          <t>Rimozione dal sangue di una determinata sostanza estranea immessa nel corpo o di una sostanza omologa, da parte di un organo emuntore; ad es. rimozione di urea o di pigmenti da parte dei reni o del fegato</t>
        </is>
      </c>
      <c r="BJ185" s="2" t="inlineStr">
        <is>
          <t>klirensas</t>
        </is>
      </c>
      <c r="BK185" s="2" t="inlineStr">
        <is>
          <t>3</t>
        </is>
      </c>
      <c r="BL185" s="2" t="inlineStr">
        <is>
          <t/>
        </is>
      </c>
      <c r="BM185" t="inlineStr">
        <is>
          <t>klinikinio tyrimo rodiklis rodantis plazmos tūrį, išvalomą nuo medžiagos per laiko vienetą (matuojamas ml/min)</t>
        </is>
      </c>
      <c r="BN185" s="2" t="inlineStr">
        <is>
          <t>zāļu klīrenss</t>
        </is>
      </c>
      <c r="BO185" s="2" t="inlineStr">
        <is>
          <t>3</t>
        </is>
      </c>
      <c r="BP185" s="2" t="inlineStr">
        <is>
          <t/>
        </is>
      </c>
      <c r="BQ185" t="inlineStr">
        <is>
          <t>rādītājs, kas raksturo ātrumu, ar kādu organisms "attīrās" no zāļvielas, darbojoties visiem eliminācijas mehānismiem</t>
        </is>
      </c>
      <c r="BR185" s="2" t="inlineStr">
        <is>
          <t>klirjanza</t>
        </is>
      </c>
      <c r="BS185" s="2" t="inlineStr">
        <is>
          <t>3</t>
        </is>
      </c>
      <c r="BT185" s="2" t="inlineStr">
        <is>
          <t/>
        </is>
      </c>
      <c r="BU185" t="inlineStr">
        <is>
          <t>it-tneħħija ta' prodott mediċinali mill-ġisem</t>
        </is>
      </c>
      <c r="BV185" s="2" t="inlineStr">
        <is>
          <t>clearance|
klaring</t>
        </is>
      </c>
      <c r="BW185" s="2" t="inlineStr">
        <is>
          <t>3|
3</t>
        </is>
      </c>
      <c r="BX185" s="2" t="inlineStr">
        <is>
          <t xml:space="preserve">|
</t>
        </is>
      </c>
      <c r="BY185" t="inlineStr">
        <is>
          <t>het zuiveren van bloed van bepaalde bestanddelen; eliminatie van een geneesmiddel of een endogene stof uit een biologisch systeem</t>
        </is>
      </c>
      <c r="BZ185" s="2" t="inlineStr">
        <is>
          <t>klirens</t>
        </is>
      </c>
      <c r="CA185" s="2" t="inlineStr">
        <is>
          <t>3</t>
        </is>
      </c>
      <c r="CB185" s="2" t="inlineStr">
        <is>
          <t/>
        </is>
      </c>
      <c r="CC185" t="inlineStr">
        <is>
          <t>pomiar wydalania określonej substancji z krwi jako ocena funkcjonowania narządów wydalniczych</t>
        </is>
      </c>
      <c r="CD185" s="2" t="inlineStr">
        <is>
          <t>depuração</t>
        </is>
      </c>
      <c r="CE185" s="2" t="inlineStr">
        <is>
          <t>3</t>
        </is>
      </c>
      <c r="CF185" s="2" t="inlineStr">
        <is>
          <t/>
        </is>
      </c>
      <c r="CG185" t="inlineStr">
        <is>
          <t>Taxa de eliminação de um fármaco dividida pela concentração plasmática desse medicamento.</t>
        </is>
      </c>
      <c r="CH185" s="2" t="inlineStr">
        <is>
          <t>clearance</t>
        </is>
      </c>
      <c r="CI185" s="2" t="inlineStr">
        <is>
          <t>3</t>
        </is>
      </c>
      <c r="CJ185" s="2" t="inlineStr">
        <is>
          <t/>
        </is>
      </c>
      <c r="CK185" t="inlineStr">
        <is>
          <t/>
        </is>
      </c>
      <c r="CL185" t="inlineStr">
        <is>
          <t/>
        </is>
      </c>
      <c r="CM185" t="inlineStr">
        <is>
          <t/>
        </is>
      </c>
      <c r="CN185" t="inlineStr">
        <is>
          <t/>
        </is>
      </c>
      <c r="CO185" t="inlineStr">
        <is>
          <t/>
        </is>
      </c>
      <c r="CP185" s="2" t="inlineStr">
        <is>
          <t>očistek</t>
        </is>
      </c>
      <c r="CQ185" s="2" t="inlineStr">
        <is>
          <t>3</t>
        </is>
      </c>
      <c r="CR185" s="2" t="inlineStr">
        <is>
          <t/>
        </is>
      </c>
      <c r="CS185" t="inlineStr">
        <is>
          <t>1. farmakokin. volumen telesne tekočine, ki se v časovni enoti očisti učinkovine ali drugih snovi 2. farmakokin. primarni farmakokinetični parameter, ki določa hitrost izločanja zdravilne učinkovine iz telesa 3. klin. kem., biomed. diagnostični parameter za oceno delovanja ledvic</t>
        </is>
      </c>
      <c r="CT185" t="inlineStr">
        <is>
          <t/>
        </is>
      </c>
      <c r="CU185" t="inlineStr">
        <is>
          <t/>
        </is>
      </c>
      <c r="CV185" t="inlineStr">
        <is>
          <t/>
        </is>
      </c>
      <c r="CW185" t="inlineStr">
        <is>
          <t/>
        </is>
      </c>
    </row>
    <row r="186">
      <c r="A186" s="1" t="str">
        <f>HYPERLINK("https://iate.europa.eu/entry/result/1507382/all", "1507382")</f>
        <v>1507382</v>
      </c>
      <c r="B186" t="inlineStr">
        <is>
          <t>SOCIAL QUESTIONS</t>
        </is>
      </c>
      <c r="C186" t="inlineStr">
        <is>
          <t>SOCIAL QUESTIONS|health|medical science</t>
        </is>
      </c>
      <c r="D186" t="inlineStr">
        <is>
          <t>no</t>
        </is>
      </c>
      <c r="E186" t="inlineStr">
        <is>
          <t/>
        </is>
      </c>
      <c r="F186" t="inlineStr">
        <is>
          <t/>
        </is>
      </c>
      <c r="G186" t="inlineStr">
        <is>
          <t/>
        </is>
      </c>
      <c r="H186" t="inlineStr">
        <is>
          <t/>
        </is>
      </c>
      <c r="I186" t="inlineStr">
        <is>
          <t/>
        </is>
      </c>
      <c r="J186" t="inlineStr">
        <is>
          <t/>
        </is>
      </c>
      <c r="K186" t="inlineStr">
        <is>
          <t/>
        </is>
      </c>
      <c r="L186" t="inlineStr">
        <is>
          <t/>
        </is>
      </c>
      <c r="M186" t="inlineStr">
        <is>
          <t/>
        </is>
      </c>
      <c r="N186" s="2" t="inlineStr">
        <is>
          <t>choreo-athetose</t>
        </is>
      </c>
      <c r="O186" s="2" t="inlineStr">
        <is>
          <t>3</t>
        </is>
      </c>
      <c r="P186" s="2" t="inlineStr">
        <is>
          <t/>
        </is>
      </c>
      <c r="Q186" t="inlineStr">
        <is>
          <t/>
        </is>
      </c>
      <c r="R186" s="2" t="inlineStr">
        <is>
          <t>Choreoathetose</t>
        </is>
      </c>
      <c r="S186" s="2" t="inlineStr">
        <is>
          <t>3</t>
        </is>
      </c>
      <c r="T186" s="2" t="inlineStr">
        <is>
          <t/>
        </is>
      </c>
      <c r="U186" t="inlineStr">
        <is>
          <t>Stoerung der Motorik mit Bewegungsunruhe und serienweise auftretenden zuckenden und bizarr geschraubten Hyperkinesen</t>
        </is>
      </c>
      <c r="V186" s="2" t="inlineStr">
        <is>
          <t>χορειοαθέτωση</t>
        </is>
      </c>
      <c r="W186" s="2" t="inlineStr">
        <is>
          <t>3</t>
        </is>
      </c>
      <c r="X186" s="2" t="inlineStr">
        <is>
          <t/>
        </is>
      </c>
      <c r="Y186" t="inlineStr">
        <is>
          <t/>
        </is>
      </c>
      <c r="Z186" s="2" t="inlineStr">
        <is>
          <t>choreo-athetosis</t>
        </is>
      </c>
      <c r="AA186" s="2" t="inlineStr">
        <is>
          <t>3</t>
        </is>
      </c>
      <c r="AB186" s="2" t="inlineStr">
        <is>
          <t/>
        </is>
      </c>
      <c r="AC186" t="inlineStr">
        <is>
          <t/>
        </is>
      </c>
      <c r="AD186" t="inlineStr">
        <is>
          <t/>
        </is>
      </c>
      <c r="AE186" t="inlineStr">
        <is>
          <t/>
        </is>
      </c>
      <c r="AF186" t="inlineStr">
        <is>
          <t/>
        </is>
      </c>
      <c r="AG186" t="inlineStr">
        <is>
          <t/>
        </is>
      </c>
      <c r="AH186" t="inlineStr">
        <is>
          <t/>
        </is>
      </c>
      <c r="AI186" t="inlineStr">
        <is>
          <t/>
        </is>
      </c>
      <c r="AJ186" t="inlineStr">
        <is>
          <t/>
        </is>
      </c>
      <c r="AK186" t="inlineStr">
        <is>
          <t/>
        </is>
      </c>
      <c r="AL186" t="inlineStr">
        <is>
          <t/>
        </is>
      </c>
      <c r="AM186" t="inlineStr">
        <is>
          <t/>
        </is>
      </c>
      <c r="AN186" t="inlineStr">
        <is>
          <t/>
        </is>
      </c>
      <c r="AO186" t="inlineStr">
        <is>
          <t/>
        </is>
      </c>
      <c r="AP186" s="2" t="inlineStr">
        <is>
          <t>choréo-athétose</t>
        </is>
      </c>
      <c r="AQ186" s="2" t="inlineStr">
        <is>
          <t>3</t>
        </is>
      </c>
      <c r="AR186" s="2" t="inlineStr">
        <is>
          <t/>
        </is>
      </c>
      <c r="AS186" t="inlineStr">
        <is>
          <t/>
        </is>
      </c>
      <c r="AT186" t="inlineStr">
        <is>
          <t/>
        </is>
      </c>
      <c r="AU186" t="inlineStr">
        <is>
          <t/>
        </is>
      </c>
      <c r="AV186" t="inlineStr">
        <is>
          <t/>
        </is>
      </c>
      <c r="AW186" t="inlineStr">
        <is>
          <t/>
        </is>
      </c>
      <c r="AX186" t="inlineStr">
        <is>
          <t/>
        </is>
      </c>
      <c r="AY186" t="inlineStr">
        <is>
          <t/>
        </is>
      </c>
      <c r="AZ186" t="inlineStr">
        <is>
          <t/>
        </is>
      </c>
      <c r="BA186" t="inlineStr">
        <is>
          <t/>
        </is>
      </c>
      <c r="BB186" t="inlineStr">
        <is>
          <t/>
        </is>
      </c>
      <c r="BC186" t="inlineStr">
        <is>
          <t/>
        </is>
      </c>
      <c r="BD186" t="inlineStr">
        <is>
          <t/>
        </is>
      </c>
      <c r="BE186" t="inlineStr">
        <is>
          <t/>
        </is>
      </c>
      <c r="BF186" s="2" t="inlineStr">
        <is>
          <t>coreoatetosi</t>
        </is>
      </c>
      <c r="BG186" s="2" t="inlineStr">
        <is>
          <t>3</t>
        </is>
      </c>
      <c r="BH186" s="2" t="inlineStr">
        <is>
          <t/>
        </is>
      </c>
      <c r="BI186" t="inlineStr">
        <is>
          <t>condizione morbosa caratterizzata da movimenti coreici ed atetosici</t>
        </is>
      </c>
      <c r="BJ186" t="inlineStr">
        <is>
          <t/>
        </is>
      </c>
      <c r="BK186" t="inlineStr">
        <is>
          <t/>
        </is>
      </c>
      <c r="BL186" t="inlineStr">
        <is>
          <t/>
        </is>
      </c>
      <c r="BM186" t="inlineStr">
        <is>
          <t/>
        </is>
      </c>
      <c r="BN186" t="inlineStr">
        <is>
          <t/>
        </is>
      </c>
      <c r="BO186" t="inlineStr">
        <is>
          <t/>
        </is>
      </c>
      <c r="BP186" t="inlineStr">
        <is>
          <t/>
        </is>
      </c>
      <c r="BQ186" t="inlineStr">
        <is>
          <t/>
        </is>
      </c>
      <c r="BR186" t="inlineStr">
        <is>
          <t/>
        </is>
      </c>
      <c r="BS186" t="inlineStr">
        <is>
          <t/>
        </is>
      </c>
      <c r="BT186" t="inlineStr">
        <is>
          <t/>
        </is>
      </c>
      <c r="BU186" t="inlineStr">
        <is>
          <t/>
        </is>
      </c>
      <c r="BV186" s="2" t="inlineStr">
        <is>
          <t>choreo-athetosis|
choreo-athetose</t>
        </is>
      </c>
      <c r="BW186" s="2" t="inlineStr">
        <is>
          <t>3|
3</t>
        </is>
      </c>
      <c r="BX186" s="2" t="inlineStr">
        <is>
          <t xml:space="preserve">|
</t>
        </is>
      </c>
      <c r="BY186" t="inlineStr">
        <is>
          <t>toestand gekenmerkt door choreatische en athetotische bewegingen</t>
        </is>
      </c>
      <c r="BZ186" t="inlineStr">
        <is>
          <t/>
        </is>
      </c>
      <c r="CA186" t="inlineStr">
        <is>
          <t/>
        </is>
      </c>
      <c r="CB186" t="inlineStr">
        <is>
          <t/>
        </is>
      </c>
      <c r="CC186" t="inlineStr">
        <is>
          <t/>
        </is>
      </c>
      <c r="CD186" s="2" t="inlineStr">
        <is>
          <t>coreoatetose</t>
        </is>
      </c>
      <c r="CE186" s="2" t="inlineStr">
        <is>
          <t>3</t>
        </is>
      </c>
      <c r="CF186" s="2" t="inlineStr">
        <is>
          <t/>
        </is>
      </c>
      <c r="CG186" t="inlineStr">
        <is>
          <t/>
        </is>
      </c>
      <c r="CH186" t="inlineStr">
        <is>
          <t/>
        </is>
      </c>
      <c r="CI186" t="inlineStr">
        <is>
          <t/>
        </is>
      </c>
      <c r="CJ186" t="inlineStr">
        <is>
          <t/>
        </is>
      </c>
      <c r="CK186" t="inlineStr">
        <is>
          <t/>
        </is>
      </c>
      <c r="CL186" t="inlineStr">
        <is>
          <t/>
        </is>
      </c>
      <c r="CM186" t="inlineStr">
        <is>
          <t/>
        </is>
      </c>
      <c r="CN186" t="inlineStr">
        <is>
          <t/>
        </is>
      </c>
      <c r="CO186" t="inlineStr">
        <is>
          <t/>
        </is>
      </c>
      <c r="CP186" t="inlineStr">
        <is>
          <t/>
        </is>
      </c>
      <c r="CQ186" t="inlineStr">
        <is>
          <t/>
        </is>
      </c>
      <c r="CR186" t="inlineStr">
        <is>
          <t/>
        </is>
      </c>
      <c r="CS186" t="inlineStr">
        <is>
          <t/>
        </is>
      </c>
      <c r="CT186" t="inlineStr">
        <is>
          <t/>
        </is>
      </c>
      <c r="CU186" t="inlineStr">
        <is>
          <t/>
        </is>
      </c>
      <c r="CV186" t="inlineStr">
        <is>
          <t/>
        </is>
      </c>
      <c r="CW186" t="inlineStr">
        <is>
          <t/>
        </is>
      </c>
    </row>
    <row r="187">
      <c r="A187" s="1" t="str">
        <f>HYPERLINK("https://iate.europa.eu/entry/result/1544007/all", "1544007")</f>
        <v>1544007</v>
      </c>
      <c r="B187" t="inlineStr">
        <is>
          <t>SOCIAL QUESTIONS</t>
        </is>
      </c>
      <c r="C187" t="inlineStr">
        <is>
          <t>SOCIAL QUESTIONS|health|medical science</t>
        </is>
      </c>
      <c r="D187" t="inlineStr">
        <is>
          <t>no</t>
        </is>
      </c>
      <c r="E187" t="inlineStr">
        <is>
          <t/>
        </is>
      </c>
      <c r="F187" t="inlineStr">
        <is>
          <t/>
        </is>
      </c>
      <c r="G187" t="inlineStr">
        <is>
          <t/>
        </is>
      </c>
      <c r="H187" t="inlineStr">
        <is>
          <t/>
        </is>
      </c>
      <c r="I187" t="inlineStr">
        <is>
          <t/>
        </is>
      </c>
      <c r="J187" t="inlineStr">
        <is>
          <t/>
        </is>
      </c>
      <c r="K187" t="inlineStr">
        <is>
          <t/>
        </is>
      </c>
      <c r="L187" t="inlineStr">
        <is>
          <t/>
        </is>
      </c>
      <c r="M187" t="inlineStr">
        <is>
          <t/>
        </is>
      </c>
      <c r="N187" s="2" t="inlineStr">
        <is>
          <t>spondylose rhizomélique|
Bechterew's sygdom</t>
        </is>
      </c>
      <c r="O187" s="2" t="inlineStr">
        <is>
          <t>3|
3</t>
        </is>
      </c>
      <c r="P187" s="2" t="inlineStr">
        <is>
          <t xml:space="preserve">|
</t>
        </is>
      </c>
      <c r="Q187" t="inlineStr">
        <is>
          <t/>
        </is>
      </c>
      <c r="R187" s="2" t="inlineStr">
        <is>
          <t>Spondylose rhizomélique</t>
        </is>
      </c>
      <c r="S187" s="2" t="inlineStr">
        <is>
          <t>3</t>
        </is>
      </c>
      <c r="T187" s="2" t="inlineStr">
        <is>
          <t/>
        </is>
      </c>
      <c r="U187" t="inlineStr">
        <is>
          <t/>
        </is>
      </c>
      <c r="V187" s="2" t="inlineStr">
        <is>
          <t>αγκυλοποιητική σπονδυλίτιδα</t>
        </is>
      </c>
      <c r="W187" s="2" t="inlineStr">
        <is>
          <t>3</t>
        </is>
      </c>
      <c r="X187" s="2" t="inlineStr">
        <is>
          <t/>
        </is>
      </c>
      <c r="Y187" t="inlineStr">
        <is>
          <t/>
        </is>
      </c>
      <c r="Z187" s="2" t="inlineStr">
        <is>
          <t>ankylosing spondylitis</t>
        </is>
      </c>
      <c r="AA187" s="2" t="inlineStr">
        <is>
          <t>3</t>
        </is>
      </c>
      <c r="AB187" s="2" t="inlineStr">
        <is>
          <t/>
        </is>
      </c>
      <c r="AC187" t="inlineStr">
        <is>
          <t/>
        </is>
      </c>
      <c r="AD187" t="inlineStr">
        <is>
          <t/>
        </is>
      </c>
      <c r="AE187" t="inlineStr">
        <is>
          <t/>
        </is>
      </c>
      <c r="AF187" t="inlineStr">
        <is>
          <t/>
        </is>
      </c>
      <c r="AG187" t="inlineStr">
        <is>
          <t/>
        </is>
      </c>
      <c r="AH187" t="inlineStr">
        <is>
          <t/>
        </is>
      </c>
      <c r="AI187" t="inlineStr">
        <is>
          <t/>
        </is>
      </c>
      <c r="AJ187" t="inlineStr">
        <is>
          <t/>
        </is>
      </c>
      <c r="AK187" t="inlineStr">
        <is>
          <t/>
        </is>
      </c>
      <c r="AL187" t="inlineStr">
        <is>
          <t/>
        </is>
      </c>
      <c r="AM187" t="inlineStr">
        <is>
          <t/>
        </is>
      </c>
      <c r="AN187" t="inlineStr">
        <is>
          <t/>
        </is>
      </c>
      <c r="AO187" t="inlineStr">
        <is>
          <t/>
        </is>
      </c>
      <c r="AP187" s="2" t="inlineStr">
        <is>
          <t>spondylose rhizomélique|
spondylarthrite ankylosante</t>
        </is>
      </c>
      <c r="AQ187" s="2" t="inlineStr">
        <is>
          <t>3|
3</t>
        </is>
      </c>
      <c r="AR187" s="2" t="inlineStr">
        <is>
          <t xml:space="preserve">|
</t>
        </is>
      </c>
      <c r="AS187" t="inlineStr">
        <is>
          <t/>
        </is>
      </c>
      <c r="AT187" t="inlineStr">
        <is>
          <t/>
        </is>
      </c>
      <c r="AU187" t="inlineStr">
        <is>
          <t/>
        </is>
      </c>
      <c r="AV187" t="inlineStr">
        <is>
          <t/>
        </is>
      </c>
      <c r="AW187" t="inlineStr">
        <is>
          <t/>
        </is>
      </c>
      <c r="AX187" t="inlineStr">
        <is>
          <t/>
        </is>
      </c>
      <c r="AY187" t="inlineStr">
        <is>
          <t/>
        </is>
      </c>
      <c r="AZ187" t="inlineStr">
        <is>
          <t/>
        </is>
      </c>
      <c r="BA187" t="inlineStr">
        <is>
          <t/>
        </is>
      </c>
      <c r="BB187" t="inlineStr">
        <is>
          <t/>
        </is>
      </c>
      <c r="BC187" t="inlineStr">
        <is>
          <t/>
        </is>
      </c>
      <c r="BD187" t="inlineStr">
        <is>
          <t/>
        </is>
      </c>
      <c r="BE187" t="inlineStr">
        <is>
          <t/>
        </is>
      </c>
      <c r="BF187" s="2" t="inlineStr">
        <is>
          <t>spondilosi rizomelica|
spondilosi cronica anchilopoietica</t>
        </is>
      </c>
      <c r="BG187" s="2" t="inlineStr">
        <is>
          <t>3|
3</t>
        </is>
      </c>
      <c r="BH187" s="2" t="inlineStr">
        <is>
          <t xml:space="preserve">|
</t>
        </is>
      </c>
      <c r="BI187" t="inlineStr">
        <is>
          <t/>
        </is>
      </c>
      <c r="BJ187" t="inlineStr">
        <is>
          <t/>
        </is>
      </c>
      <c r="BK187" t="inlineStr">
        <is>
          <t/>
        </is>
      </c>
      <c r="BL187" t="inlineStr">
        <is>
          <t/>
        </is>
      </c>
      <c r="BM187" t="inlineStr">
        <is>
          <t/>
        </is>
      </c>
      <c r="BN187" t="inlineStr">
        <is>
          <t/>
        </is>
      </c>
      <c r="BO187" t="inlineStr">
        <is>
          <t/>
        </is>
      </c>
      <c r="BP187" t="inlineStr">
        <is>
          <t/>
        </is>
      </c>
      <c r="BQ187" t="inlineStr">
        <is>
          <t/>
        </is>
      </c>
      <c r="BR187" t="inlineStr">
        <is>
          <t/>
        </is>
      </c>
      <c r="BS187" t="inlineStr">
        <is>
          <t/>
        </is>
      </c>
      <c r="BT187" t="inlineStr">
        <is>
          <t/>
        </is>
      </c>
      <c r="BU187" t="inlineStr">
        <is>
          <t/>
        </is>
      </c>
      <c r="BV187" s="2" t="inlineStr">
        <is>
          <t>spondylosis rhizomelica|
spondylosis ankylopoietica|
spondylitis|
ziekte van Marie-Struempell-Bechterew</t>
        </is>
      </c>
      <c r="BW187" s="2" t="inlineStr">
        <is>
          <t>3|
3|
3|
3</t>
        </is>
      </c>
      <c r="BX187" s="2" t="inlineStr">
        <is>
          <t xml:space="preserve">|
|
|
</t>
        </is>
      </c>
      <c r="BY187" t="inlineStr">
        <is>
          <t/>
        </is>
      </c>
      <c r="BZ187" t="inlineStr">
        <is>
          <t/>
        </is>
      </c>
      <c r="CA187" t="inlineStr">
        <is>
          <t/>
        </is>
      </c>
      <c r="CB187" t="inlineStr">
        <is>
          <t/>
        </is>
      </c>
      <c r="CC187" t="inlineStr">
        <is>
          <t/>
        </is>
      </c>
      <c r="CD187" t="inlineStr">
        <is>
          <t/>
        </is>
      </c>
      <c r="CE187" t="inlineStr">
        <is>
          <t/>
        </is>
      </c>
      <c r="CF187" t="inlineStr">
        <is>
          <t/>
        </is>
      </c>
      <c r="CG187" t="inlineStr">
        <is>
          <t/>
        </is>
      </c>
      <c r="CH187" t="inlineStr">
        <is>
          <t/>
        </is>
      </c>
      <c r="CI187" t="inlineStr">
        <is>
          <t/>
        </is>
      </c>
      <c r="CJ187" t="inlineStr">
        <is>
          <t/>
        </is>
      </c>
      <c r="CK187" t="inlineStr">
        <is>
          <t/>
        </is>
      </c>
      <c r="CL187" t="inlineStr">
        <is>
          <t/>
        </is>
      </c>
      <c r="CM187" t="inlineStr">
        <is>
          <t/>
        </is>
      </c>
      <c r="CN187" t="inlineStr">
        <is>
          <t/>
        </is>
      </c>
      <c r="CO187" t="inlineStr">
        <is>
          <t/>
        </is>
      </c>
      <c r="CP187" t="inlineStr">
        <is>
          <t/>
        </is>
      </c>
      <c r="CQ187" t="inlineStr">
        <is>
          <t/>
        </is>
      </c>
      <c r="CR187" t="inlineStr">
        <is>
          <t/>
        </is>
      </c>
      <c r="CS187" t="inlineStr">
        <is>
          <t/>
        </is>
      </c>
      <c r="CT187" s="2" t="inlineStr">
        <is>
          <t>Bechterews sjukdom|
spondylarthritis ancylopoetica</t>
        </is>
      </c>
      <c r="CU187" s="2" t="inlineStr">
        <is>
          <t>3|
3</t>
        </is>
      </c>
      <c r="CV187" s="2" t="inlineStr">
        <is>
          <t xml:space="preserve">|
</t>
        </is>
      </c>
      <c r="CW187" t="inlineStr">
        <is>
          <t>kronisk inflammatorisk sjukdom med smärtor och tendens till stelhet i bäckenets och ryggradens leder, förbening av ryggradens ligament, förändring i sakroiliakalederna</t>
        </is>
      </c>
    </row>
    <row r="188">
      <c r="A188" s="1" t="str">
        <f>HYPERLINK("https://iate.europa.eu/entry/result/1079315/all", "1079315")</f>
        <v>1079315</v>
      </c>
      <c r="B188" t="inlineStr">
        <is>
          <t>SOCIAL QUESTIONS</t>
        </is>
      </c>
      <c r="C188" t="inlineStr">
        <is>
          <t>SOCIAL QUESTIONS|health|illness</t>
        </is>
      </c>
      <c r="D188" t="inlineStr">
        <is>
          <t>no</t>
        </is>
      </c>
      <c r="E188" t="inlineStr">
        <is>
          <t/>
        </is>
      </c>
      <c r="F188" t="inlineStr">
        <is>
          <t/>
        </is>
      </c>
      <c r="G188" t="inlineStr">
        <is>
          <t/>
        </is>
      </c>
      <c r="H188" t="inlineStr">
        <is>
          <t/>
        </is>
      </c>
      <c r="I188" t="inlineStr">
        <is>
          <t/>
        </is>
      </c>
      <c r="J188" t="inlineStr">
        <is>
          <t/>
        </is>
      </c>
      <c r="K188" t="inlineStr">
        <is>
          <t/>
        </is>
      </c>
      <c r="L188" t="inlineStr">
        <is>
          <t/>
        </is>
      </c>
      <c r="M188" t="inlineStr">
        <is>
          <t/>
        </is>
      </c>
      <c r="N188" s="2" t="inlineStr">
        <is>
          <t>ovarialt carcinom|
kræft i æggestokkene</t>
        </is>
      </c>
      <c r="O188" s="2" t="inlineStr">
        <is>
          <t>3|
1</t>
        </is>
      </c>
      <c r="P188" s="2" t="inlineStr">
        <is>
          <t xml:space="preserve">|
</t>
        </is>
      </c>
      <c r="Q188" t="inlineStr">
        <is>
          <t/>
        </is>
      </c>
      <c r="R188" s="2" t="inlineStr">
        <is>
          <t>Ovarialkarzinom|
Ovarialtumor</t>
        </is>
      </c>
      <c r="S188" s="2" t="inlineStr">
        <is>
          <t>3|
1</t>
        </is>
      </c>
      <c r="T188" s="2" t="inlineStr">
        <is>
          <t xml:space="preserve">|
</t>
        </is>
      </c>
      <c r="U188" t="inlineStr">
        <is>
          <t>(siehe carcinoma psammosum, Cystadenocarcinoma; siehe andere Ovarialtumoren)</t>
        </is>
      </c>
      <c r="V188" s="2" t="inlineStr">
        <is>
          <t>καρκίνος των ωοθηκών</t>
        </is>
      </c>
      <c r="W188" s="2" t="inlineStr">
        <is>
          <t>1</t>
        </is>
      </c>
      <c r="X188" s="2" t="inlineStr">
        <is>
          <t/>
        </is>
      </c>
      <c r="Y188" t="inlineStr">
        <is>
          <t/>
        </is>
      </c>
      <c r="Z188" s="2" t="inlineStr">
        <is>
          <t>ovarian cancer|
cancer of the ovaries|
ovarian carcinoma</t>
        </is>
      </c>
      <c r="AA188" s="2" t="inlineStr">
        <is>
          <t>3|
3|
3</t>
        </is>
      </c>
      <c r="AB188" s="2" t="inlineStr">
        <is>
          <t xml:space="preserve">|
|
</t>
        </is>
      </c>
      <c r="AC188" t="inlineStr">
        <is>
          <t>group of different tumors that arise from diverse types of tissue contained within the ovary</t>
        </is>
      </c>
      <c r="AD188" s="2" t="inlineStr">
        <is>
          <t>cáncer de ovario|
carcinoma ovárico</t>
        </is>
      </c>
      <c r="AE188" s="2" t="inlineStr">
        <is>
          <t>3|
3</t>
        </is>
      </c>
      <c r="AF188" s="2" t="inlineStr">
        <is>
          <t xml:space="preserve">|
</t>
        </is>
      </c>
      <c r="AG188" t="inlineStr">
        <is>
          <t/>
        </is>
      </c>
      <c r="AH188" t="inlineStr">
        <is>
          <t/>
        </is>
      </c>
      <c r="AI188" t="inlineStr">
        <is>
          <t/>
        </is>
      </c>
      <c r="AJ188" t="inlineStr">
        <is>
          <t/>
        </is>
      </c>
      <c r="AK188" t="inlineStr">
        <is>
          <t/>
        </is>
      </c>
      <c r="AL188" s="2" t="inlineStr">
        <is>
          <t>munasarjasyöpä</t>
        </is>
      </c>
      <c r="AM188" s="2" t="inlineStr">
        <is>
          <t>2</t>
        </is>
      </c>
      <c r="AN188" s="2" t="inlineStr">
        <is>
          <t/>
        </is>
      </c>
      <c r="AO188" t="inlineStr">
        <is>
          <t/>
        </is>
      </c>
      <c r="AP188" s="2" t="inlineStr">
        <is>
          <t>cancer ovarien|
cancer de l'ovaire|
cancer des ovaires</t>
        </is>
      </c>
      <c r="AQ188" s="2" t="inlineStr">
        <is>
          <t>3|
3|
1</t>
        </is>
      </c>
      <c r="AR188" s="2" t="inlineStr">
        <is>
          <t xml:space="preserve">|
|
</t>
        </is>
      </c>
      <c r="AS188" t="inlineStr">
        <is>
          <t/>
        </is>
      </c>
      <c r="AT188" s="2" t="inlineStr">
        <is>
          <t>ailse ubhagáin</t>
        </is>
      </c>
      <c r="AU188" s="2" t="inlineStr">
        <is>
          <t>3</t>
        </is>
      </c>
      <c r="AV188" s="2" t="inlineStr">
        <is>
          <t/>
        </is>
      </c>
      <c r="AW188" t="inlineStr">
        <is>
          <t/>
        </is>
      </c>
      <c r="AX188" t="inlineStr">
        <is>
          <t/>
        </is>
      </c>
      <c r="AY188" t="inlineStr">
        <is>
          <t/>
        </is>
      </c>
      <c r="AZ188" t="inlineStr">
        <is>
          <t/>
        </is>
      </c>
      <c r="BA188" t="inlineStr">
        <is>
          <t/>
        </is>
      </c>
      <c r="BB188" t="inlineStr">
        <is>
          <t/>
        </is>
      </c>
      <c r="BC188" t="inlineStr">
        <is>
          <t/>
        </is>
      </c>
      <c r="BD188" t="inlineStr">
        <is>
          <t/>
        </is>
      </c>
      <c r="BE188" t="inlineStr">
        <is>
          <t/>
        </is>
      </c>
      <c r="BF188" s="2" t="inlineStr">
        <is>
          <t>cancro delle ovaie|
carcinoma ovarico</t>
        </is>
      </c>
      <c r="BG188" s="2" t="inlineStr">
        <is>
          <t>3|
1</t>
        </is>
      </c>
      <c r="BH188" s="2" t="inlineStr">
        <is>
          <t xml:space="preserve">|
</t>
        </is>
      </c>
      <c r="BI188" t="inlineStr">
        <is>
          <t/>
        </is>
      </c>
      <c r="BJ188" s="2" t="inlineStr">
        <is>
          <t>kiaušidžių vėžys</t>
        </is>
      </c>
      <c r="BK188" s="2" t="inlineStr">
        <is>
          <t>3</t>
        </is>
      </c>
      <c r="BL188" s="2" t="inlineStr">
        <is>
          <t/>
        </is>
      </c>
      <c r="BM188" t="inlineStr">
        <is>
          <t/>
        </is>
      </c>
      <c r="BN188" t="inlineStr">
        <is>
          <t/>
        </is>
      </c>
      <c r="BO188" t="inlineStr">
        <is>
          <t/>
        </is>
      </c>
      <c r="BP188" t="inlineStr">
        <is>
          <t/>
        </is>
      </c>
      <c r="BQ188" t="inlineStr">
        <is>
          <t/>
        </is>
      </c>
      <c r="BR188" t="inlineStr">
        <is>
          <t/>
        </is>
      </c>
      <c r="BS188" t="inlineStr">
        <is>
          <t/>
        </is>
      </c>
      <c r="BT188" t="inlineStr">
        <is>
          <t/>
        </is>
      </c>
      <c r="BU188" t="inlineStr">
        <is>
          <t/>
        </is>
      </c>
      <c r="BV188" t="inlineStr">
        <is>
          <t/>
        </is>
      </c>
      <c r="BW188" t="inlineStr">
        <is>
          <t/>
        </is>
      </c>
      <c r="BX188" t="inlineStr">
        <is>
          <t/>
        </is>
      </c>
      <c r="BY188" t="inlineStr">
        <is>
          <t/>
        </is>
      </c>
      <c r="BZ188" t="inlineStr">
        <is>
          <t/>
        </is>
      </c>
      <c r="CA188" t="inlineStr">
        <is>
          <t/>
        </is>
      </c>
      <c r="CB188" t="inlineStr">
        <is>
          <t/>
        </is>
      </c>
      <c r="CC188" t="inlineStr">
        <is>
          <t/>
        </is>
      </c>
      <c r="CD188" s="2" t="inlineStr">
        <is>
          <t>carcinoma do ovário</t>
        </is>
      </c>
      <c r="CE188" s="2" t="inlineStr">
        <is>
          <t>1</t>
        </is>
      </c>
      <c r="CF188" s="2" t="inlineStr">
        <is>
          <t/>
        </is>
      </c>
      <c r="CG188" t="inlineStr">
        <is>
          <t/>
        </is>
      </c>
      <c r="CH188" t="inlineStr">
        <is>
          <t/>
        </is>
      </c>
      <c r="CI188" t="inlineStr">
        <is>
          <t/>
        </is>
      </c>
      <c r="CJ188" t="inlineStr">
        <is>
          <t/>
        </is>
      </c>
      <c r="CK188" t="inlineStr">
        <is>
          <t/>
        </is>
      </c>
      <c r="CL188" t="inlineStr">
        <is>
          <t/>
        </is>
      </c>
      <c r="CM188" t="inlineStr">
        <is>
          <t/>
        </is>
      </c>
      <c r="CN188" t="inlineStr">
        <is>
          <t/>
        </is>
      </c>
      <c r="CO188" t="inlineStr">
        <is>
          <t/>
        </is>
      </c>
      <c r="CP188" s="2" t="inlineStr">
        <is>
          <t>rak jajčnikov</t>
        </is>
      </c>
      <c r="CQ188" s="2" t="inlineStr">
        <is>
          <t>3</t>
        </is>
      </c>
      <c r="CR188" s="2" t="inlineStr">
        <is>
          <t/>
        </is>
      </c>
      <c r="CS188" t="inlineStr">
        <is>
          <t>maligno obolenje enega ali obeh jajčnikov</t>
        </is>
      </c>
      <c r="CT188" s="2" t="inlineStr">
        <is>
          <t>ovarialcancer</t>
        </is>
      </c>
      <c r="CU188" s="2" t="inlineStr">
        <is>
          <t>3</t>
        </is>
      </c>
      <c r="CV188" s="2" t="inlineStr">
        <is>
          <t/>
        </is>
      </c>
      <c r="CW188" t="inlineStr">
        <is>
          <t>elakartad tumör i äggstock</t>
        </is>
      </c>
    </row>
    <row r="189">
      <c r="A189" s="1" t="str">
        <f>HYPERLINK("https://iate.europa.eu/entry/result/1542839/all", "1542839")</f>
        <v>1542839</v>
      </c>
      <c r="B189" t="inlineStr">
        <is>
          <t>SOCIAL QUESTIONS</t>
        </is>
      </c>
      <c r="C189" t="inlineStr">
        <is>
          <t>SOCIAL QUESTIONS|health|pharmaceutical industry;SOCIAL QUESTIONS|health|pharmaceutical industry|pharmaceutical product|vaccine</t>
        </is>
      </c>
      <c r="D189" t="inlineStr">
        <is>
          <t>yes</t>
        </is>
      </c>
      <c r="E189" t="inlineStr">
        <is>
          <t/>
        </is>
      </c>
      <c r="F189" s="2" t="inlineStr">
        <is>
          <t>подложена на детоксификация ваксина</t>
        </is>
      </c>
      <c r="G189" s="2" t="inlineStr">
        <is>
          <t>3</t>
        </is>
      </c>
      <c r="H189" s="2" t="inlineStr">
        <is>
          <t/>
        </is>
      </c>
      <c r="I189" t="inlineStr">
        <is>
          <t/>
        </is>
      </c>
      <c r="J189" s="2" t="inlineStr">
        <is>
          <t>toxoidní vakcína|
toxoid|
detoxikovaná vakcína</t>
        </is>
      </c>
      <c r="K189" s="2" t="inlineStr">
        <is>
          <t>3|
3|
3</t>
        </is>
      </c>
      <c r="L189" s="2" t="inlineStr">
        <is>
          <t xml:space="preserve">|
|
</t>
        </is>
      </c>
      <c r="M189" t="inlineStr">
        <is>
          <t/>
        </is>
      </c>
      <c r="N189" s="2" t="inlineStr">
        <is>
          <t>toksoidvaccine|
toksoidbaseret vaccine|
toksoid|
detoksificeret vaccine</t>
        </is>
      </c>
      <c r="O189" s="2" t="inlineStr">
        <is>
          <t>3|
3|
3|
3</t>
        </is>
      </c>
      <c r="P189" s="2" t="inlineStr">
        <is>
          <t xml:space="preserve">|
|
|
</t>
        </is>
      </c>
      <c r="Q189" t="inlineStr">
        <is>
          <t>vaccine fremstillet af permanent afgiftede bakterielle toksiner</t>
        </is>
      </c>
      <c r="R189" s="2" t="inlineStr">
        <is>
          <t>entgifteter Impfstoff</t>
        </is>
      </c>
      <c r="S189" s="2" t="inlineStr">
        <is>
          <t>3</t>
        </is>
      </c>
      <c r="T189" s="2" t="inlineStr">
        <is>
          <t/>
        </is>
      </c>
      <c r="U189" t="inlineStr">
        <is>
          <t/>
        </is>
      </c>
      <c r="V189" s="2" t="inlineStr">
        <is>
          <t>τοξοειδές|
τοξοειδές εμβόλιο</t>
        </is>
      </c>
      <c r="W189" s="2" t="inlineStr">
        <is>
          <t>3|
3</t>
        </is>
      </c>
      <c r="X189" s="2" t="inlineStr">
        <is>
          <t xml:space="preserve">|
</t>
        </is>
      </c>
      <c r="Y189" t="inlineStr">
        <is>
          <t>εμβόλιο που δημιουργείται με αδρανοποιημένες εξωτοξίνες μικροοργανισμών</t>
        </is>
      </c>
      <c r="Z189" s="2" t="inlineStr">
        <is>
          <t>toxoid vaccine|
toxoid|
detoxified vaccine</t>
        </is>
      </c>
      <c r="AA189" s="2" t="inlineStr">
        <is>
          <t>3|
3|
3</t>
        </is>
      </c>
      <c r="AB189" s="2" t="inlineStr">
        <is>
          <t xml:space="preserve">|
|
</t>
        </is>
      </c>
      <c r="AC189" t="inlineStr">
        <is>
          <t>vaccine created from a pathogen by inactivating the toxin that causes disease symptoms</t>
        </is>
      </c>
      <c r="AD189" s="2" t="inlineStr">
        <is>
          <t>toxoide</t>
        </is>
      </c>
      <c r="AE189" s="2" t="inlineStr">
        <is>
          <t>3</t>
        </is>
      </c>
      <c r="AF189" s="2" t="inlineStr">
        <is>
          <t/>
        </is>
      </c>
      <c r="AG189" t="inlineStr">
        <is>
          <t>Vacuna que utiliza una toxina bacteriana que por la acción de agentes físicos o químicos ha 
perdido su poder patógeno, aunque conserve el poder antigénico.</t>
        </is>
      </c>
      <c r="AH189" s="2" t="inlineStr">
        <is>
          <t>toksoid-vaktsiin|
toksoid</t>
        </is>
      </c>
      <c r="AI189" s="2" t="inlineStr">
        <is>
          <t>3|
3</t>
        </is>
      </c>
      <c r="AJ189" s="2" t="inlineStr">
        <is>
          <t xml:space="preserve">|
</t>
        </is>
      </c>
      <c r="AK189" t="inlineStr">
        <is>
          <t>vaktsiin, mille valmistamiseks muudetakse bakteri toksiin kahjutuks toksoidiks, mida kasutatakse antigeenina &lt;i&gt;immuunsuse&lt;/i&gt; &lt;a href="/entry/result/1685134/all" id="ENTRY_TO_ENTRY_CONVERTER" target="_blank"&gt;IATE:1685134&lt;/a&gt; esilekutsumiseks organismis</t>
        </is>
      </c>
      <c r="AL189" s="2" t="inlineStr">
        <is>
          <t>toksoidirokote|
detoksifioitu rokote</t>
        </is>
      </c>
      <c r="AM189" s="2" t="inlineStr">
        <is>
          <t>3|
3</t>
        </is>
      </c>
      <c r="AN189" s="2" t="inlineStr">
        <is>
          <t xml:space="preserve">|
</t>
        </is>
      </c>
      <c r="AO189" t="inlineStr">
        <is>
          <t>rokote,
joka sisältää toksoideja eli bakteerien myrkkyjä, jotka on tehty
vaarattomiksi mutta jotka auttavat elimistöä tuottamaan vasta-aineita</t>
        </is>
      </c>
      <c r="AP189" s="2" t="inlineStr">
        <is>
          <t>vaccin à base d'anatoxine|
vaccin détoxifié</t>
        </is>
      </c>
      <c r="AQ189" s="2" t="inlineStr">
        <is>
          <t>3|
2</t>
        </is>
      </c>
      <c r="AR189" s="2" t="inlineStr">
        <is>
          <t xml:space="preserve">|
</t>
        </is>
      </c>
      <c r="AS189" t="inlineStr">
        <is>
          <t>vaccin utilisant une &lt;a href="https://iate.europa.eu/entry/result/303905" target="_blank"&gt;anatoxine &lt;time datetime="8.3.2021"&gt; (8.3.2021)&lt;/time&gt;&lt;/a&gt; pour induire la réponse immunitaire</t>
        </is>
      </c>
      <c r="AT189" s="2" t="inlineStr">
        <is>
          <t>tocsóideach|
vacsaín díthocsainithe</t>
        </is>
      </c>
      <c r="AU189" s="2" t="inlineStr">
        <is>
          <t>3|
3</t>
        </is>
      </c>
      <c r="AV189" s="2" t="inlineStr">
        <is>
          <t xml:space="preserve">|
</t>
        </is>
      </c>
      <c r="AW189" t="inlineStr">
        <is>
          <t/>
        </is>
      </c>
      <c r="AX189" s="2" t="inlineStr">
        <is>
          <t>toksoidno cjepivo|
anatoksin|
toksoid</t>
        </is>
      </c>
      <c r="AY189" s="2" t="inlineStr">
        <is>
          <t>3|
3|
3</t>
        </is>
      </c>
      <c r="AZ189" s="2" t="inlineStr">
        <is>
          <t xml:space="preserve">|
|
</t>
        </is>
      </c>
      <c r="BA189" t="inlineStr">
        <is>
          <t/>
        </is>
      </c>
      <c r="BB189" s="2" t="inlineStr">
        <is>
          <t>toxoid vakcina</t>
        </is>
      </c>
      <c r="BC189" s="2" t="inlineStr">
        <is>
          <t>4</t>
        </is>
      </c>
      <c r="BD189" s="2" t="inlineStr">
        <is>
          <t/>
        </is>
      </c>
      <c r="BE189" t="inlineStr">
        <is>
          <t>egy toxint termelő baktérium toxinjának módosított változatát tartalmazó vakcina, pl a tetanusz ellen adott vakcina</t>
        </is>
      </c>
      <c r="BF189" s="2" t="inlineStr">
        <is>
          <t>tossoide|
vaccino tossoide|
vaccino detossificato</t>
        </is>
      </c>
      <c r="BG189" s="2" t="inlineStr">
        <is>
          <t>3|
3|
2</t>
        </is>
      </c>
      <c r="BH189" s="2" t="inlineStr">
        <is>
          <t xml:space="preserve">|
|
</t>
        </is>
      </c>
      <c r="BI189" t="inlineStr">
        <is>
          <t>vaccino costituito
da una tossina inattivata che conserva la capacità immunizzante</t>
        </is>
      </c>
      <c r="BJ189" s="2" t="inlineStr">
        <is>
          <t>toksoidinė vakcina</t>
        </is>
      </c>
      <c r="BK189" s="2" t="inlineStr">
        <is>
          <t>3</t>
        </is>
      </c>
      <c r="BL189" s="2" t="inlineStr">
        <is>
          <t/>
        </is>
      </c>
      <c r="BM189" t="inlineStr">
        <is>
          <t/>
        </is>
      </c>
      <c r="BN189" s="2" t="inlineStr">
        <is>
          <t>detoksificēta vakcīna|
toksoīdu saturoša vakcīna</t>
        </is>
      </c>
      <c r="BO189" s="2" t="inlineStr">
        <is>
          <t>3|
2</t>
        </is>
      </c>
      <c r="BP189" s="2" t="inlineStr">
        <is>
          <t xml:space="preserve">|
</t>
        </is>
      </c>
      <c r="BQ189" t="inlineStr">
        <is>
          <t/>
        </is>
      </c>
      <c r="BR189" s="2" t="inlineStr">
        <is>
          <t>vaċċin tossojde|
tossojde|
vaċċin detossifikat</t>
        </is>
      </c>
      <c r="BS189" s="2" t="inlineStr">
        <is>
          <t>3|
3|
3</t>
        </is>
      </c>
      <c r="BT189" s="2" t="inlineStr">
        <is>
          <t xml:space="preserve">|
|
</t>
        </is>
      </c>
      <c r="BU189" t="inlineStr">
        <is>
          <t>vaċċin maħluq minn patoġenu bi proċess fejn it-tossina li tikkawża s-sintomi tal-marda tiġi diżattivata</t>
        </is>
      </c>
      <c r="BV189" s="2" t="inlineStr">
        <is>
          <t>gedetoxificeerd vaccin</t>
        </is>
      </c>
      <c r="BW189" s="2" t="inlineStr">
        <is>
          <t>3</t>
        </is>
      </c>
      <c r="BX189" s="2" t="inlineStr">
        <is>
          <t/>
        </is>
      </c>
      <c r="BY189" t="inlineStr">
        <is>
          <t>farmaceutisch
 middel dat anatoxines bevat en mens of dier langdurig beschermt tegen
 bepaalde infectieziekten</t>
        </is>
      </c>
      <c r="BZ189" s="2" t="inlineStr">
        <is>
          <t>szczepionka toksoidowa|
szczepionka pozbawiona toksyczności</t>
        </is>
      </c>
      <c r="CA189" s="2" t="inlineStr">
        <is>
          <t>3|
3</t>
        </is>
      </c>
      <c r="CB189" s="2" t="inlineStr">
        <is>
          <t xml:space="preserve">|
</t>
        </is>
      </c>
      <c r="CC189" t="inlineStr">
        <is>
          <t>szczepionka zawierająca inaktywowaną toksynę wytwarzaną przez patogen</t>
        </is>
      </c>
      <c r="CD189" s="2" t="inlineStr">
        <is>
          <t>vacina toxoide|
toxoide</t>
        </is>
      </c>
      <c r="CE189" s="2" t="inlineStr">
        <is>
          <t>3|
3</t>
        </is>
      </c>
      <c r="CF189" s="2" t="inlineStr">
        <is>
          <t xml:space="preserve">|
</t>
        </is>
      </c>
      <c r="CG189" t="inlineStr">
        <is>
          <t>Vacina que utiliza uma toxina atenuada por agentes químicos mas que mantém a capacidade de estimular a produção de anticorpos específicos.</t>
        </is>
      </c>
      <c r="CH189" s="2" t="inlineStr">
        <is>
          <t>vaccin detoxificat</t>
        </is>
      </c>
      <c r="CI189" s="2" t="inlineStr">
        <is>
          <t>3</t>
        </is>
      </c>
      <c r="CJ189" s="2" t="inlineStr">
        <is>
          <t/>
        </is>
      </c>
      <c r="CK189" t="inlineStr">
        <is>
          <t/>
        </is>
      </c>
      <c r="CL189" s="2" t="inlineStr">
        <is>
          <t>toxoid|
detoxikovaná vakcína</t>
        </is>
      </c>
      <c r="CM189" s="2" t="inlineStr">
        <is>
          <t>3|
3</t>
        </is>
      </c>
      <c r="CN189" s="2" t="inlineStr">
        <is>
          <t xml:space="preserve">|
</t>
        </is>
      </c>
      <c r="CO189" t="inlineStr">
        <is>
          <t>vakcína so zoslabeným toxínom, ktorý si zachováva svoje
antigénové vlastnosti a ktorý sa používa ako antigén
na vyvolanie protektívnej imunity proti endotoxínom mikróbov</t>
        </is>
      </c>
      <c r="CP189" s="2" t="inlineStr">
        <is>
          <t>toksoid|
toksoidno cepivo|
detoksicirano cepivo</t>
        </is>
      </c>
      <c r="CQ189" s="2" t="inlineStr">
        <is>
          <t>3|
3|
3</t>
        </is>
      </c>
      <c r="CR189" s="2" t="inlineStr">
        <is>
          <t xml:space="preserve">|
|
</t>
        </is>
      </c>
      <c r="CS189" t="inlineStr">
        <is>
          <t>bakterijski toksin, ki je s fizikalnimi ali kemičnimi vplivi spremenjen, tako da ni več toksičen, ohrani pa antigenske lastnosti in se uporabi za vakcinacijo</t>
        </is>
      </c>
      <c r="CT189" s="2" t="inlineStr">
        <is>
          <t>toxidvaccin|
avgiftat vaccin</t>
        </is>
      </c>
      <c r="CU189" s="2" t="inlineStr">
        <is>
          <t>3|
3</t>
        </is>
      </c>
      <c r="CV189" s="2" t="inlineStr">
        <is>
          <t xml:space="preserve">|
</t>
        </is>
      </c>
      <c r="CW189" t="inlineStr">
        <is>
          <t>vaccin som tillverkas genom att bakterier odlas och det bildade toxinet renas fram och inaktiveras</t>
        </is>
      </c>
    </row>
    <row r="190">
      <c r="A190" s="1" t="str">
        <f>HYPERLINK("https://iate.europa.eu/entry/result/1542424/all", "1542424")</f>
        <v>1542424</v>
      </c>
      <c r="B190" t="inlineStr">
        <is>
          <t>SOCIAL QUESTIONS</t>
        </is>
      </c>
      <c r="C190" t="inlineStr">
        <is>
          <t>SOCIAL QUESTIONS|health|medical science</t>
        </is>
      </c>
      <c r="D190" t="inlineStr">
        <is>
          <t>yes</t>
        </is>
      </c>
      <c r="E190" t="inlineStr">
        <is>
          <t/>
        </is>
      </c>
      <c r="F190" t="inlineStr">
        <is>
          <t/>
        </is>
      </c>
      <c r="G190" t="inlineStr">
        <is>
          <t/>
        </is>
      </c>
      <c r="H190" t="inlineStr">
        <is>
          <t/>
        </is>
      </c>
      <c r="I190" t="inlineStr">
        <is>
          <t/>
        </is>
      </c>
      <c r="J190" t="inlineStr">
        <is>
          <t/>
        </is>
      </c>
      <c r="K190" t="inlineStr">
        <is>
          <t/>
        </is>
      </c>
      <c r="L190" t="inlineStr">
        <is>
          <t/>
        </is>
      </c>
      <c r="M190" t="inlineStr">
        <is>
          <t/>
        </is>
      </c>
      <c r="N190" s="2" t="inlineStr">
        <is>
          <t>svulmen|
opsvulmen|
hævelse|
tumefaktion</t>
        </is>
      </c>
      <c r="O190" s="2" t="inlineStr">
        <is>
          <t>3|
3|
3|
3</t>
        </is>
      </c>
      <c r="P190" s="2" t="inlineStr">
        <is>
          <t xml:space="preserve">|
|
|
</t>
        </is>
      </c>
      <c r="Q190" t="inlineStr">
        <is>
          <t/>
        </is>
      </c>
      <c r="R190" s="2" t="inlineStr">
        <is>
          <t>Schwellung|
Anschwellung|
Geschwulst|
Intumeszenz|
Intumescentia|
Tumeszenz</t>
        </is>
      </c>
      <c r="S190" s="2" t="inlineStr">
        <is>
          <t>3|
3|
3|
3|
3|
3</t>
        </is>
      </c>
      <c r="T190" s="2" t="inlineStr">
        <is>
          <t xml:space="preserve">|
|
|
|
|
</t>
        </is>
      </c>
      <c r="U190" t="inlineStr">
        <is>
          <t>umschriebene Massenzunahme eines Körperorgans oder -gewebes infolge Entzündung (hierbei als ein Hauptsymptom = Tumor) sowie infolge eines Hydrops oder einer Neoplasie</t>
        </is>
      </c>
      <c r="V190" s="2" t="inlineStr">
        <is>
          <t>εξοίδηση</t>
        </is>
      </c>
      <c r="W190" s="2" t="inlineStr">
        <is>
          <t>4</t>
        </is>
      </c>
      <c r="X190" s="2" t="inlineStr">
        <is>
          <t/>
        </is>
      </c>
      <c r="Y190" t="inlineStr">
        <is>
          <t/>
        </is>
      </c>
      <c r="Z190" s="2" t="inlineStr">
        <is>
          <t>swelling|
tumefaction|
extumescence|
tumescence|
turgescence</t>
        </is>
      </c>
      <c r="AA190" s="2" t="inlineStr">
        <is>
          <t>3|
3|
3|
3|
3</t>
        </is>
      </c>
      <c r="AB190" s="2" t="inlineStr">
        <is>
          <t xml:space="preserve">|
|
|
|
</t>
        </is>
      </c>
      <c r="AC190" t="inlineStr">
        <is>
          <t>transient abnormal enlargement of a body part or area not due to cell proliferation</t>
        </is>
      </c>
      <c r="AD190" s="2" t="inlineStr">
        <is>
          <t>tumefacción|
tumefacción|
tumefacción</t>
        </is>
      </c>
      <c r="AE190" s="2" t="inlineStr">
        <is>
          <t>3|
3|
3</t>
        </is>
      </c>
      <c r="AF190" s="2" t="inlineStr">
        <is>
          <t xml:space="preserve">|
|
</t>
        </is>
      </c>
      <c r="AG190" t="inlineStr">
        <is>
          <t/>
        </is>
      </c>
      <c r="AH190" s="2" t="inlineStr">
        <is>
          <t>turse</t>
        </is>
      </c>
      <c r="AI190" s="2" t="inlineStr">
        <is>
          <t>3</t>
        </is>
      </c>
      <c r="AJ190" s="2" t="inlineStr">
        <is>
          <t>preferred</t>
        </is>
      </c>
      <c r="AK190" t="inlineStr">
        <is>
          <t>koevedeliku hulga lokaalsest suurenemisest tekkinud elundi, kehaosa või -piirkonna suurenemine</t>
        </is>
      </c>
      <c r="AL190" t="inlineStr">
        <is>
          <t/>
        </is>
      </c>
      <c r="AM190" t="inlineStr">
        <is>
          <t/>
        </is>
      </c>
      <c r="AN190" t="inlineStr">
        <is>
          <t/>
        </is>
      </c>
      <c r="AO190" t="inlineStr">
        <is>
          <t/>
        </is>
      </c>
      <c r="AP190" s="2" t="inlineStr">
        <is>
          <t>tuméfaction</t>
        </is>
      </c>
      <c r="AQ190" s="2" t="inlineStr">
        <is>
          <t>3</t>
        </is>
      </c>
      <c r="AR190" s="2" t="inlineStr">
        <is>
          <t/>
        </is>
      </c>
      <c r="AS190" t="inlineStr">
        <is>
          <t>2)(1)toute augmentation de volume généralement pathologique;(2)augmentation de volume d'une partie du corps</t>
        </is>
      </c>
      <c r="AT190" s="2" t="inlineStr">
        <is>
          <t>at</t>
        </is>
      </c>
      <c r="AU190" s="2" t="inlineStr">
        <is>
          <t>3</t>
        </is>
      </c>
      <c r="AV190" s="2" t="inlineStr">
        <is>
          <t/>
        </is>
      </c>
      <c r="AW190" t="inlineStr">
        <is>
          <t/>
        </is>
      </c>
      <c r="AX190" t="inlineStr">
        <is>
          <t/>
        </is>
      </c>
      <c r="AY190" t="inlineStr">
        <is>
          <t/>
        </is>
      </c>
      <c r="AZ190" t="inlineStr">
        <is>
          <t/>
        </is>
      </c>
      <c r="BA190" t="inlineStr">
        <is>
          <t/>
        </is>
      </c>
      <c r="BB190" s="2" t="inlineStr">
        <is>
          <t>duzzanat</t>
        </is>
      </c>
      <c r="BC190" s="2" t="inlineStr">
        <is>
          <t>3</t>
        </is>
      </c>
      <c r="BD190" s="2" t="inlineStr">
        <is>
          <t/>
        </is>
      </c>
      <c r="BE190" t="inlineStr">
        <is>
          <t/>
        </is>
      </c>
      <c r="BF190" s="2" t="inlineStr">
        <is>
          <t>tumefazione|
tumescenza|
rigonfiamento|
gonfiore</t>
        </is>
      </c>
      <c r="BG190" s="2" t="inlineStr">
        <is>
          <t>3|
3|
3|
3</t>
        </is>
      </c>
      <c r="BH190" s="2" t="inlineStr">
        <is>
          <t xml:space="preserve">|
|
|
</t>
        </is>
      </c>
      <c r="BI190" t="inlineStr">
        <is>
          <t>aumento patologico di volume di un tessuto, organo, arto o suo segmento</t>
        </is>
      </c>
      <c r="BJ190" s="2" t="inlineStr">
        <is>
          <t>patinimas</t>
        </is>
      </c>
      <c r="BK190" s="2" t="inlineStr">
        <is>
          <t>3</t>
        </is>
      </c>
      <c r="BL190" s="2" t="inlineStr">
        <is>
          <t/>
        </is>
      </c>
      <c r="BM190" t="inlineStr">
        <is>
          <t/>
        </is>
      </c>
      <c r="BN190" s="2" t="inlineStr">
        <is>
          <t>pietūkums</t>
        </is>
      </c>
      <c r="BO190" s="2" t="inlineStr">
        <is>
          <t>3</t>
        </is>
      </c>
      <c r="BP190" s="2" t="inlineStr">
        <is>
          <t/>
        </is>
      </c>
      <c r="BQ190" t="inlineStr">
        <is>
          <t/>
        </is>
      </c>
      <c r="BR190" s="2" t="inlineStr">
        <is>
          <t>nefħa</t>
        </is>
      </c>
      <c r="BS190" s="2" t="inlineStr">
        <is>
          <t>3</t>
        </is>
      </c>
      <c r="BT190" s="2" t="inlineStr">
        <is>
          <t/>
        </is>
      </c>
      <c r="BU190" t="inlineStr">
        <is>
          <t/>
        </is>
      </c>
      <c r="BV190" s="2" t="inlineStr">
        <is>
          <t>extumescentia|
intumescentia|
zwelling|
tumescentia|
tumefactio|
tumefactie|
intumescentie|
zwelling tumescentie</t>
        </is>
      </c>
      <c r="BW190" s="2" t="inlineStr">
        <is>
          <t>3|
3|
3|
3|
3|
3|
3|
3</t>
        </is>
      </c>
      <c r="BX190" s="2" t="inlineStr">
        <is>
          <t xml:space="preserve">|
|
|
|
|
|
|
</t>
        </is>
      </c>
      <c r="BY190" t="inlineStr">
        <is>
          <t/>
        </is>
      </c>
      <c r="BZ190" s="2" t="inlineStr">
        <is>
          <t>opuchlizna</t>
        </is>
      </c>
      <c r="CA190" s="2" t="inlineStr">
        <is>
          <t>3</t>
        </is>
      </c>
      <c r="CB190" s="2" t="inlineStr">
        <is>
          <t/>
        </is>
      </c>
      <c r="CC190" t="inlineStr">
        <is>
          <t/>
        </is>
      </c>
      <c r="CD190" s="2" t="inlineStr">
        <is>
          <t>inchação|
tumefação|
entumescência|
turgescência</t>
        </is>
      </c>
      <c r="CE190" s="2" t="inlineStr">
        <is>
          <t>3|
3|
3|
3</t>
        </is>
      </c>
      <c r="CF190" s="2" t="inlineStr">
        <is>
          <t xml:space="preserve">|
|
|
</t>
        </is>
      </c>
      <c r="CG190" t="inlineStr">
        <is>
          <t/>
        </is>
      </c>
      <c r="CH190" s="2" t="inlineStr">
        <is>
          <t>tumefacție|
tumescență|
turgescență|
umflare</t>
        </is>
      </c>
      <c r="CI190" s="2" t="inlineStr">
        <is>
          <t>3|
3|
3|
3</t>
        </is>
      </c>
      <c r="CJ190" s="2" t="inlineStr">
        <is>
          <t xml:space="preserve">|
|
|
</t>
        </is>
      </c>
      <c r="CK190" t="inlineStr">
        <is>
          <t>creștere de volum, umflare patologică de natură edematoasă a unui țesut, organ sau a unei părți limitate a organismului</t>
        </is>
      </c>
      <c r="CL190" s="2" t="inlineStr">
        <is>
          <t>opuch|
zdurenie</t>
        </is>
      </c>
      <c r="CM190" s="2" t="inlineStr">
        <is>
          <t>3|
3</t>
        </is>
      </c>
      <c r="CN190" s="2" t="inlineStr">
        <is>
          <t xml:space="preserve">|
</t>
        </is>
      </c>
      <c r="CO190" t="inlineStr">
        <is>
          <t/>
        </is>
      </c>
      <c r="CP190" s="2" t="inlineStr">
        <is>
          <t>nabrekanje|
otekanje</t>
        </is>
      </c>
      <c r="CQ190" s="2" t="inlineStr">
        <is>
          <t>3|
3</t>
        </is>
      </c>
      <c r="CR190" s="2" t="inlineStr">
        <is>
          <t xml:space="preserve">|
</t>
        </is>
      </c>
      <c r="CS190" t="inlineStr">
        <is>
          <t>povečevanje prostornine organa, dela telesa ali celice zaradi kopičenja krvi ali druge tekočine</t>
        </is>
      </c>
      <c r="CT190" s="2" t="inlineStr">
        <is>
          <t>tumescens|
ansvällning|
svullnad|
tumefaktion</t>
        </is>
      </c>
      <c r="CU190" s="2" t="inlineStr">
        <is>
          <t>3|
3|
3|
3</t>
        </is>
      </c>
      <c r="CV190" s="2" t="inlineStr">
        <is>
          <t xml:space="preserve">|
|
|
</t>
        </is>
      </c>
      <c r="CW190" t="inlineStr">
        <is>
          <t>uppsvällning, svullnad; svullet parti</t>
        </is>
      </c>
    </row>
    <row r="191">
      <c r="A191" s="1" t="str">
        <f>HYPERLINK("https://iate.europa.eu/entry/result/1496094/all", "1496094")</f>
        <v>1496094</v>
      </c>
      <c r="B191" t="inlineStr">
        <is>
          <t>SOCIAL QUESTIONS</t>
        </is>
      </c>
      <c r="C191" t="inlineStr">
        <is>
          <t>SOCIAL QUESTIONS|health|illness</t>
        </is>
      </c>
      <c r="D191" t="inlineStr">
        <is>
          <t>yes</t>
        </is>
      </c>
      <c r="E191" t="inlineStr">
        <is>
          <t/>
        </is>
      </c>
      <c r="F191" t="inlineStr">
        <is>
          <t/>
        </is>
      </c>
      <c r="G191" t="inlineStr">
        <is>
          <t/>
        </is>
      </c>
      <c r="H191" t="inlineStr">
        <is>
          <t/>
        </is>
      </c>
      <c r="I191" t="inlineStr">
        <is>
          <t/>
        </is>
      </c>
      <c r="J191" t="inlineStr">
        <is>
          <t/>
        </is>
      </c>
      <c r="K191" t="inlineStr">
        <is>
          <t/>
        </is>
      </c>
      <c r="L191" t="inlineStr">
        <is>
          <t/>
        </is>
      </c>
      <c r="M191" t="inlineStr">
        <is>
          <t/>
        </is>
      </c>
      <c r="N191" s="2" t="inlineStr">
        <is>
          <t>basaliom|
basalcellecarcinom|
basalcelle carcinom|
basalcellekræft</t>
        </is>
      </c>
      <c r="O191" s="2" t="inlineStr">
        <is>
          <t>3|
2|
3|
3</t>
        </is>
      </c>
      <c r="P191" s="2" t="inlineStr">
        <is>
          <t xml:space="preserve">|
|
|
</t>
        </is>
      </c>
      <c r="Q191" t="inlineStr">
        <is>
          <t/>
        </is>
      </c>
      <c r="R191" s="2" t="inlineStr">
        <is>
          <t>Basalzellenkarzinom|
Epithelioma basocellulare|
Basalzellkarzinom|
Basalzellenkrebs|
Basaliom|
Basalzellengeschwulst</t>
        </is>
      </c>
      <c r="S191" s="2" t="inlineStr">
        <is>
          <t>3|
2|
3|
3|
2|
3</t>
        </is>
      </c>
      <c r="T191" s="2" t="inlineStr">
        <is>
          <t xml:space="preserve">|
|
|
|
|
</t>
        </is>
      </c>
      <c r="U191" t="inlineStr">
        <is>
          <t>maligne entartetes, in seinem weiteren Verlauf autonom wachsendes und metastasierungsbereites Basaliom</t>
        </is>
      </c>
      <c r="V191" s="2" t="inlineStr">
        <is>
          <t>βασικοκυτταρικό καρκίνωμα|
καρκίνος των βασικών κυττάρων</t>
        </is>
      </c>
      <c r="W191" s="2" t="inlineStr">
        <is>
          <t>3|
3</t>
        </is>
      </c>
      <c r="X191" s="2" t="inlineStr">
        <is>
          <t xml:space="preserve">|
</t>
        </is>
      </c>
      <c r="Y191" t="inlineStr">
        <is>
          <t/>
        </is>
      </c>
      <c r="Z191" s="2" t="inlineStr">
        <is>
          <t>basal cell carcinoma|
BCC|
basal cell epithelioma|
basal cell cancer|
rodent ulcer</t>
        </is>
      </c>
      <c r="AA191" s="2" t="inlineStr">
        <is>
          <t>3|
3|
3|
3|
3</t>
        </is>
      </c>
      <c r="AB191" s="2" t="inlineStr">
        <is>
          <t xml:space="preserve">|
|
|
|
</t>
        </is>
      </c>
      <c r="AC191" t="inlineStr">
        <is>
          <t>form of non-melanoma skin cancer &lt;sup&gt;1&lt;/sup&gt; that starts in the basal cells&lt;sup&gt;2&lt;/sup&gt;&lt;p&gt;&lt;sup&gt;1&lt;/sup&gt; non-melanoma skin cancer [ &lt;a href="/entry/result/210222/all" id="ENTRY_TO_ENTRY_CONVERTER" target="_blank"&gt;IATE:210222&lt;/a&gt; ]&lt;br&gt;&lt;sup&gt;2&lt;/sup&gt; basal cell [ &lt;a href="/entry/result/1112477/all" id="ENTRY_TO_ENTRY_CONVERTER" target="_blank"&gt;IATE:1112477&lt;/a&gt; ]&lt;/p&gt;</t>
        </is>
      </c>
      <c r="AD191" s="2" t="inlineStr">
        <is>
          <t>carcinoma basocelular|
epitelioma de células basales|
carcinoma de las células basales</t>
        </is>
      </c>
      <c r="AE191" s="2" t="inlineStr">
        <is>
          <t>3|
2|
3</t>
        </is>
      </c>
      <c r="AF191" s="2" t="inlineStr">
        <is>
          <t xml:space="preserve">|
|
</t>
        </is>
      </c>
      <c r="AG191" t="inlineStr">
        <is>
          <t/>
        </is>
      </c>
      <c r="AH191" t="inlineStr">
        <is>
          <t/>
        </is>
      </c>
      <c r="AI191" t="inlineStr">
        <is>
          <t/>
        </is>
      </c>
      <c r="AJ191" t="inlineStr">
        <is>
          <t/>
        </is>
      </c>
      <c r="AK191" t="inlineStr">
        <is>
          <t/>
        </is>
      </c>
      <c r="AL191" s="2" t="inlineStr">
        <is>
          <t>tyvisolusyöpä|
basaliooma</t>
        </is>
      </c>
      <c r="AM191" s="2" t="inlineStr">
        <is>
          <t>3|
3</t>
        </is>
      </c>
      <c r="AN191" s="2" t="inlineStr">
        <is>
          <t xml:space="preserve">|
</t>
        </is>
      </c>
      <c r="AO191" t="inlineStr">
        <is>
          <t>orvaskeden tyvikerroksesta lähtöisin oleva tavallisin ihosyöpämuoto, joka ilmenee suhteellisen hitaasti leviävänä ja yleensä etäpesäkkeitä lähettämättömänä haavaumana (ulcus rodens)</t>
        </is>
      </c>
      <c r="AP191" s="2" t="inlineStr">
        <is>
          <t>carcinome basocellulaire|
CBC|
épithélioma basocellulaire|
épithélioma cutané basocellulaire|
basaliome|
cancer basocellulaire</t>
        </is>
      </c>
      <c r="AQ191" s="2" t="inlineStr">
        <is>
          <t>3|
3|
3|
3|
3|
3</t>
        </is>
      </c>
      <c r="AR191" s="2" t="inlineStr">
        <is>
          <t xml:space="preserve">|
|
|
|
|
</t>
        </is>
      </c>
      <c r="AS191" t="inlineStr">
        <is>
          <t>cancer bénin de la peau se développant lentement, sous la forme d'une prolifération anormale des &lt;a href="https://iate.europa.eu/entry/result/1112477/fr" target="_blank"&gt;cellules basales&lt;/a&gt; de l'épiderme</t>
        </is>
      </c>
      <c r="AT191" s="2" t="inlineStr">
        <is>
          <t>ailse bhonncheallach|
carcanóma bonncheallach</t>
        </is>
      </c>
      <c r="AU191" s="2" t="inlineStr">
        <is>
          <t>3|
3</t>
        </is>
      </c>
      <c r="AV191" s="2" t="inlineStr">
        <is>
          <t xml:space="preserve">|
</t>
        </is>
      </c>
      <c r="AW191" t="inlineStr">
        <is>
          <t/>
        </is>
      </c>
      <c r="AX191" t="inlineStr">
        <is>
          <t/>
        </is>
      </c>
      <c r="AY191" t="inlineStr">
        <is>
          <t/>
        </is>
      </c>
      <c r="AZ191" t="inlineStr">
        <is>
          <t/>
        </is>
      </c>
      <c r="BA191" t="inlineStr">
        <is>
          <t/>
        </is>
      </c>
      <c r="BB191" t="inlineStr">
        <is>
          <t/>
        </is>
      </c>
      <c r="BC191" t="inlineStr">
        <is>
          <t/>
        </is>
      </c>
      <c r="BD191" t="inlineStr">
        <is>
          <t/>
        </is>
      </c>
      <c r="BE191" t="inlineStr">
        <is>
          <t/>
        </is>
      </c>
      <c r="BF191" s="2" t="inlineStr">
        <is>
          <t>carcinoma basocellulare|
epitelioma cutaneo basocellulare|
,basalioma|
,carcinoma basocellulare</t>
        </is>
      </c>
      <c r="BG191" s="2" t="inlineStr">
        <is>
          <t>3|
2|
2|
2</t>
        </is>
      </c>
      <c r="BH191" s="2" t="inlineStr">
        <is>
          <t xml:space="preserve">|
|
|
</t>
        </is>
      </c>
      <c r="BI191" t="inlineStr">
        <is>
          <t>epitelioma degenerato maligno la cui evoluzione è caratterizzata da crescita autonoma e tendenza a formare metastasi</t>
        </is>
      </c>
      <c r="BJ191" s="2" t="inlineStr">
        <is>
          <t>bazinių ląstelių karcinoma|
bazalioma</t>
        </is>
      </c>
      <c r="BK191" s="2" t="inlineStr">
        <is>
          <t>3|
3</t>
        </is>
      </c>
      <c r="BL191" s="2" t="inlineStr">
        <is>
          <t xml:space="preserve">|
</t>
        </is>
      </c>
      <c r="BM191" t="inlineStr">
        <is>
          <t/>
        </is>
      </c>
      <c r="BN191" t="inlineStr">
        <is>
          <t/>
        </is>
      </c>
      <c r="BO191" t="inlineStr">
        <is>
          <t/>
        </is>
      </c>
      <c r="BP191" t="inlineStr">
        <is>
          <t/>
        </is>
      </c>
      <c r="BQ191" t="inlineStr">
        <is>
          <t/>
        </is>
      </c>
      <c r="BR191" t="inlineStr">
        <is>
          <t/>
        </is>
      </c>
      <c r="BS191" t="inlineStr">
        <is>
          <t/>
        </is>
      </c>
      <c r="BT191" t="inlineStr">
        <is>
          <t/>
        </is>
      </c>
      <c r="BU191" t="inlineStr">
        <is>
          <t/>
        </is>
      </c>
      <c r="BV191" s="2" t="inlineStr">
        <is>
          <t>basaalcellencarcinoma|
basocellulair carcinoma|
basaalcellencarcinoom|
basaalcellenkanker|
basalioma|
basale-cellencarcinoom</t>
        </is>
      </c>
      <c r="BW191" s="2" t="inlineStr">
        <is>
          <t>3|
2|
3|
3|
2|
2</t>
        </is>
      </c>
      <c r="BX191" s="2" t="inlineStr">
        <is>
          <t xml:space="preserve">|
|
|
|
|
</t>
        </is>
      </c>
      <c r="BY191" t="inlineStr">
        <is>
          <t>relatief weinig kwaadaardig gezwel van de huid, uitgaande van de cellen van de huidanexa; basale cellen: cilindercellen van het stratum basale van de epidermis (onderste cellenlaag van de opperhuid)</t>
        </is>
      </c>
      <c r="BZ191" t="inlineStr">
        <is>
          <t/>
        </is>
      </c>
      <c r="CA191" t="inlineStr">
        <is>
          <t/>
        </is>
      </c>
      <c r="CB191" t="inlineStr">
        <is>
          <t/>
        </is>
      </c>
      <c r="CC191" t="inlineStr">
        <is>
          <t/>
        </is>
      </c>
      <c r="CD191" s="2" t="inlineStr">
        <is>
          <t>carcinoma de células basais|
cancro basocelular|
carcinoma basocelular|
basalioma|
epitelioma cutâneo basocelular</t>
        </is>
      </c>
      <c r="CE191" s="2" t="inlineStr">
        <is>
          <t>3|
3|
3|
3|
3</t>
        </is>
      </c>
      <c r="CF191" s="2" t="inlineStr">
        <is>
          <t xml:space="preserve">|
|
|
|
</t>
        </is>
      </c>
      <c r="CG191" t="inlineStr">
        <is>
          <t/>
        </is>
      </c>
      <c r="CH191" s="2" t="inlineStr">
        <is>
          <t>carcinom bazocelular|
epiteliom bazocelular</t>
        </is>
      </c>
      <c r="CI191" s="2" t="inlineStr">
        <is>
          <t>3|
3</t>
        </is>
      </c>
      <c r="CJ191" s="2" t="inlineStr">
        <is>
          <t xml:space="preserve">|
</t>
        </is>
      </c>
      <c r="CK191" t="inlineStr">
        <is>
          <t/>
        </is>
      </c>
      <c r="CL191" s="2" t="inlineStr">
        <is>
          <t>bazálny bunkový karcinóm|
bazocelulárny karcinóm</t>
        </is>
      </c>
      <c r="CM191" s="2" t="inlineStr">
        <is>
          <t>3|
3</t>
        </is>
      </c>
      <c r="CN191" s="2" t="inlineStr">
        <is>
          <t>|
preferred</t>
        </is>
      </c>
      <c r="CO191" t="inlineStr">
        <is>
          <t>druh rakoviny kože, ktorý vzniká z bazálnych buniek</t>
        </is>
      </c>
      <c r="CP191" t="inlineStr">
        <is>
          <t/>
        </is>
      </c>
      <c r="CQ191" t="inlineStr">
        <is>
          <t/>
        </is>
      </c>
      <c r="CR191" t="inlineStr">
        <is>
          <t/>
        </is>
      </c>
      <c r="CS191" t="inlineStr">
        <is>
          <t/>
        </is>
      </c>
      <c r="CT191" s="2" t="inlineStr">
        <is>
          <t>basaliom|
basalcellscancer</t>
        </is>
      </c>
      <c r="CU191" s="2" t="inlineStr">
        <is>
          <t>3|
3</t>
        </is>
      </c>
      <c r="CV191" s="2" t="inlineStr">
        <is>
          <t xml:space="preserve">|
</t>
        </is>
      </c>
      <c r="CW191" t="inlineStr">
        <is>
          <t>tumör, som utgår från nedersta cellagret i hud eller slemhinna</t>
        </is>
      </c>
    </row>
    <row r="192">
      <c r="A192" s="1" t="str">
        <f>HYPERLINK("https://iate.europa.eu/entry/result/1495111/all", "1495111")</f>
        <v>1495111</v>
      </c>
      <c r="B192" t="inlineStr">
        <is>
          <t>SOCIAL QUESTIONS</t>
        </is>
      </c>
      <c r="C192" t="inlineStr">
        <is>
          <t>SOCIAL QUESTIONS|health</t>
        </is>
      </c>
      <c r="D192" t="inlineStr">
        <is>
          <t>no</t>
        </is>
      </c>
      <c r="E192" t="inlineStr">
        <is>
          <t/>
        </is>
      </c>
      <c r="F192" t="inlineStr">
        <is>
          <t/>
        </is>
      </c>
      <c r="G192" t="inlineStr">
        <is>
          <t/>
        </is>
      </c>
      <c r="H192" t="inlineStr">
        <is>
          <t/>
        </is>
      </c>
      <c r="I192" t="inlineStr">
        <is>
          <t/>
        </is>
      </c>
      <c r="J192" t="inlineStr">
        <is>
          <t/>
        </is>
      </c>
      <c r="K192" t="inlineStr">
        <is>
          <t/>
        </is>
      </c>
      <c r="L192" t="inlineStr">
        <is>
          <t/>
        </is>
      </c>
      <c r="M192" t="inlineStr">
        <is>
          <t/>
        </is>
      </c>
      <c r="N192" s="2" t="inlineStr">
        <is>
          <t>aspergillose</t>
        </is>
      </c>
      <c r="O192" s="2" t="inlineStr">
        <is>
          <t>3</t>
        </is>
      </c>
      <c r="P192" s="2" t="inlineStr">
        <is>
          <t/>
        </is>
      </c>
      <c r="Q192" t="inlineStr">
        <is>
          <t/>
        </is>
      </c>
      <c r="R192" s="2" t="inlineStr">
        <is>
          <t>Aspergillose</t>
        </is>
      </c>
      <c r="S192" s="2" t="inlineStr">
        <is>
          <t>3</t>
        </is>
      </c>
      <c r="T192" s="2" t="inlineStr">
        <is>
          <t/>
        </is>
      </c>
      <c r="U192" t="inlineStr">
        <is>
          <t>bei Mensch und Tier auftretende Schimmelpilzinfektion, die vorwiegend zu lokalen Erkrankungen der Lunge, Ohren und Nasennebenhoehlen fuehrt</t>
        </is>
      </c>
      <c r="V192" s="2" t="inlineStr">
        <is>
          <t>ασπεργίλλωσις|
ασπεργιλλίασις</t>
        </is>
      </c>
      <c r="W192" s="2" t="inlineStr">
        <is>
          <t>3|
3</t>
        </is>
      </c>
      <c r="X192" s="2" t="inlineStr">
        <is>
          <t xml:space="preserve">|
</t>
        </is>
      </c>
      <c r="Y192" t="inlineStr">
        <is>
          <t/>
        </is>
      </c>
      <c r="Z192" s="2" t="inlineStr">
        <is>
          <t>aspergillosis</t>
        </is>
      </c>
      <c r="AA192" s="2" t="inlineStr">
        <is>
          <t>3</t>
        </is>
      </c>
      <c r="AB192" s="2" t="inlineStr">
        <is>
          <t/>
        </is>
      </c>
      <c r="AC192" t="inlineStr">
        <is>
          <t>an infectious disease caused by the Aspergillus fungus.Orbital involvement is rare and is probably secondary to infection of the accessory nasal sinuses</t>
        </is>
      </c>
      <c r="AD192" s="2" t="inlineStr">
        <is>
          <t>aspergilosis</t>
        </is>
      </c>
      <c r="AE192" s="2" t="inlineStr">
        <is>
          <t>3</t>
        </is>
      </c>
      <c r="AF192" s="2" t="inlineStr">
        <is>
          <t/>
        </is>
      </c>
      <c r="AG192" t="inlineStr">
        <is>
          <t/>
        </is>
      </c>
      <c r="AH192" t="inlineStr">
        <is>
          <t/>
        </is>
      </c>
      <c r="AI192" t="inlineStr">
        <is>
          <t/>
        </is>
      </c>
      <c r="AJ192" t="inlineStr">
        <is>
          <t/>
        </is>
      </c>
      <c r="AK192" t="inlineStr">
        <is>
          <t/>
        </is>
      </c>
      <c r="AL192" t="inlineStr">
        <is>
          <t/>
        </is>
      </c>
      <c r="AM192" t="inlineStr">
        <is>
          <t/>
        </is>
      </c>
      <c r="AN192" t="inlineStr">
        <is>
          <t/>
        </is>
      </c>
      <c r="AO192" t="inlineStr">
        <is>
          <t/>
        </is>
      </c>
      <c r="AP192" s="2" t="inlineStr">
        <is>
          <t>aspergillose</t>
        </is>
      </c>
      <c r="AQ192" s="2" t="inlineStr">
        <is>
          <t>3</t>
        </is>
      </c>
      <c r="AR192" s="2" t="inlineStr">
        <is>
          <t/>
        </is>
      </c>
      <c r="AS192" t="inlineStr">
        <is>
          <t>maladie causée par un champignon du genre Aspergillus, qui se rencontre essentiellement chez les grainetiers et les meuniers</t>
        </is>
      </c>
      <c r="AT192" t="inlineStr">
        <is>
          <t/>
        </is>
      </c>
      <c r="AU192" t="inlineStr">
        <is>
          <t/>
        </is>
      </c>
      <c r="AV192" t="inlineStr">
        <is>
          <t/>
        </is>
      </c>
      <c r="AW192" t="inlineStr">
        <is>
          <t/>
        </is>
      </c>
      <c r="AX192" t="inlineStr">
        <is>
          <t/>
        </is>
      </c>
      <c r="AY192" t="inlineStr">
        <is>
          <t/>
        </is>
      </c>
      <c r="AZ192" t="inlineStr">
        <is>
          <t/>
        </is>
      </c>
      <c r="BA192" t="inlineStr">
        <is>
          <t/>
        </is>
      </c>
      <c r="BB192" t="inlineStr">
        <is>
          <t/>
        </is>
      </c>
      <c r="BC192" t="inlineStr">
        <is>
          <t/>
        </is>
      </c>
      <c r="BD192" t="inlineStr">
        <is>
          <t/>
        </is>
      </c>
      <c r="BE192" t="inlineStr">
        <is>
          <t/>
        </is>
      </c>
      <c r="BF192" s="2" t="inlineStr">
        <is>
          <t>aspergillosi</t>
        </is>
      </c>
      <c r="BG192" s="2" t="inlineStr">
        <is>
          <t>3</t>
        </is>
      </c>
      <c r="BH192" s="2" t="inlineStr">
        <is>
          <t/>
        </is>
      </c>
      <c r="BI192" t="inlineStr">
        <is>
          <t/>
        </is>
      </c>
      <c r="BJ192" t="inlineStr">
        <is>
          <t/>
        </is>
      </c>
      <c r="BK192" t="inlineStr">
        <is>
          <t/>
        </is>
      </c>
      <c r="BL192" t="inlineStr">
        <is>
          <t/>
        </is>
      </c>
      <c r="BM192" t="inlineStr">
        <is>
          <t/>
        </is>
      </c>
      <c r="BN192" t="inlineStr">
        <is>
          <t/>
        </is>
      </c>
      <c r="BO192" t="inlineStr">
        <is>
          <t/>
        </is>
      </c>
      <c r="BP192" t="inlineStr">
        <is>
          <t/>
        </is>
      </c>
      <c r="BQ192" t="inlineStr">
        <is>
          <t/>
        </is>
      </c>
      <c r="BR192" t="inlineStr">
        <is>
          <t/>
        </is>
      </c>
      <c r="BS192" t="inlineStr">
        <is>
          <t/>
        </is>
      </c>
      <c r="BT192" t="inlineStr">
        <is>
          <t/>
        </is>
      </c>
      <c r="BU192" t="inlineStr">
        <is>
          <t/>
        </is>
      </c>
      <c r="BV192" s="2" t="inlineStr">
        <is>
          <t>aspergillosis|
aspergillose</t>
        </is>
      </c>
      <c r="BW192" s="2" t="inlineStr">
        <is>
          <t>3|
3</t>
        </is>
      </c>
      <c r="BX192" s="2" t="inlineStr">
        <is>
          <t xml:space="preserve">|
</t>
        </is>
      </c>
      <c r="BY192" t="inlineStr">
        <is>
          <t>ziekte veroorzaakt door soorten uit het geslacht aspergillus</t>
        </is>
      </c>
      <c r="BZ192" t="inlineStr">
        <is>
          <t/>
        </is>
      </c>
      <c r="CA192" t="inlineStr">
        <is>
          <t/>
        </is>
      </c>
      <c r="CB192" t="inlineStr">
        <is>
          <t/>
        </is>
      </c>
      <c r="CC192" t="inlineStr">
        <is>
          <t/>
        </is>
      </c>
      <c r="CD192" s="2" t="inlineStr">
        <is>
          <t>aspergilose</t>
        </is>
      </c>
      <c r="CE192" s="2" t="inlineStr">
        <is>
          <t>3</t>
        </is>
      </c>
      <c r="CF192" s="2" t="inlineStr">
        <is>
          <t/>
        </is>
      </c>
      <c r="CG192" t="inlineStr">
        <is>
          <t/>
        </is>
      </c>
      <c r="CH192" t="inlineStr">
        <is>
          <t/>
        </is>
      </c>
      <c r="CI192" t="inlineStr">
        <is>
          <t/>
        </is>
      </c>
      <c r="CJ192" t="inlineStr">
        <is>
          <t/>
        </is>
      </c>
      <c r="CK192" t="inlineStr">
        <is>
          <t/>
        </is>
      </c>
      <c r="CL192" t="inlineStr">
        <is>
          <t/>
        </is>
      </c>
      <c r="CM192" t="inlineStr">
        <is>
          <t/>
        </is>
      </c>
      <c r="CN192" t="inlineStr">
        <is>
          <t/>
        </is>
      </c>
      <c r="CO192" t="inlineStr">
        <is>
          <t/>
        </is>
      </c>
      <c r="CP192" t="inlineStr">
        <is>
          <t/>
        </is>
      </c>
      <c r="CQ192" t="inlineStr">
        <is>
          <t/>
        </is>
      </c>
      <c r="CR192" t="inlineStr">
        <is>
          <t/>
        </is>
      </c>
      <c r="CS192" t="inlineStr">
        <is>
          <t/>
        </is>
      </c>
      <c r="CT192" t="inlineStr">
        <is>
          <t/>
        </is>
      </c>
      <c r="CU192" t="inlineStr">
        <is>
          <t/>
        </is>
      </c>
      <c r="CV192" t="inlineStr">
        <is>
          <t/>
        </is>
      </c>
      <c r="CW192" t="inlineStr">
        <is>
          <t/>
        </is>
      </c>
    </row>
    <row r="193">
      <c r="A193" s="1" t="str">
        <f>HYPERLINK("https://iate.europa.eu/entry/result/1494625/all", "1494625")</f>
        <v>1494625</v>
      </c>
      <c r="B193" t="inlineStr">
        <is>
          <t>SOCIAL QUESTIONS</t>
        </is>
      </c>
      <c r="C193" t="inlineStr">
        <is>
          <t>SOCIAL QUESTIONS|health|medical science</t>
        </is>
      </c>
      <c r="D193" t="inlineStr">
        <is>
          <t>no</t>
        </is>
      </c>
      <c r="E193" t="inlineStr">
        <is>
          <t/>
        </is>
      </c>
      <c r="F193" t="inlineStr">
        <is>
          <t/>
        </is>
      </c>
      <c r="G193" t="inlineStr">
        <is>
          <t/>
        </is>
      </c>
      <c r="H193" t="inlineStr">
        <is>
          <t/>
        </is>
      </c>
      <c r="I193" t="inlineStr">
        <is>
          <t/>
        </is>
      </c>
      <c r="J193" t="inlineStr">
        <is>
          <t/>
        </is>
      </c>
      <c r="K193" t="inlineStr">
        <is>
          <t/>
        </is>
      </c>
      <c r="L193" t="inlineStr">
        <is>
          <t/>
        </is>
      </c>
      <c r="M193" t="inlineStr">
        <is>
          <t/>
        </is>
      </c>
      <c r="N193" s="2" t="inlineStr">
        <is>
          <t>hjertets minutvolumen</t>
        </is>
      </c>
      <c r="O193" s="2" t="inlineStr">
        <is>
          <t>3</t>
        </is>
      </c>
      <c r="P193" s="2" t="inlineStr">
        <is>
          <t/>
        </is>
      </c>
      <c r="Q193" t="inlineStr">
        <is>
          <t>den blodmængde, der pr. minut udpumpes af venstre hjertekammer</t>
        </is>
      </c>
      <c r="R193" s="2" t="inlineStr">
        <is>
          <t>cardiac output|
Herzminutenvolumen</t>
        </is>
      </c>
      <c r="S193" s="2" t="inlineStr">
        <is>
          <t>3|
3</t>
        </is>
      </c>
      <c r="T193" s="2" t="inlineStr">
        <is>
          <t xml:space="preserve">|
</t>
        </is>
      </c>
      <c r="U193" t="inlineStr">
        <is>
          <t>Herzminutenvolumen</t>
        </is>
      </c>
      <c r="V193" s="2" t="inlineStr">
        <is>
          <t>καρδιακός όγκος παλμού|
ο κατά λεπτό όγκος αίματος</t>
        </is>
      </c>
      <c r="W193" s="2" t="inlineStr">
        <is>
          <t>3|
3</t>
        </is>
      </c>
      <c r="X193" s="2" t="inlineStr">
        <is>
          <t xml:space="preserve">|
</t>
        </is>
      </c>
      <c r="Y193" t="inlineStr">
        <is>
          <t/>
        </is>
      </c>
      <c r="Z193" s="2" t="inlineStr">
        <is>
          <t>cardiac output</t>
        </is>
      </c>
      <c r="AA193" s="2" t="inlineStr">
        <is>
          <t>3</t>
        </is>
      </c>
      <c r="AB193" s="2" t="inlineStr">
        <is>
          <t/>
        </is>
      </c>
      <c r="AC193" t="inlineStr">
        <is>
          <t>the blood volume pumped out of the left ventricle per minute</t>
        </is>
      </c>
      <c r="AD193" s="2" t="inlineStr">
        <is>
          <t>volumen minuto del corazón</t>
        </is>
      </c>
      <c r="AE193" s="2" t="inlineStr">
        <is>
          <t>3</t>
        </is>
      </c>
      <c r="AF193" s="2" t="inlineStr">
        <is>
          <t/>
        </is>
      </c>
      <c r="AG193" t="inlineStr">
        <is>
          <t/>
        </is>
      </c>
      <c r="AH193" t="inlineStr">
        <is>
          <t/>
        </is>
      </c>
      <c r="AI193" t="inlineStr">
        <is>
          <t/>
        </is>
      </c>
      <c r="AJ193" t="inlineStr">
        <is>
          <t/>
        </is>
      </c>
      <c r="AK193" t="inlineStr">
        <is>
          <t/>
        </is>
      </c>
      <c r="AL193" s="2" t="inlineStr">
        <is>
          <t>minuuttitilavuus</t>
        </is>
      </c>
      <c r="AM193" s="2" t="inlineStr">
        <is>
          <t>3</t>
        </is>
      </c>
      <c r="AN193" s="2" t="inlineStr">
        <is>
          <t/>
        </is>
      </c>
      <c r="AO193" t="inlineStr">
        <is>
          <t>yhden sydänkammion minuutissa pumppaama verimäärä</t>
        </is>
      </c>
      <c r="AP193" s="2" t="inlineStr">
        <is>
          <t>volume-minute du coeur</t>
        </is>
      </c>
      <c r="AQ193" s="2" t="inlineStr">
        <is>
          <t>3</t>
        </is>
      </c>
      <c r="AR193" s="2" t="inlineStr">
        <is>
          <t/>
        </is>
      </c>
      <c r="AS193" t="inlineStr">
        <is>
          <t>volume sanguin pompé hors du ventricule gauche par minute</t>
        </is>
      </c>
      <c r="AT193" t="inlineStr">
        <is>
          <t/>
        </is>
      </c>
      <c r="AU193" t="inlineStr">
        <is>
          <t/>
        </is>
      </c>
      <c r="AV193" t="inlineStr">
        <is>
          <t/>
        </is>
      </c>
      <c r="AW193" t="inlineStr">
        <is>
          <t/>
        </is>
      </c>
      <c r="AX193" t="inlineStr">
        <is>
          <t/>
        </is>
      </c>
      <c r="AY193" t="inlineStr">
        <is>
          <t/>
        </is>
      </c>
      <c r="AZ193" t="inlineStr">
        <is>
          <t/>
        </is>
      </c>
      <c r="BA193" t="inlineStr">
        <is>
          <t/>
        </is>
      </c>
      <c r="BB193" t="inlineStr">
        <is>
          <t/>
        </is>
      </c>
      <c r="BC193" t="inlineStr">
        <is>
          <t/>
        </is>
      </c>
      <c r="BD193" t="inlineStr">
        <is>
          <t/>
        </is>
      </c>
      <c r="BE193" t="inlineStr">
        <is>
          <t/>
        </is>
      </c>
      <c r="BF193" s="2" t="inlineStr">
        <is>
          <t>volume/minuto cardiaco|
gettata cardiaca|
gittata cardiaca|
portata circolatoria</t>
        </is>
      </c>
      <c r="BG193" s="2" t="inlineStr">
        <is>
          <t>3|
3|
3|
3</t>
        </is>
      </c>
      <c r="BH193" s="2" t="inlineStr">
        <is>
          <t xml:space="preserve">|
|
|
</t>
        </is>
      </c>
      <c r="BI193" t="inlineStr">
        <is>
          <t>prodotto della gittata sistolica per la frequenza cardiaca al minuto</t>
        </is>
      </c>
      <c r="BJ193" t="inlineStr">
        <is>
          <t/>
        </is>
      </c>
      <c r="BK193" t="inlineStr">
        <is>
          <t/>
        </is>
      </c>
      <c r="BL193" t="inlineStr">
        <is>
          <t/>
        </is>
      </c>
      <c r="BM193" t="inlineStr">
        <is>
          <t/>
        </is>
      </c>
      <c r="BN193" t="inlineStr">
        <is>
          <t/>
        </is>
      </c>
      <c r="BO193" t="inlineStr">
        <is>
          <t/>
        </is>
      </c>
      <c r="BP193" t="inlineStr">
        <is>
          <t/>
        </is>
      </c>
      <c r="BQ193" t="inlineStr">
        <is>
          <t/>
        </is>
      </c>
      <c r="BR193" t="inlineStr">
        <is>
          <t/>
        </is>
      </c>
      <c r="BS193" t="inlineStr">
        <is>
          <t/>
        </is>
      </c>
      <c r="BT193" t="inlineStr">
        <is>
          <t/>
        </is>
      </c>
      <c r="BU193" t="inlineStr">
        <is>
          <t/>
        </is>
      </c>
      <c r="BV193" s="2" t="inlineStr">
        <is>
          <t>minutenvolume|
hartminuutvolume|
cardiac output|
HMV</t>
        </is>
      </c>
      <c r="BW193" s="2" t="inlineStr">
        <is>
          <t>3|
3|
3|
3</t>
        </is>
      </c>
      <c r="BX193" s="2" t="inlineStr">
        <is>
          <t xml:space="preserve">|
|
|
</t>
        </is>
      </c>
      <c r="BY193" t="inlineStr">
        <is>
          <t>de hoeveelheid bloed, welke door het hart in één minuut wordt voortgestuwd</t>
        </is>
      </c>
      <c r="BZ193" t="inlineStr">
        <is>
          <t/>
        </is>
      </c>
      <c r="CA193" t="inlineStr">
        <is>
          <t/>
        </is>
      </c>
      <c r="CB193" t="inlineStr">
        <is>
          <t/>
        </is>
      </c>
      <c r="CC193" t="inlineStr">
        <is>
          <t/>
        </is>
      </c>
      <c r="CD193" s="2" t="inlineStr">
        <is>
          <t>volume por minuto</t>
        </is>
      </c>
      <c r="CE193" s="2" t="inlineStr">
        <is>
          <t>3</t>
        </is>
      </c>
      <c r="CF193" s="2" t="inlineStr">
        <is>
          <t/>
        </is>
      </c>
      <c r="CG193" t="inlineStr">
        <is>
          <t/>
        </is>
      </c>
      <c r="CH193" t="inlineStr">
        <is>
          <t/>
        </is>
      </c>
      <c r="CI193" t="inlineStr">
        <is>
          <t/>
        </is>
      </c>
      <c r="CJ193" t="inlineStr">
        <is>
          <t/>
        </is>
      </c>
      <c r="CK193" t="inlineStr">
        <is>
          <t/>
        </is>
      </c>
      <c r="CL193" t="inlineStr">
        <is>
          <t/>
        </is>
      </c>
      <c r="CM193" t="inlineStr">
        <is>
          <t/>
        </is>
      </c>
      <c r="CN193" t="inlineStr">
        <is>
          <t/>
        </is>
      </c>
      <c r="CO193" t="inlineStr">
        <is>
          <t/>
        </is>
      </c>
      <c r="CP193" t="inlineStr">
        <is>
          <t/>
        </is>
      </c>
      <c r="CQ193" t="inlineStr">
        <is>
          <t/>
        </is>
      </c>
      <c r="CR193" t="inlineStr">
        <is>
          <t/>
        </is>
      </c>
      <c r="CS193" t="inlineStr">
        <is>
          <t/>
        </is>
      </c>
      <c r="CT193" s="2" t="inlineStr">
        <is>
          <t>minutvolym</t>
        </is>
      </c>
      <c r="CU193" s="2" t="inlineStr">
        <is>
          <t>3</t>
        </is>
      </c>
      <c r="CV193" s="2" t="inlineStr">
        <is>
          <t/>
        </is>
      </c>
      <c r="CW193" t="inlineStr">
        <is>
          <t>blodvolym som pumpas ut ur vänster hjärtkammare per minut</t>
        </is>
      </c>
    </row>
    <row r="194">
      <c r="A194" s="1" t="str">
        <f>HYPERLINK("https://iate.europa.eu/entry/result/1141490/all", "1141490")</f>
        <v>1141490</v>
      </c>
      <c r="B194" t="inlineStr">
        <is>
          <t>SOCIAL QUESTIONS</t>
        </is>
      </c>
      <c r="C194" t="inlineStr">
        <is>
          <t>SOCIAL QUESTIONS|health|medical science</t>
        </is>
      </c>
      <c r="D194" t="inlineStr">
        <is>
          <t>no</t>
        </is>
      </c>
      <c r="E194" t="inlineStr">
        <is>
          <t/>
        </is>
      </c>
      <c r="F194" t="inlineStr">
        <is>
          <t/>
        </is>
      </c>
      <c r="G194" t="inlineStr">
        <is>
          <t/>
        </is>
      </c>
      <c r="H194" t="inlineStr">
        <is>
          <t/>
        </is>
      </c>
      <c r="I194" t="inlineStr">
        <is>
          <t/>
        </is>
      </c>
      <c r="J194" t="inlineStr">
        <is>
          <t/>
        </is>
      </c>
      <c r="K194" t="inlineStr">
        <is>
          <t/>
        </is>
      </c>
      <c r="L194" t="inlineStr">
        <is>
          <t/>
        </is>
      </c>
      <c r="M194" t="inlineStr">
        <is>
          <t/>
        </is>
      </c>
      <c r="N194" s="2" t="inlineStr">
        <is>
          <t>svær kombineret immunologisk defekt</t>
        </is>
      </c>
      <c r="O194" s="2" t="inlineStr">
        <is>
          <t>3</t>
        </is>
      </c>
      <c r="P194" s="2" t="inlineStr">
        <is>
          <t/>
        </is>
      </c>
      <c r="Q194" t="inlineStr">
        <is>
          <t/>
        </is>
      </c>
      <c r="R194" s="2" t="inlineStr">
        <is>
          <t>schwere kombinierte Immunmangelkrankheit|
schwerer kombinierter Immundefekt</t>
        </is>
      </c>
      <c r="S194" s="2" t="inlineStr">
        <is>
          <t>3|
2</t>
        </is>
      </c>
      <c r="T194" s="2" t="inlineStr">
        <is>
          <t xml:space="preserve">|
</t>
        </is>
      </c>
      <c r="U194" t="inlineStr">
        <is>
          <t/>
        </is>
      </c>
      <c r="V194" s="2" t="inlineStr">
        <is>
          <t>σοβαρή περίπτωση συνδυασμένης ανοσοανεπάρκειας</t>
        </is>
      </c>
      <c r="W194" s="2" t="inlineStr">
        <is>
          <t>3</t>
        </is>
      </c>
      <c r="X194" s="2" t="inlineStr">
        <is>
          <t/>
        </is>
      </c>
      <c r="Y194" t="inlineStr">
        <is>
          <t/>
        </is>
      </c>
      <c r="Z194" s="2" t="inlineStr">
        <is>
          <t>severe combined immunodeficiency|
SCID|
SCIDS</t>
        </is>
      </c>
      <c r="AA194" s="2" t="inlineStr">
        <is>
          <t>3|
1|
1</t>
        </is>
      </c>
      <c r="AB194" s="2" t="inlineStr">
        <is>
          <t xml:space="preserve">|
|
</t>
        </is>
      </c>
      <c r="AC194" t="inlineStr">
        <is>
          <t>A group of congenital disorders in which the functional capacities of both the humoral and cell-mediated components of the immune system are absent or severely depressed. The disorder occurs in several genetic forms, including one involving deficiency of adenosine deaminase. Affected persons are susceptible to severe candidiasis and to pneumonias caused by viruses, low-grade pathogenic bacteria, and Pneumocystis carinii.</t>
        </is>
      </c>
      <c r="AD194" s="2" t="inlineStr">
        <is>
          <t>inmunodeficiencia combinada grave</t>
        </is>
      </c>
      <c r="AE194" s="2" t="inlineStr">
        <is>
          <t>3</t>
        </is>
      </c>
      <c r="AF194" s="2" t="inlineStr">
        <is>
          <t/>
        </is>
      </c>
      <c r="AG194" t="inlineStr">
        <is>
          <t/>
        </is>
      </c>
      <c r="AH194" t="inlineStr">
        <is>
          <t/>
        </is>
      </c>
      <c r="AI194" t="inlineStr">
        <is>
          <t/>
        </is>
      </c>
      <c r="AJ194" t="inlineStr">
        <is>
          <t/>
        </is>
      </c>
      <c r="AK194" t="inlineStr">
        <is>
          <t/>
        </is>
      </c>
      <c r="AL194" t="inlineStr">
        <is>
          <t/>
        </is>
      </c>
      <c r="AM194" t="inlineStr">
        <is>
          <t/>
        </is>
      </c>
      <c r="AN194" t="inlineStr">
        <is>
          <t/>
        </is>
      </c>
      <c r="AO194" t="inlineStr">
        <is>
          <t/>
        </is>
      </c>
      <c r="AP194" s="2" t="inlineStr">
        <is>
          <t>DICS|
déficit immunitaire combiné sévère|
immunodéficience combinée sévère</t>
        </is>
      </c>
      <c r="AQ194" s="2" t="inlineStr">
        <is>
          <t>3|
3|
1</t>
        </is>
      </c>
      <c r="AR194" s="2" t="inlineStr">
        <is>
          <t xml:space="preserve">|
|
</t>
        </is>
      </c>
      <c r="AS194" t="inlineStr">
        <is>
          <t>forte diminution ou absence de cellules T périphériques</t>
        </is>
      </c>
      <c r="AT194" t="inlineStr">
        <is>
          <t/>
        </is>
      </c>
      <c r="AU194" t="inlineStr">
        <is>
          <t/>
        </is>
      </c>
      <c r="AV194" t="inlineStr">
        <is>
          <t/>
        </is>
      </c>
      <c r="AW194" t="inlineStr">
        <is>
          <t/>
        </is>
      </c>
      <c r="AX194" t="inlineStr">
        <is>
          <t/>
        </is>
      </c>
      <c r="AY194" t="inlineStr">
        <is>
          <t/>
        </is>
      </c>
      <c r="AZ194" t="inlineStr">
        <is>
          <t/>
        </is>
      </c>
      <c r="BA194" t="inlineStr">
        <is>
          <t/>
        </is>
      </c>
      <c r="BB194" t="inlineStr">
        <is>
          <t/>
        </is>
      </c>
      <c r="BC194" t="inlineStr">
        <is>
          <t/>
        </is>
      </c>
      <c r="BD194" t="inlineStr">
        <is>
          <t/>
        </is>
      </c>
      <c r="BE194" t="inlineStr">
        <is>
          <t/>
        </is>
      </c>
      <c r="BF194" s="2" t="inlineStr">
        <is>
          <t>immunodeficienza combinata grave|
immunodeficienza grave combinata|
SCID</t>
        </is>
      </c>
      <c r="BG194" s="2" t="inlineStr">
        <is>
          <t>3|
3|
3</t>
        </is>
      </c>
      <c r="BH194" s="2" t="inlineStr">
        <is>
          <t xml:space="preserve">|
|
</t>
        </is>
      </c>
      <c r="BI194" t="inlineStr">
        <is>
          <t>gruppo di
immunodeficienze primitive con deficit combinato umorale e cellulare causato da
mutazioni in uno qualsiasi dei diversi geni con eventuale deficit di adenosina
deaminasi che comporta lo sviluppo di candidosi, infezioni virali persistenti,
polmoniti</t>
        </is>
      </c>
      <c r="BJ194" t="inlineStr">
        <is>
          <t/>
        </is>
      </c>
      <c r="BK194" t="inlineStr">
        <is>
          <t/>
        </is>
      </c>
      <c r="BL194" t="inlineStr">
        <is>
          <t/>
        </is>
      </c>
      <c r="BM194" t="inlineStr">
        <is>
          <t/>
        </is>
      </c>
      <c r="BN194" t="inlineStr">
        <is>
          <t/>
        </is>
      </c>
      <c r="BO194" t="inlineStr">
        <is>
          <t/>
        </is>
      </c>
      <c r="BP194" t="inlineStr">
        <is>
          <t/>
        </is>
      </c>
      <c r="BQ194" t="inlineStr">
        <is>
          <t/>
        </is>
      </c>
      <c r="BR194" t="inlineStr">
        <is>
          <t/>
        </is>
      </c>
      <c r="BS194" t="inlineStr">
        <is>
          <t/>
        </is>
      </c>
      <c r="BT194" t="inlineStr">
        <is>
          <t/>
        </is>
      </c>
      <c r="BU194" t="inlineStr">
        <is>
          <t/>
        </is>
      </c>
      <c r="BV194" s="2" t="inlineStr">
        <is>
          <t>ernstige gecombineerde immuundeficiëntie|
SCID</t>
        </is>
      </c>
      <c r="BW194" s="2" t="inlineStr">
        <is>
          <t>3|
3</t>
        </is>
      </c>
      <c r="BX194" s="2" t="inlineStr">
        <is>
          <t xml:space="preserve">|
</t>
        </is>
      </c>
      <c r="BY194" t="inlineStr">
        <is>
          <t/>
        </is>
      </c>
      <c r="BZ194" t="inlineStr">
        <is>
          <t/>
        </is>
      </c>
      <c r="CA194" t="inlineStr">
        <is>
          <t/>
        </is>
      </c>
      <c r="CB194" t="inlineStr">
        <is>
          <t/>
        </is>
      </c>
      <c r="CC194" t="inlineStr">
        <is>
          <t/>
        </is>
      </c>
      <c r="CD194" s="2" t="inlineStr">
        <is>
          <t>imunodeficiência combinada severa|
imunodeficiência humana combinada severa</t>
        </is>
      </c>
      <c r="CE194" s="2" t="inlineStr">
        <is>
          <t>3|
1</t>
        </is>
      </c>
      <c r="CF194" s="2" t="inlineStr">
        <is>
          <t xml:space="preserve">|
</t>
        </is>
      </c>
      <c r="CG194" t="inlineStr">
        <is>
          <t/>
        </is>
      </c>
      <c r="CH194" t="inlineStr">
        <is>
          <t/>
        </is>
      </c>
      <c r="CI194" t="inlineStr">
        <is>
          <t/>
        </is>
      </c>
      <c r="CJ194" t="inlineStr">
        <is>
          <t/>
        </is>
      </c>
      <c r="CK194" t="inlineStr">
        <is>
          <t/>
        </is>
      </c>
      <c r="CL194" t="inlineStr">
        <is>
          <t/>
        </is>
      </c>
      <c r="CM194" t="inlineStr">
        <is>
          <t/>
        </is>
      </c>
      <c r="CN194" t="inlineStr">
        <is>
          <t/>
        </is>
      </c>
      <c r="CO194" t="inlineStr">
        <is>
          <t/>
        </is>
      </c>
      <c r="CP194" t="inlineStr">
        <is>
          <t/>
        </is>
      </c>
      <c r="CQ194" t="inlineStr">
        <is>
          <t/>
        </is>
      </c>
      <c r="CR194" t="inlineStr">
        <is>
          <t/>
        </is>
      </c>
      <c r="CS194" t="inlineStr">
        <is>
          <t/>
        </is>
      </c>
      <c r="CT194" t="inlineStr">
        <is>
          <t/>
        </is>
      </c>
      <c r="CU194" t="inlineStr">
        <is>
          <t/>
        </is>
      </c>
      <c r="CV194" t="inlineStr">
        <is>
          <t/>
        </is>
      </c>
      <c r="CW194" t="inlineStr">
        <is>
          <t/>
        </is>
      </c>
    </row>
    <row r="195">
      <c r="A195" s="1" t="str">
        <f>HYPERLINK("https://iate.europa.eu/entry/result/872082/all", "872082")</f>
        <v>872082</v>
      </c>
      <c r="B195" t="inlineStr">
        <is>
          <t>PRODUCTION, TECHNOLOGY AND RESEARCH</t>
        </is>
      </c>
      <c r="C195" t="inlineStr">
        <is>
          <t>PRODUCTION, TECHNOLOGY AND RESEARCH|technology and technical regulations|technical regulations;PRODUCTION, TECHNOLOGY AND RESEARCH|research and intellectual property|research</t>
        </is>
      </c>
      <c r="D195" t="inlineStr">
        <is>
          <t>yes</t>
        </is>
      </c>
      <c r="E195" t="inlineStr">
        <is>
          <t/>
        </is>
      </c>
      <c r="F195" t="inlineStr">
        <is>
          <t/>
        </is>
      </c>
      <c r="G195" t="inlineStr">
        <is>
          <t/>
        </is>
      </c>
      <c r="H195" t="inlineStr">
        <is>
          <t/>
        </is>
      </c>
      <c r="I195" t="inlineStr">
        <is>
          <t/>
        </is>
      </c>
      <c r="J195" t="inlineStr">
        <is>
          <t/>
        </is>
      </c>
      <c r="K195" t="inlineStr">
        <is>
          <t/>
        </is>
      </c>
      <c r="L195" t="inlineStr">
        <is>
          <t/>
        </is>
      </c>
      <c r="M195" t="inlineStr">
        <is>
          <t/>
        </is>
      </c>
      <c r="N195" t="inlineStr">
        <is>
          <t/>
        </is>
      </c>
      <c r="O195" t="inlineStr">
        <is>
          <t/>
        </is>
      </c>
      <c r="P195" t="inlineStr">
        <is>
          <t/>
        </is>
      </c>
      <c r="Q195" t="inlineStr">
        <is>
          <t/>
        </is>
      </c>
      <c r="R195" s="2" t="inlineStr">
        <is>
          <t>Standardarbeitsanweisungen|
SOP</t>
        </is>
      </c>
      <c r="S195" s="2" t="inlineStr">
        <is>
          <t>3|
3</t>
        </is>
      </c>
      <c r="T195" s="2" t="inlineStr">
        <is>
          <t xml:space="preserve">|
</t>
        </is>
      </c>
      <c r="U195" t="inlineStr">
        <is>
          <t>schriftliche Anweisungen zur Beschreibung der einzelnen Schritte eines spezifischen Verfahrens, einschließlich der zu verwendenden Materialien und Methoden sowie des erwarteten Endprodukts</t>
        </is>
      </c>
      <c r="V195" t="inlineStr">
        <is>
          <t/>
        </is>
      </c>
      <c r="W195" t="inlineStr">
        <is>
          <t/>
        </is>
      </c>
      <c r="X195" t="inlineStr">
        <is>
          <t/>
        </is>
      </c>
      <c r="Y195" t="inlineStr">
        <is>
          <t/>
        </is>
      </c>
      <c r="Z195" s="2" t="inlineStr">
        <is>
          <t>standard operating procedures|
SOPs</t>
        </is>
      </c>
      <c r="AA195" s="2" t="inlineStr">
        <is>
          <t>3|
3</t>
        </is>
      </c>
      <c r="AB195" s="2" t="inlineStr">
        <is>
          <t xml:space="preserve">|
</t>
        </is>
      </c>
      <c r="AC195" t="inlineStr">
        <is>
          <t>set of written instructions that describes the step-by-step process that must be taken to properly carry out a given operation or routine activity, often to ensure compliance with industry regulations and business standards</t>
        </is>
      </c>
      <c r="AD195" t="inlineStr">
        <is>
          <t/>
        </is>
      </c>
      <c r="AE195" t="inlineStr">
        <is>
          <t/>
        </is>
      </c>
      <c r="AF195" t="inlineStr">
        <is>
          <t/>
        </is>
      </c>
      <c r="AG195" t="inlineStr">
        <is>
          <t/>
        </is>
      </c>
      <c r="AH195" s="2" t="inlineStr">
        <is>
          <t>standardne töökord</t>
        </is>
      </c>
      <c r="AI195" s="2" t="inlineStr">
        <is>
          <t>3</t>
        </is>
      </c>
      <c r="AJ195" s="2" t="inlineStr">
        <is>
          <t/>
        </is>
      </c>
      <c r="AK195" t="inlineStr">
        <is>
          <t>dokumenteeritud kord selliste katsete või toimingute tegemiseks, mida tavaliselt uuringukavades või katsejuhendites ei ole üksikasjalikult määratletud</t>
        </is>
      </c>
      <c r="AL195" s="2" t="inlineStr">
        <is>
          <t>vakioitu toimintaohje</t>
        </is>
      </c>
      <c r="AM195" s="2" t="inlineStr">
        <is>
          <t>2</t>
        </is>
      </c>
      <c r="AN195" s="2" t="inlineStr">
        <is>
          <t/>
        </is>
      </c>
      <c r="AO195" t="inlineStr">
        <is>
          <t>dokumentoidut menetelmät, joissa kuvataan, miten suoritetaan testaukset tai toimet, joita ei tavallisesti kuvata yksityiskohtaisesti tutkimussuunnitelmissa tai testimenetelmissä</t>
        </is>
      </c>
      <c r="AP195" t="inlineStr">
        <is>
          <t/>
        </is>
      </c>
      <c r="AQ195" t="inlineStr">
        <is>
          <t/>
        </is>
      </c>
      <c r="AR195" t="inlineStr">
        <is>
          <t/>
        </is>
      </c>
      <c r="AS195" t="inlineStr">
        <is>
          <t/>
        </is>
      </c>
      <c r="AT195" s="2" t="inlineStr">
        <is>
          <t>nósanna imeachta oibríochta caighdeánacha</t>
        </is>
      </c>
      <c r="AU195" s="2" t="inlineStr">
        <is>
          <t>3</t>
        </is>
      </c>
      <c r="AV195" s="2" t="inlineStr">
        <is>
          <t/>
        </is>
      </c>
      <c r="AW195" t="inlineStr">
        <is>
          <t/>
        </is>
      </c>
      <c r="AX195" t="inlineStr">
        <is>
          <t/>
        </is>
      </c>
      <c r="AY195" t="inlineStr">
        <is>
          <t/>
        </is>
      </c>
      <c r="AZ195" t="inlineStr">
        <is>
          <t/>
        </is>
      </c>
      <c r="BA195" t="inlineStr">
        <is>
          <t/>
        </is>
      </c>
      <c r="BB195" s="2" t="inlineStr">
        <is>
          <t>eljárási standardok|
eljárási standard</t>
        </is>
      </c>
      <c r="BC195" s="2" t="inlineStr">
        <is>
          <t>4|
4</t>
        </is>
      </c>
      <c r="BD195" s="2" t="inlineStr">
        <is>
          <t xml:space="preserve">|
</t>
        </is>
      </c>
      <c r="BE195" t="inlineStr">
        <is>
          <t>adott művelet során vagy bizonyos helyzetben követendő eljárás vagy eljárások összessége</t>
        </is>
      </c>
      <c r="BF195" s="2" t="inlineStr">
        <is>
          <t>procedura operativa standard|
POS</t>
        </is>
      </c>
      <c r="BG195" s="2" t="inlineStr">
        <is>
          <t>3|
3</t>
        </is>
      </c>
      <c r="BH195" s="2" t="inlineStr">
        <is>
          <t xml:space="preserve">|
</t>
        </is>
      </c>
      <c r="BI195" t="inlineStr">
        <is>
          <t/>
        </is>
      </c>
      <c r="BJ195" t="inlineStr">
        <is>
          <t/>
        </is>
      </c>
      <c r="BK195" t="inlineStr">
        <is>
          <t/>
        </is>
      </c>
      <c r="BL195" t="inlineStr">
        <is>
          <t/>
        </is>
      </c>
      <c r="BM195" t="inlineStr">
        <is>
          <t/>
        </is>
      </c>
      <c r="BN195" t="inlineStr">
        <is>
          <t/>
        </is>
      </c>
      <c r="BO195" t="inlineStr">
        <is>
          <t/>
        </is>
      </c>
      <c r="BP195" t="inlineStr">
        <is>
          <t/>
        </is>
      </c>
      <c r="BQ195" t="inlineStr">
        <is>
          <t/>
        </is>
      </c>
      <c r="BR195" s="2" t="inlineStr">
        <is>
          <t>Proċeduri Operattivi Standard|
SOPs</t>
        </is>
      </c>
      <c r="BS195" s="2" t="inlineStr">
        <is>
          <t>3|
3</t>
        </is>
      </c>
      <c r="BT195" s="2" t="inlineStr">
        <is>
          <t xml:space="preserve">|
</t>
        </is>
      </c>
      <c r="BU195" t="inlineStr">
        <is>
          <t>Sett ta' struzzjonijiet u metodi użati għal proċess speċifiku. Dan jindika l-metodoloġija normali jew dik aċċettata u jgħin fil-formazzjoni ta' bażi għall-evalwazzjoni ta' konformità.</t>
        </is>
      </c>
      <c r="BV195" s="2" t="inlineStr">
        <is>
          <t>standaardwerkwijzen</t>
        </is>
      </c>
      <c r="BW195" s="2" t="inlineStr">
        <is>
          <t>2</t>
        </is>
      </c>
      <c r="BX195" s="2" t="inlineStr">
        <is>
          <t/>
        </is>
      </c>
      <c r="BY195" t="inlineStr">
        <is>
          <t/>
        </is>
      </c>
      <c r="BZ195" t="inlineStr">
        <is>
          <t/>
        </is>
      </c>
      <c r="CA195" t="inlineStr">
        <is>
          <t/>
        </is>
      </c>
      <c r="CB195" t="inlineStr">
        <is>
          <t/>
        </is>
      </c>
      <c r="CC195" t="inlineStr">
        <is>
          <t/>
        </is>
      </c>
      <c r="CD195" t="inlineStr">
        <is>
          <t/>
        </is>
      </c>
      <c r="CE195" t="inlineStr">
        <is>
          <t/>
        </is>
      </c>
      <c r="CF195" t="inlineStr">
        <is>
          <t/>
        </is>
      </c>
      <c r="CG195" t="inlineStr">
        <is>
          <t/>
        </is>
      </c>
      <c r="CH195" s="2" t="inlineStr">
        <is>
          <t>proceduri standard de operare</t>
        </is>
      </c>
      <c r="CI195" s="2" t="inlineStr">
        <is>
          <t>3</t>
        </is>
      </c>
      <c r="CJ195" s="2" t="inlineStr">
        <is>
          <t/>
        </is>
      </c>
      <c r="CK195" t="inlineStr">
        <is>
          <t/>
        </is>
      </c>
      <c r="CL195" t="inlineStr">
        <is>
          <t/>
        </is>
      </c>
      <c r="CM195" t="inlineStr">
        <is>
          <t/>
        </is>
      </c>
      <c r="CN195" t="inlineStr">
        <is>
          <t/>
        </is>
      </c>
      <c r="CO195" t="inlineStr">
        <is>
          <t/>
        </is>
      </c>
      <c r="CP195" t="inlineStr">
        <is>
          <t/>
        </is>
      </c>
      <c r="CQ195" t="inlineStr">
        <is>
          <t/>
        </is>
      </c>
      <c r="CR195" t="inlineStr">
        <is>
          <t/>
        </is>
      </c>
      <c r="CS195" t="inlineStr">
        <is>
          <t/>
        </is>
      </c>
      <c r="CT195" t="inlineStr">
        <is>
          <t/>
        </is>
      </c>
      <c r="CU195" t="inlineStr">
        <is>
          <t/>
        </is>
      </c>
      <c r="CV195" t="inlineStr">
        <is>
          <t/>
        </is>
      </c>
      <c r="CW195" t="inlineStr">
        <is>
          <t/>
        </is>
      </c>
    </row>
    <row r="196">
      <c r="A196" s="1" t="str">
        <f>HYPERLINK("https://iate.europa.eu/entry/result/2216753/all", "2216753")</f>
        <v>2216753</v>
      </c>
      <c r="B196" t="inlineStr">
        <is>
          <t>SOCIAL QUESTIONS;PRODUCTION, TECHNOLOGY AND RESEARCH</t>
        </is>
      </c>
      <c r="C196" t="inlineStr">
        <is>
          <t>SOCIAL QUESTIONS|health|pharmaceutical industry;PRODUCTION, TECHNOLOGY AND RESEARCH|research and intellectual property|research</t>
        </is>
      </c>
      <c r="D196" t="inlineStr">
        <is>
          <t>yes</t>
        </is>
      </c>
      <c r="E196" t="inlineStr">
        <is>
          <t/>
        </is>
      </c>
      <c r="F196" s="2" t="inlineStr">
        <is>
          <t>план за педиатрично изследване</t>
        </is>
      </c>
      <c r="G196" s="2" t="inlineStr">
        <is>
          <t>3</t>
        </is>
      </c>
      <c r="H196" s="2" t="inlineStr">
        <is>
          <t/>
        </is>
      </c>
      <c r="I196" t="inlineStr">
        <is>
          <t>Програма за изследване и развитие, която има за цел да гарантира, че са създадени необходимите данни, определящи условията, при които даден лекарствен продукт може да бъде разрешен за употреба при лечение на детското население.</t>
        </is>
      </c>
      <c r="J196" s="2" t="inlineStr">
        <is>
          <t>plán pediatrického výzkumu</t>
        </is>
      </c>
      <c r="K196" s="2" t="inlineStr">
        <is>
          <t>3</t>
        </is>
      </c>
      <c r="L196" s="2" t="inlineStr">
        <is>
          <t/>
        </is>
      </c>
      <c r="M196" t="inlineStr">
        <is>
          <t>program výzkumu a vývoje, jehož účelem je zajistit získání nezbytných údajů stanovujících podmínky, za kterých lze léčivý přípravek registrovat k léčbě pediatrické populace.</t>
        </is>
      </c>
      <c r="N196" s="2" t="inlineStr">
        <is>
          <t>pædiatrisk undersøgelsesplan</t>
        </is>
      </c>
      <c r="O196" s="2" t="inlineStr">
        <is>
          <t>3</t>
        </is>
      </c>
      <c r="P196" s="2" t="inlineStr">
        <is>
          <t/>
        </is>
      </c>
      <c r="Q196" t="inlineStr">
        <is>
          <t/>
        </is>
      </c>
      <c r="R196" s="2" t="inlineStr">
        <is>
          <t>pädiatrisches Prüfkonzept</t>
        </is>
      </c>
      <c r="S196" s="2" t="inlineStr">
        <is>
          <t>3</t>
        </is>
      </c>
      <c r="T196" s="2" t="inlineStr">
        <is>
          <t/>
        </is>
      </c>
      <c r="U196" t="inlineStr">
        <is>
          <t>vom Pädiatrieausschuss zu billigendes Dokument, auf das sich die Studien an Kindern stützen u. das Einzelheiten zum Zeitplan und zu den Maßnahmen, durch die Qualität, Unbedenklichkeit und Wirksamkeit des Arzneimittels in allen gegebenenfalls betroffenen Untergruppen der pädiatrischen Bevölkerung nachgewiesen werden sollen, enthält</t>
        </is>
      </c>
      <c r="V196" s="2" t="inlineStr">
        <is>
          <t>πρόγραμμα παιδιατρικής έρευνας</t>
        </is>
      </c>
      <c r="W196" s="2" t="inlineStr">
        <is>
          <t>3</t>
        </is>
      </c>
      <c r="X196" s="2" t="inlineStr">
        <is>
          <t/>
        </is>
      </c>
      <c r="Y196" t="inlineStr">
        <is>
          <t>ερευνητικό και αναπτυξιακό πρόγραμμα που έχει σκοπό να εξασφαλίσει ότι θα παραχθούν τα απαραίτητα δεδομένα τα οποία θα καθορίσουν τους όρους έγκρισης φαρμάκων προοριζόμενων για τον παιδιατρικό πληθυσμό</t>
        </is>
      </c>
      <c r="Z196" s="2" t="inlineStr">
        <is>
          <t>paediatric investigation plan|
PIP</t>
        </is>
      </c>
      <c r="AA196" s="2" t="inlineStr">
        <is>
          <t>3|
3</t>
        </is>
      </c>
      <c r="AB196" s="2" t="inlineStr">
        <is>
          <t xml:space="preserve">|
</t>
        </is>
      </c>
      <c r="AC196" t="inlineStr">
        <is>
          <t>research and development programme aimed at ensuring that the necessary data are generated determining the conditions in which a medicinal product may be authorised to treat the paediatric population</t>
        </is>
      </c>
      <c r="AD196" s="2" t="inlineStr">
        <is>
          <t>plan de investigación pediátrica</t>
        </is>
      </c>
      <c r="AE196" s="2" t="inlineStr">
        <is>
          <t>3</t>
        </is>
      </c>
      <c r="AF196" s="2" t="inlineStr">
        <is>
          <t/>
        </is>
      </c>
      <c r="AG196" t="inlineStr">
        <is>
          <t>Programa de investigación y desarrollo destinado a garantizar que se generen los datos necesarios para determinar las condiciones en las que un medicamento puede ser autorizado para su administración a la población pediátrica.</t>
        </is>
      </c>
      <c r="AH196" t="inlineStr">
        <is>
          <t/>
        </is>
      </c>
      <c r="AI196" t="inlineStr">
        <is>
          <t/>
        </is>
      </c>
      <c r="AJ196" t="inlineStr">
        <is>
          <t/>
        </is>
      </c>
      <c r="AK196" t="inlineStr">
        <is>
          <t/>
        </is>
      </c>
      <c r="AL196" s="2" t="inlineStr">
        <is>
          <t>lastenlääkettä koskeva tutkimusohjelma</t>
        </is>
      </c>
      <c r="AM196" s="2" t="inlineStr">
        <is>
          <t>3</t>
        </is>
      </c>
      <c r="AN196" s="2" t="inlineStr">
        <is>
          <t/>
        </is>
      </c>
      <c r="AO196" t="inlineStr">
        <is>
          <t>tutkimus- ja kehittämisohjelma, "jolla pyritään varmistamaan, että tuotetaan sellaiset tiedot, joiden perusteella voidaan määritellä edellytykset, joiden täyttyessä lääke voidaan hyväksyä käytettäväksi lapsiväestön hoidossa"</t>
        </is>
      </c>
      <c r="AP196" s="2" t="inlineStr">
        <is>
          <t>plan d'investigation pédiatrique</t>
        </is>
      </c>
      <c r="AQ196" s="2" t="inlineStr">
        <is>
          <t>3</t>
        </is>
      </c>
      <c r="AR196" s="2" t="inlineStr">
        <is>
          <t/>
        </is>
      </c>
      <c r="AS196" t="inlineStr">
        <is>
          <t>Plan d'investigation pédiatrique : il s'agit d'un programme de recherche et de développement visant à assurer que les données nécessaires sont collectées pour déterminer les conditions d'autorisation d'un médicament destiné à la population pédiatrique.</t>
        </is>
      </c>
      <c r="AT196" s="2" t="inlineStr">
        <is>
          <t>plean imscrúdaithe phéidiatraicigh</t>
        </is>
      </c>
      <c r="AU196" s="2" t="inlineStr">
        <is>
          <t>3</t>
        </is>
      </c>
      <c r="AV196" s="2" t="inlineStr">
        <is>
          <t/>
        </is>
      </c>
      <c r="AW196" t="inlineStr">
        <is>
          <t/>
        </is>
      </c>
      <c r="AX196" t="inlineStr">
        <is>
          <t/>
        </is>
      </c>
      <c r="AY196" t="inlineStr">
        <is>
          <t/>
        </is>
      </c>
      <c r="AZ196" t="inlineStr">
        <is>
          <t/>
        </is>
      </c>
      <c r="BA196" t="inlineStr">
        <is>
          <t/>
        </is>
      </c>
      <c r="BB196" s="2" t="inlineStr">
        <is>
          <t>gyermekgyógyászati vizsgálati terv</t>
        </is>
      </c>
      <c r="BC196" s="2" t="inlineStr">
        <is>
          <t>3</t>
        </is>
      </c>
      <c r="BD196" s="2" t="inlineStr">
        <is>
          <t/>
        </is>
      </c>
      <c r="BE196" t="inlineStr">
        <is>
          <t/>
        </is>
      </c>
      <c r="BF196" s="2" t="inlineStr">
        <is>
          <t>piano di indagine pediatrica</t>
        </is>
      </c>
      <c r="BG196" s="2" t="inlineStr">
        <is>
          <t>3</t>
        </is>
      </c>
      <c r="BH196" s="2" t="inlineStr">
        <is>
          <t/>
        </is>
      </c>
      <c r="BI196" t="inlineStr">
        <is>
          <t>Programma di ricerca e sviluppo che mira a generare i dati necessari per determinare le condizioni in cui un medicinale possa essere autorizzato per uso pediatrico.</t>
        </is>
      </c>
      <c r="BJ196" s="2" t="inlineStr">
        <is>
          <t>pediatrinių tyrimų planas</t>
        </is>
      </c>
      <c r="BK196" s="2" t="inlineStr">
        <is>
          <t>3</t>
        </is>
      </c>
      <c r="BL196" s="2" t="inlineStr">
        <is>
          <t/>
        </is>
      </c>
      <c r="BM196" t="inlineStr">
        <is>
          <t>mokslinių tyrimų ir taikomosios veiklos programa, kurios tikslas — surinkti duomenis, pagal kuriuos nustatomos sąlygos, kuriomis vaistinius preparatus leidžiama vartoti vaikų populiacijos gydymui</t>
        </is>
      </c>
      <c r="BN196" s="2" t="inlineStr">
        <is>
          <t>pediatrijas pētījumu plāns</t>
        </is>
      </c>
      <c r="BO196" s="2" t="inlineStr">
        <is>
          <t>3</t>
        </is>
      </c>
      <c r="BP196" s="2" t="inlineStr">
        <is>
          <t/>
        </is>
      </c>
      <c r="BQ196" t="inlineStr">
        <is>
          <t>izpētes un izstrādes programma, kuras mērķis ir nodrošināt vajadzīgo datu radīšanu, nosakot apstākļus, kuros zāles var apstiprināt bērnu mērķgrupas ārstēšanai</t>
        </is>
      </c>
      <c r="BR196" s="2" t="inlineStr">
        <is>
          <t>pjan ta' investigazzjoni pedjatrika</t>
        </is>
      </c>
      <c r="BS196" s="2" t="inlineStr">
        <is>
          <t>3</t>
        </is>
      </c>
      <c r="BT196" s="2" t="inlineStr">
        <is>
          <t/>
        </is>
      </c>
      <c r="BU196" t="inlineStr">
        <is>
          <t/>
        </is>
      </c>
      <c r="BV196" s="2" t="inlineStr">
        <is>
          <t>plan voor pediatrisch onderzoek</t>
        </is>
      </c>
      <c r="BW196" s="2" t="inlineStr">
        <is>
          <t>3</t>
        </is>
      </c>
      <c r="BX196" s="2" t="inlineStr">
        <is>
          <t/>
        </is>
      </c>
      <c r="BY196" t="inlineStr">
        <is>
          <t/>
        </is>
      </c>
      <c r="BZ196" s="2" t="inlineStr">
        <is>
          <t>plan badań klinicznych z udziałem populacji pediatrycznej</t>
        </is>
      </c>
      <c r="CA196" s="2" t="inlineStr">
        <is>
          <t>3</t>
        </is>
      </c>
      <c r="CB196" s="2" t="inlineStr">
        <is>
          <t/>
        </is>
      </c>
      <c r="CC196" t="inlineStr">
        <is>
          <t>program badań i rozwoju, którego celem jest zapewnienie uzyskania niezbędnych danych określających warunki, w których produkt leczniczy może zostać dopuszczony do leczenia populacji pediatrycznej</t>
        </is>
      </c>
      <c r="CD196" s="2" t="inlineStr">
        <is>
          <t>plano de investigação pediátrica</t>
        </is>
      </c>
      <c r="CE196" s="2" t="inlineStr">
        <is>
          <t>3</t>
        </is>
      </c>
      <c r="CF196" s="2" t="inlineStr">
        <is>
          <t/>
        </is>
      </c>
      <c r="CG196" t="inlineStr">
        <is>
          <t>Programa de investigação e desenvolvimento que visa garantir a produção dos dados necessários para determinar os termos em que um medicamento pode ser autorizado para tratar a população pediátrica.</t>
        </is>
      </c>
      <c r="CH196" s="2" t="inlineStr">
        <is>
          <t>plan de investigație pediatrică</t>
        </is>
      </c>
      <c r="CI196" s="2" t="inlineStr">
        <is>
          <t>3</t>
        </is>
      </c>
      <c r="CJ196" s="2" t="inlineStr">
        <is>
          <t/>
        </is>
      </c>
      <c r="CK196" t="inlineStr">
        <is>
          <t/>
        </is>
      </c>
      <c r="CL196" s="2" t="inlineStr">
        <is>
          <t>výskumný pediatrický plán</t>
        </is>
      </c>
      <c r="CM196" s="2" t="inlineStr">
        <is>
          <t>3</t>
        </is>
      </c>
      <c r="CN196" s="2" t="inlineStr">
        <is>
          <t/>
        </is>
      </c>
      <c r="CO196" t="inlineStr">
        <is>
          <t>výskumný a vývojový program, ktorého cieľom je získať údaje potrebné na stanovenie podmienok, za ktorých možno liek povoliť na liečbu detskej populácie</t>
        </is>
      </c>
      <c r="CP196" s="2" t="inlineStr">
        <is>
          <t>načrt pediatričnih raziskav</t>
        </is>
      </c>
      <c r="CQ196" s="2" t="inlineStr">
        <is>
          <t>3</t>
        </is>
      </c>
      <c r="CR196" s="2" t="inlineStr">
        <is>
          <t/>
        </is>
      </c>
      <c r="CS196" t="inlineStr">
        <is>
          <t>Raziskovalni in razvojni program, katerega namen je, da se zagotovi zbiranje potrebnih podatkov, ki določajo pogoje, pod katerimi je lahko zdravilo odobreno za zdravljenje pediatrične populacije.</t>
        </is>
      </c>
      <c r="CT196" s="2" t="inlineStr">
        <is>
          <t>pediatriskt prövningsprogram</t>
        </is>
      </c>
      <c r="CU196" s="2" t="inlineStr">
        <is>
          <t>3</t>
        </is>
      </c>
      <c r="CV196" s="2" t="inlineStr">
        <is>
          <t/>
        </is>
      </c>
      <c r="CW196" t="inlineStr">
        <is>
          <t>forsknings- och utvecklingsprogram som syftar till att säkerställa att nödvändiga uppgifter erhålls för att fastställa villkoren för att ett läkemedel skall godkännas för behandling av barnpopulationen</t>
        </is>
      </c>
    </row>
    <row r="197">
      <c r="A197" s="1" t="str">
        <f>HYPERLINK("https://iate.europa.eu/entry/result/1221271/all", "1221271")</f>
        <v>1221271</v>
      </c>
      <c r="B197" t="inlineStr">
        <is>
          <t>SOCIAL QUESTIONS</t>
        </is>
      </c>
      <c r="C197" t="inlineStr">
        <is>
          <t>SOCIAL QUESTIONS|health|pharmaceutical industry</t>
        </is>
      </c>
      <c r="D197" t="inlineStr">
        <is>
          <t>yes</t>
        </is>
      </c>
      <c r="E197" t="inlineStr">
        <is>
          <t/>
        </is>
      </c>
      <c r="F197" s="2" t="inlineStr">
        <is>
          <t>рандомизирано клинично изпитване</t>
        </is>
      </c>
      <c r="G197" s="2" t="inlineStr">
        <is>
          <t>3</t>
        </is>
      </c>
      <c r="H197" s="2" t="inlineStr">
        <is>
          <t/>
        </is>
      </c>
      <c r="I197" t="inlineStr">
        <is>
          <t>&lt;i&gt;клинично изпитване&lt;/i&gt;&lt;sup&gt;1&lt;/sup&gt;, при което участниците се разпределят на случаен принцип в отделни групи, с цел да се сравнят различни лечения&lt;p&gt;&lt;sup&gt;1&lt;/sup&gt; [ &lt;a href="/entry/result/1686971/all" id="ENTRY_TO_ENTRY_CONVERTER" target="_blank"&gt;IATE:1686971&lt;/a&gt; ]&lt;/p&gt;</t>
        </is>
      </c>
      <c r="J197" s="2" t="inlineStr">
        <is>
          <t>randomizované klinické hodnocení|
randomizované hodnocení</t>
        </is>
      </c>
      <c r="K197" s="2" t="inlineStr">
        <is>
          <t>3|
3</t>
        </is>
      </c>
      <c r="L197" s="2" t="inlineStr">
        <is>
          <t xml:space="preserve">|
</t>
        </is>
      </c>
      <c r="M197" t="inlineStr">
        <is>
          <t>klinické hodnocení, před jehož zahájením je provedeno náhodné přiřazení subjektu hodnocení (pacienta nebo dobrovolníka) k jedné z léčebných skupin</t>
        </is>
      </c>
      <c r="N197" s="2" t="inlineStr">
        <is>
          <t>randomiseret klinisk forsøg|
randomiseret forsøg|
randomiseret klinisk undersøgelse|
lodtrækningsforsøg</t>
        </is>
      </c>
      <c r="O197" s="2" t="inlineStr">
        <is>
          <t>4|
3|
4|
4</t>
        </is>
      </c>
      <c r="P197" s="2" t="inlineStr">
        <is>
          <t xml:space="preserve">|
|
|
</t>
        </is>
      </c>
      <c r="Q197" t="inlineStr">
        <is>
          <t>videnskabelig metode, hvor patienter efter lodtrækning opdeles i to eller flere grupper, som behandles på hver sin måde (ny behandling mod gængs behandling, ny behandling mod placebo)</t>
        </is>
      </c>
      <c r="R197" s="2" t="inlineStr">
        <is>
          <t>randomisierte klinische Prüfung|
randomisierte Studie</t>
        </is>
      </c>
      <c r="S197" s="2" t="inlineStr">
        <is>
          <t>3|
3</t>
        </is>
      </c>
      <c r="T197" s="2" t="inlineStr">
        <is>
          <t xml:space="preserve">|
</t>
        </is>
      </c>
      <c r="U197" t="inlineStr">
        <is>
          <t/>
        </is>
      </c>
      <c r="V197" s="2" t="inlineStr">
        <is>
          <t>τυχαιοποιημένη κλινική δοκιμή|
τυχαιοποιημένη δοκιμή</t>
        </is>
      </c>
      <c r="W197" s="2" t="inlineStr">
        <is>
          <t>3|
3</t>
        </is>
      </c>
      <c r="X197" s="2" t="inlineStr">
        <is>
          <t xml:space="preserve">|
</t>
        </is>
      </c>
      <c r="Y197" t="inlineStr">
        <is>
          <t>πειραματική μέθοδος στην κλινική
ιατρική έρευνα της οποίας ο πειραματικός χαρακτήρας εξασφαλίζεται από τη διαδικασία της τυχαιοποίησης και από την προοπτική παρακολούθηση, εκτίμηση και ανάλυση των δεδομένων με βάση ένα αυστηρό προδιαγεγραμμένο σχέδιο</t>
        </is>
      </c>
      <c r="Z197" s="2" t="inlineStr">
        <is>
          <t>randomised clinical trial|
randomized clinical trial|
randomised trial|
randomized trial</t>
        </is>
      </c>
      <c r="AA197" s="2" t="inlineStr">
        <is>
          <t>3|
1|
3|
1</t>
        </is>
      </c>
      <c r="AB197" s="2" t="inlineStr">
        <is>
          <t xml:space="preserve">preferred|
|
|
</t>
        </is>
      </c>
      <c r="AC197" t="inlineStr">
        <is>
          <t>clinical study&lt;sup&gt;1&lt;/sup&gt; in which the participants are assigned randomly to separate groups for the purpose of comparing different treatments&lt;p&gt;&lt;sup&gt;1&lt;/sup&gt;&lt;i&gt;clinical study&lt;/i&gt; [ &lt;a href="/entry/result/3543172/all" id="ENTRY_TO_ENTRY_CONVERTER" target="_blank"&gt;IATE:3543172&lt;/a&gt; ]&lt;/p&gt;</t>
        </is>
      </c>
      <c r="AD197" s="2" t="inlineStr">
        <is>
          <t>ensayo clínico aleatorizado</t>
        </is>
      </c>
      <c r="AE197" s="2" t="inlineStr">
        <is>
          <t>3</t>
        </is>
      </c>
      <c r="AF197" s="2" t="inlineStr">
        <is>
          <t/>
        </is>
      </c>
      <c r="AG197" t="inlineStr">
        <is>
          <t>Ensayo clínico intervencional, analítico y prospectivo, en el que se asignan al azar la medida diagnóstica, terapéutica o profiláctica objeto del examen y la medida o las medidas de referencia o control a grupos de sujetos o de pacientes de características iniciales semejantes; posteriormente se comparan, mediante criterios estadísticos idóneos, los resultados obtenidos al cabo de un tiempo. Este tipo de ensayos proporciona la evidencia más rigurosa acerca de la utilidad de la intervención clínica evaluada.</t>
        </is>
      </c>
      <c r="AH197" s="2" t="inlineStr">
        <is>
          <t>juhuslikustatud kliiniline uuring|
juhuslikustatud uuring</t>
        </is>
      </c>
      <c r="AI197" s="2" t="inlineStr">
        <is>
          <t>3|
3</t>
        </is>
      </c>
      <c r="AJ197" s="2" t="inlineStr">
        <is>
          <t xml:space="preserve">|
</t>
        </is>
      </c>
      <c r="AK197" t="inlineStr">
        <is>
          <t/>
        </is>
      </c>
      <c r="AL197" s="2" t="inlineStr">
        <is>
          <t>satunnaistettu kliininen koe|
satunnaistettu koe</t>
        </is>
      </c>
      <c r="AM197" s="2" t="inlineStr">
        <is>
          <t>3|
3</t>
        </is>
      </c>
      <c r="AN197" s="2" t="inlineStr">
        <is>
          <t xml:space="preserve">|
</t>
        </is>
      </c>
      <c r="AO197" t="inlineStr">
        <is>
          <t/>
        </is>
      </c>
      <c r="AP197" s="2" t="inlineStr">
        <is>
          <t>essai clinique randomisé|
essai clinique aléatoire|
essai randomisé|
essai aléatoire</t>
        </is>
      </c>
      <c r="AQ197" s="2" t="inlineStr">
        <is>
          <t>3|
3|
3|
3</t>
        </is>
      </c>
      <c r="AR197" s="2" t="inlineStr">
        <is>
          <t xml:space="preserve">|
|
|
</t>
        </is>
      </c>
      <c r="AS197" t="inlineStr">
        <is>
          <t>essai d'un traitement au cours duquel les sujets sont répartis de façon aléatoire en deux groupes, dont l'un reçoit le traitement faisant l'objet de l'essai et l'autre un traitement de référence ou un placebo.</t>
        </is>
      </c>
      <c r="AT197" s="2" t="inlineStr">
        <is>
          <t>triail chliniciúil randamaithe|
triail randamaithe</t>
        </is>
      </c>
      <c r="AU197" s="2" t="inlineStr">
        <is>
          <t>3|
3</t>
        </is>
      </c>
      <c r="AV197" s="2" t="inlineStr">
        <is>
          <t xml:space="preserve">|
</t>
        </is>
      </c>
      <c r="AW197" t="inlineStr">
        <is>
          <t/>
        </is>
      </c>
      <c r="AX197" t="inlineStr">
        <is>
          <t/>
        </is>
      </c>
      <c r="AY197" t="inlineStr">
        <is>
          <t/>
        </is>
      </c>
      <c r="AZ197" t="inlineStr">
        <is>
          <t/>
        </is>
      </c>
      <c r="BA197" t="inlineStr">
        <is>
          <t/>
        </is>
      </c>
      <c r="BB197" s="2" t="inlineStr">
        <is>
          <t>randomizált klinikai vizsgálat</t>
        </is>
      </c>
      <c r="BC197" s="2" t="inlineStr">
        <is>
          <t>3</t>
        </is>
      </c>
      <c r="BD197" s="2" t="inlineStr">
        <is>
          <t/>
        </is>
      </c>
      <c r="BE197" t="inlineStr">
        <is>
          <t>olyan klinikai vizsgálat, amelyben a résztvevőket véletlenszerűen osztják csoportokba a különböző kezelések hatásának összehasonlítása érdekében</t>
        </is>
      </c>
      <c r="BF197" s="2" t="inlineStr">
        <is>
          <t>sperimentazione clinica randomizzata|
sperimentazione randomizzata</t>
        </is>
      </c>
      <c r="BG197" s="2" t="inlineStr">
        <is>
          <t>3|
3</t>
        </is>
      </c>
      <c r="BH197" s="2" t="inlineStr">
        <is>
          <t xml:space="preserve">|
</t>
        </is>
      </c>
      <c r="BI197" t="inlineStr">
        <is>
          <t>indagine volta ad accertare la sicurezza e/o l'efficacia di un medicinale, in cui soggetti con caratteristiche simili vengono suddivisi casualmente in vari gruppi di trattamento in modo da poter confrontare poi i risultati dei diversi trattamenti</t>
        </is>
      </c>
      <c r="BJ197" s="2" t="inlineStr">
        <is>
          <t>klinikinis atsitiktinių imčių tyrimas</t>
        </is>
      </c>
      <c r="BK197" s="2" t="inlineStr">
        <is>
          <t>3</t>
        </is>
      </c>
      <c r="BL197" s="2" t="inlineStr">
        <is>
          <t/>
        </is>
      </c>
      <c r="BM197" t="inlineStr">
        <is>
          <t>eksperimentinis tyrimas, kai poveikio bei kontrolinės grupės sudaromos iš populiacijos atsitiktinumo principu pagrįstais metodais, o poveikis vertinamas lyginant nurodytų grupių baigčių dažnumą</t>
        </is>
      </c>
      <c r="BN197" s="2" t="inlineStr">
        <is>
          <t>nejaušināta klīniska pārbaude</t>
        </is>
      </c>
      <c r="BO197" s="2" t="inlineStr">
        <is>
          <t>2</t>
        </is>
      </c>
      <c r="BP197" s="2" t="inlineStr">
        <is>
          <t/>
        </is>
      </c>
      <c r="BQ197" t="inlineStr">
        <is>
          <t>pētījums, kura mērķis ir noskaidrot konkrētu zāļu iedarbīgumu konkrētas slimības ārstēšanā.</t>
        </is>
      </c>
      <c r="BR197" s="2" t="inlineStr">
        <is>
          <t>prova klinika aleatorja|
prova aleatorja</t>
        </is>
      </c>
      <c r="BS197" s="2" t="inlineStr">
        <is>
          <t>3|
3</t>
        </is>
      </c>
      <c r="BT197" s="2" t="inlineStr">
        <is>
          <t xml:space="preserve">|
</t>
        </is>
      </c>
      <c r="BU197" t="inlineStr">
        <is>
          <t>studju li fih l-parteċipanti jiġu assenjati b'mod mhux maħsub fi gruppi separati li jipparagunaw trattamenti differenti; la r-riċerkaturi u lanqas il-parteċipanti ma jistgħu jagħżlu f'liema grupp ikunu</t>
        </is>
      </c>
      <c r="BV197" s="2" t="inlineStr">
        <is>
          <t>gerandomiseerde klinische proef|
gerandomiseerde klinische trial</t>
        </is>
      </c>
      <c r="BW197" s="2" t="inlineStr">
        <is>
          <t>3|
2</t>
        </is>
      </c>
      <c r="BX197" s="2" t="inlineStr">
        <is>
          <t xml:space="preserve">|
</t>
        </is>
      </c>
      <c r="BY197" t="inlineStr">
        <is>
          <t>&lt;i&gt;klinische studie&lt;/i&gt; [ &lt;a href="/entry/result/3543172/all" id="ENTRY_TO_ENTRY_CONVERTER" target="_blank"&gt;IATE:3543172&lt;/a&gt; ] waarbij de deelnemers willekeurig in groepen worden ingedeeld teneinde verschillende behandelingen te vergelijken</t>
        </is>
      </c>
      <c r="BZ197" s="2" t="inlineStr">
        <is>
          <t>badanie randomizowane|
badanie kliniczne z randomizacją|
badanie z randomizacją|
randomizowana próba kliniczna</t>
        </is>
      </c>
      <c r="CA197" s="2" t="inlineStr">
        <is>
          <t>3|
3|
3|
3</t>
        </is>
      </c>
      <c r="CB197" s="2" t="inlineStr">
        <is>
          <t xml:space="preserve">preferred|
|
|
</t>
        </is>
      </c>
      <c r="CC197" t="inlineStr">
        <is>
          <t>&lt;i&gt;badanie biomedyczne&lt;/i&gt; [ &lt;a href="/entry/result/3543172/all" id="ENTRY_TO_ENTRY_CONVERTER" target="_blank"&gt;IATE:3543172&lt;/a&gt; ], w którym pacjentów przydziela się losowo do grupy eksperymentalnej poddawanej ocenianej interwencji albo do grupy kontrolnej, a następnie obserwuje występowanie określonych punktów końcowych</t>
        </is>
      </c>
      <c r="CD197" s="2" t="inlineStr">
        <is>
          <t>ensaio clínico aleatório|
ensaio aleatorizado</t>
        </is>
      </c>
      <c r="CE197" s="2" t="inlineStr">
        <is>
          <t>3|
3</t>
        </is>
      </c>
      <c r="CF197" s="2" t="inlineStr">
        <is>
          <t xml:space="preserve">|
</t>
        </is>
      </c>
      <c r="CG197" t="inlineStr">
        <is>
          <t>Ensaio clínico no qual os pacientes são distribuídos aleatoriamente por vários grupos para testar diversos medicamentos.</t>
        </is>
      </c>
      <c r="CH197" s="2" t="inlineStr">
        <is>
          <t>studiu clinic intervențional randomizat|
trial clinic randomizat</t>
        </is>
      </c>
      <c r="CI197" s="2" t="inlineStr">
        <is>
          <t>3|
3</t>
        </is>
      </c>
      <c r="CJ197" s="2" t="inlineStr">
        <is>
          <t xml:space="preserve">|
</t>
        </is>
      </c>
      <c r="CK197" t="inlineStr">
        <is>
          <t/>
        </is>
      </c>
      <c r="CL197" s="2" t="inlineStr">
        <is>
          <t>randomizované klinické skúšanie</t>
        </is>
      </c>
      <c r="CM197" s="2" t="inlineStr">
        <is>
          <t>3</t>
        </is>
      </c>
      <c r="CN197" s="2" t="inlineStr">
        <is>
          <t/>
        </is>
      </c>
      <c r="CO197" t="inlineStr">
        <is>
          <t/>
        </is>
      </c>
      <c r="CP197" s="2" t="inlineStr">
        <is>
          <t>randomizirano klinično preskušanje</t>
        </is>
      </c>
      <c r="CQ197" s="2" t="inlineStr">
        <is>
          <t>3</t>
        </is>
      </c>
      <c r="CR197" s="2" t="inlineStr">
        <is>
          <t/>
        </is>
      </c>
      <c r="CS197" t="inlineStr">
        <is>
          <t>klinično preskušanje zdravila, pri katerem se uporablja randomizacija</t>
        </is>
      </c>
      <c r="CT197" s="2" t="inlineStr">
        <is>
          <t>randomiserad klinisk prövning</t>
        </is>
      </c>
      <c r="CU197" s="2" t="inlineStr">
        <is>
          <t>3</t>
        </is>
      </c>
      <c r="CV197" s="2" t="inlineStr">
        <is>
          <t/>
        </is>
      </c>
      <c r="CW197" t="inlineStr">
        <is>
          <t/>
        </is>
      </c>
    </row>
    <row r="198">
      <c r="A198" s="1" t="str">
        <f>HYPERLINK("https://iate.europa.eu/entry/result/1589657/all", "1589657")</f>
        <v>1589657</v>
      </c>
      <c r="B198" t="inlineStr">
        <is>
          <t>SOCIAL QUESTIONS</t>
        </is>
      </c>
      <c r="C198" t="inlineStr">
        <is>
          <t>SOCIAL QUESTIONS|health|pharmaceutical industry</t>
        </is>
      </c>
      <c r="D198" t="inlineStr">
        <is>
          <t>yes</t>
        </is>
      </c>
      <c r="E198" t="inlineStr">
        <is>
          <t/>
        </is>
      </c>
      <c r="F198" s="2" t="inlineStr">
        <is>
          <t>разрешение за производство</t>
        </is>
      </c>
      <c r="G198" s="2" t="inlineStr">
        <is>
          <t>3</t>
        </is>
      </c>
      <c r="H198" s="2" t="inlineStr">
        <is>
          <t/>
        </is>
      </c>
      <c r="I198" t="inlineStr">
        <is>
          <t/>
        </is>
      </c>
      <c r="J198" s="2" t="inlineStr">
        <is>
          <t>povolení výroby</t>
        </is>
      </c>
      <c r="K198" s="2" t="inlineStr">
        <is>
          <t>3</t>
        </is>
      </c>
      <c r="L198" s="2" t="inlineStr">
        <is>
          <t/>
        </is>
      </c>
      <c r="M198" t="inlineStr">
        <is>
          <t/>
        </is>
      </c>
      <c r="N198" s="2" t="inlineStr">
        <is>
          <t>fremstillingstilladelse</t>
        </is>
      </c>
      <c r="O198" s="2" t="inlineStr">
        <is>
          <t>3</t>
        </is>
      </c>
      <c r="P198" s="2" t="inlineStr">
        <is>
          <t/>
        </is>
      </c>
      <c r="Q198" t="inlineStr">
        <is>
          <t/>
        </is>
      </c>
      <c r="R198" s="2" t="inlineStr">
        <is>
          <t>Herstellungserlaubnis</t>
        </is>
      </c>
      <c r="S198" s="2" t="inlineStr">
        <is>
          <t>3</t>
        </is>
      </c>
      <c r="T198" s="2" t="inlineStr">
        <is>
          <t/>
        </is>
      </c>
      <c r="U198" t="inlineStr">
        <is>
          <t/>
        </is>
      </c>
      <c r="V198" s="2" t="inlineStr">
        <is>
          <t>άδεια παρασκευής</t>
        </is>
      </c>
      <c r="W198" s="2" t="inlineStr">
        <is>
          <t>3</t>
        </is>
      </c>
      <c r="X198" s="2" t="inlineStr">
        <is>
          <t/>
        </is>
      </c>
      <c r="Y198" t="inlineStr">
        <is>
          <t/>
        </is>
      </c>
      <c r="Z198" s="2" t="inlineStr">
        <is>
          <t>manufacturing authorisation|
manufacturing authorization</t>
        </is>
      </c>
      <c r="AA198" s="2" t="inlineStr">
        <is>
          <t>3|
1</t>
        </is>
      </c>
      <c r="AB198" s="2" t="inlineStr">
        <is>
          <t xml:space="preserve">|
</t>
        </is>
      </c>
      <c r="AC198" t="inlineStr">
        <is>
          <t>authorisation to manufacture a medicinal product in the territory of a Member State of the EU, even if the medicinal products manufactured are intended for export</t>
        </is>
      </c>
      <c r="AD198" s="2" t="inlineStr">
        <is>
          <t>autorización de fabricación</t>
        </is>
      </c>
      <c r="AE198" s="2" t="inlineStr">
        <is>
          <t>3</t>
        </is>
      </c>
      <c r="AF198" s="2" t="inlineStr">
        <is>
          <t/>
        </is>
      </c>
      <c r="AG198" t="inlineStr">
        <is>
          <t>En el ámbito de los medicamentos veterinarios, autorización que debe poseer todo aquel que desee fabricar dichos medicamentos, incluidos los que se destinan a la exportación.</t>
        </is>
      </c>
      <c r="AH198" s="2" t="inlineStr">
        <is>
          <t>tootmisluba</t>
        </is>
      </c>
      <c r="AI198" s="2" t="inlineStr">
        <is>
          <t>3</t>
        </is>
      </c>
      <c r="AJ198" s="2" t="inlineStr">
        <is>
          <t/>
        </is>
      </c>
      <c r="AK198" t="inlineStr">
        <is>
          <t/>
        </is>
      </c>
      <c r="AL198" s="2" t="inlineStr">
        <is>
          <t>valmistuslupa</t>
        </is>
      </c>
      <c r="AM198" s="2" t="inlineStr">
        <is>
          <t>3</t>
        </is>
      </c>
      <c r="AN198" s="2" t="inlineStr">
        <is>
          <t/>
        </is>
      </c>
      <c r="AO198" t="inlineStr">
        <is>
          <t/>
        </is>
      </c>
      <c r="AP198" s="2" t="inlineStr">
        <is>
          <t>autorisation de fabrication</t>
        </is>
      </c>
      <c r="AQ198" s="2" t="inlineStr">
        <is>
          <t>3</t>
        </is>
      </c>
      <c r="AR198" s="2" t="inlineStr">
        <is>
          <t/>
        </is>
      </c>
      <c r="AS198" t="inlineStr">
        <is>
          <t/>
        </is>
      </c>
      <c r="AT198" s="2" t="inlineStr">
        <is>
          <t>údarú monaraíochta</t>
        </is>
      </c>
      <c r="AU198" s="2" t="inlineStr">
        <is>
          <t>3</t>
        </is>
      </c>
      <c r="AV198" s="2" t="inlineStr">
        <is>
          <t/>
        </is>
      </c>
      <c r="AW198" t="inlineStr">
        <is>
          <t/>
        </is>
      </c>
      <c r="AX198" t="inlineStr">
        <is>
          <t/>
        </is>
      </c>
      <c r="AY198" t="inlineStr">
        <is>
          <t/>
        </is>
      </c>
      <c r="AZ198" t="inlineStr">
        <is>
          <t/>
        </is>
      </c>
      <c r="BA198" t="inlineStr">
        <is>
          <t/>
        </is>
      </c>
      <c r="BB198" s="2" t="inlineStr">
        <is>
          <t>gyógyszergyártási engedély</t>
        </is>
      </c>
      <c r="BC198" s="2" t="inlineStr">
        <is>
          <t>4</t>
        </is>
      </c>
      <c r="BD198" s="2" t="inlineStr">
        <is>
          <t/>
        </is>
      </c>
      <c r="BE198" t="inlineStr">
        <is>
          <t/>
        </is>
      </c>
      <c r="BF198" s="2" t="inlineStr">
        <is>
          <t>autorizzazione alla fabbricazione|
autorizzazione di fabbricazione</t>
        </is>
      </c>
      <c r="BG198" s="2" t="inlineStr">
        <is>
          <t>3|
3</t>
        </is>
      </c>
      <c r="BH198" s="2" t="inlineStr">
        <is>
          <t xml:space="preserve">|
</t>
        </is>
      </c>
      <c r="BI198" t="inlineStr">
        <is>
          <t/>
        </is>
      </c>
      <c r="BJ198" s="2" t="inlineStr">
        <is>
          <t>gamybos leidimas|
leidimas gaminti</t>
        </is>
      </c>
      <c r="BK198" s="2" t="inlineStr">
        <is>
          <t>3|
3</t>
        </is>
      </c>
      <c r="BL198" s="2" t="inlineStr">
        <is>
          <t>|
admitted</t>
        </is>
      </c>
      <c r="BM198" t="inlineStr">
        <is>
          <t/>
        </is>
      </c>
      <c r="BN198" s="2" t="inlineStr">
        <is>
          <t>ražošanas atļauja</t>
        </is>
      </c>
      <c r="BO198" s="2" t="inlineStr">
        <is>
          <t>2</t>
        </is>
      </c>
      <c r="BP198" s="2" t="inlineStr">
        <is>
          <t/>
        </is>
      </c>
      <c r="BQ198" t="inlineStr">
        <is>
          <t/>
        </is>
      </c>
      <c r="BR198" s="2" t="inlineStr">
        <is>
          <t>awtorizzazzjoni ta’ manifattura</t>
        </is>
      </c>
      <c r="BS198" s="2" t="inlineStr">
        <is>
          <t>3</t>
        </is>
      </c>
      <c r="BT198" s="2" t="inlineStr">
        <is>
          <t/>
        </is>
      </c>
      <c r="BU198" t="inlineStr">
        <is>
          <t>awtorizzazzjoni meħtieġa għall-manifattura ta' mediċini veterinarji u li turi t-tipi ta' prodotti li jkunu se jiġu mmanifatturati jew impurtati, fejn se jiġu mmanifatturati, isem il-kumpanija u l-indirizz tagħha kif ukoll tal-bini fejn issir il-manifattura, l-ismijiet tal-persuni kwalifikati li jistgħu jaġixxu skont l-awtorizzazzjoni</t>
        </is>
      </c>
      <c r="BV198" s="2" t="inlineStr">
        <is>
          <t>vergunning voor de vervaardiging</t>
        </is>
      </c>
      <c r="BW198" s="2" t="inlineStr">
        <is>
          <t>2</t>
        </is>
      </c>
      <c r="BX198" s="2" t="inlineStr">
        <is>
          <t/>
        </is>
      </c>
      <c r="BY198" t="inlineStr">
        <is>
          <t/>
        </is>
      </c>
      <c r="BZ198" s="2" t="inlineStr">
        <is>
          <t>pozwolenie na wytwarzanie</t>
        </is>
      </c>
      <c r="CA198" s="2" t="inlineStr">
        <is>
          <t>3</t>
        </is>
      </c>
      <c r="CB198" s="2" t="inlineStr">
        <is>
          <t/>
        </is>
      </c>
      <c r="CC198" t="inlineStr">
        <is>
          <t/>
        </is>
      </c>
      <c r="CD198" s="2" t="inlineStr">
        <is>
          <t>autorização de fabrico</t>
        </is>
      </c>
      <c r="CE198" s="2" t="inlineStr">
        <is>
          <t>3</t>
        </is>
      </c>
      <c r="CF198" s="2" t="inlineStr">
        <is>
          <t/>
        </is>
      </c>
      <c r="CG198" t="inlineStr">
        <is>
          <t/>
        </is>
      </c>
      <c r="CH198" s="2" t="inlineStr">
        <is>
          <t>autorizație de fabricație</t>
        </is>
      </c>
      <c r="CI198" s="2" t="inlineStr">
        <is>
          <t>3</t>
        </is>
      </c>
      <c r="CJ198" s="2" t="inlineStr">
        <is>
          <t/>
        </is>
      </c>
      <c r="CK198" t="inlineStr">
        <is>
          <t>Actul prin care Ministerul Sănătății, pe baza concluziilor Comisiei medicamentului, acordă dreptul unei persoane juridice (unitate de producție de medicamente de uz uman) de a-l fabrica în țară.</t>
        </is>
      </c>
      <c r="CL198" s="2" t="inlineStr">
        <is>
          <t>povolenie na výrobu</t>
        </is>
      </c>
      <c r="CM198" s="2" t="inlineStr">
        <is>
          <t>3</t>
        </is>
      </c>
      <c r="CN198" s="2" t="inlineStr">
        <is>
          <t/>
        </is>
      </c>
      <c r="CO198" t="inlineStr">
        <is>
          <t/>
        </is>
      </c>
      <c r="CP198" s="2" t="inlineStr">
        <is>
          <t>dovoljenje za izdelavo</t>
        </is>
      </c>
      <c r="CQ198" s="2" t="inlineStr">
        <is>
          <t>3</t>
        </is>
      </c>
      <c r="CR198" s="2" t="inlineStr">
        <is>
          <t/>
        </is>
      </c>
      <c r="CS198" t="inlineStr">
        <is>
          <t>dovoljenje za izdelavo zdravila na ozemlju države članice EU, tudi če so izdelana zdravila namenjeno za izvoz</t>
        </is>
      </c>
      <c r="CT198" s="2" t="inlineStr">
        <is>
          <t>tillverkningstillstånd</t>
        </is>
      </c>
      <c r="CU198" s="2" t="inlineStr">
        <is>
          <t>3</t>
        </is>
      </c>
      <c r="CV198" s="2" t="inlineStr">
        <is>
          <t/>
        </is>
      </c>
      <c r="CW198" t="inlineStr">
        <is>
          <t/>
        </is>
      </c>
    </row>
    <row r="199">
      <c r="A199" s="1" t="str">
        <f>HYPERLINK("https://iate.europa.eu/entry/result/3544915/all", "3544915")</f>
        <v>3544915</v>
      </c>
      <c r="B199" t="inlineStr">
        <is>
          <t>SOCIAL QUESTIONS</t>
        </is>
      </c>
      <c r="C199" t="inlineStr">
        <is>
          <t>SOCIAL QUESTIONS|health|pharmaceutical industry</t>
        </is>
      </c>
      <c r="D199" t="inlineStr">
        <is>
          <t>yes</t>
        </is>
      </c>
      <c r="E199" t="inlineStr">
        <is>
          <t/>
        </is>
      </c>
      <c r="F199" t="inlineStr">
        <is>
          <t/>
        </is>
      </c>
      <c r="G199" t="inlineStr">
        <is>
          <t/>
        </is>
      </c>
      <c r="H199" t="inlineStr">
        <is>
          <t/>
        </is>
      </c>
      <c r="I199" t="inlineStr">
        <is>
          <t/>
        </is>
      </c>
      <c r="J199" t="inlineStr">
        <is>
          <t/>
        </is>
      </c>
      <c r="K199" t="inlineStr">
        <is>
          <t/>
        </is>
      </c>
      <c r="L199" t="inlineStr">
        <is>
          <t/>
        </is>
      </c>
      <c r="M199" t="inlineStr">
        <is>
          <t/>
        </is>
      </c>
      <c r="N199" s="2" t="inlineStr">
        <is>
          <t>normal klinisk praksis</t>
        </is>
      </c>
      <c r="O199" s="2" t="inlineStr">
        <is>
          <t>3</t>
        </is>
      </c>
      <c r="P199" s="2" t="inlineStr">
        <is>
          <t/>
        </is>
      </c>
      <c r="Q199" t="inlineStr">
        <is>
          <t/>
        </is>
      </c>
      <c r="R199" s="2" t="inlineStr">
        <is>
          <t>normale klinische Praxis</t>
        </is>
      </c>
      <c r="S199" s="2" t="inlineStr">
        <is>
          <t>3</t>
        </is>
      </c>
      <c r="T199" s="2" t="inlineStr">
        <is>
          <t/>
        </is>
      </c>
      <c r="U199" t="inlineStr">
        <is>
          <t>Behandlungsregime, dem üblicherweise zur Behandlung, Verhütung oder Diagnose einer Krankheit oder Gesundheitsstörung gefolgt wird</t>
        </is>
      </c>
      <c r="V199" s="2" t="inlineStr">
        <is>
          <t>συνήθης κλινική πρακτική</t>
        </is>
      </c>
      <c r="W199" s="2" t="inlineStr">
        <is>
          <t>3</t>
        </is>
      </c>
      <c r="X199" s="2" t="inlineStr">
        <is>
          <t/>
        </is>
      </c>
      <c r="Y199" t="inlineStr">
        <is>
          <t>Το σχήμα θεραπείας που ακολουθείται για τη θεραπεία, πρόληψη ή διάγνωση μιας νόσου ή διαταραχής.</t>
        </is>
      </c>
      <c r="Z199" s="2" t="inlineStr">
        <is>
          <t>normal clinical practice</t>
        </is>
      </c>
      <c r="AA199" s="2" t="inlineStr">
        <is>
          <t>3</t>
        </is>
      </c>
      <c r="AB199" s="2" t="inlineStr">
        <is>
          <t/>
        </is>
      </c>
      <c r="AC199" t="inlineStr">
        <is>
          <t>treatment regime typically followed to treat, prevent, or diagnose a disease or a disorder</t>
        </is>
      </c>
      <c r="AD199" s="2" t="inlineStr">
        <is>
          <t>práctica clínica habitual</t>
        </is>
      </c>
      <c r="AE199" s="2" t="inlineStr">
        <is>
          <t>3</t>
        </is>
      </c>
      <c r="AF199" s="2" t="inlineStr">
        <is>
          <t/>
        </is>
      </c>
      <c r="AG199" t="inlineStr">
        <is>
          <t>Tratamiento que suele seguirse para tratar, prevenir o diagnosticar una enfermedad o problema de salud.</t>
        </is>
      </c>
      <c r="AH199" t="inlineStr">
        <is>
          <t/>
        </is>
      </c>
      <c r="AI199" t="inlineStr">
        <is>
          <t/>
        </is>
      </c>
      <c r="AJ199" t="inlineStr">
        <is>
          <t/>
        </is>
      </c>
      <c r="AK199" t="inlineStr">
        <is>
          <t/>
        </is>
      </c>
      <c r="AL199" s="2" t="inlineStr">
        <is>
          <t>tavanomainen lääketieteellinen käytäntö</t>
        </is>
      </c>
      <c r="AM199" s="2" t="inlineStr">
        <is>
          <t>3</t>
        </is>
      </c>
      <c r="AN199" s="2" t="inlineStr">
        <is>
          <t/>
        </is>
      </c>
      <c r="AO199" t="inlineStr">
        <is>
          <t/>
        </is>
      </c>
      <c r="AP199" s="2" t="inlineStr">
        <is>
          <t>pratique clinique normale</t>
        </is>
      </c>
      <c r="AQ199" s="2" t="inlineStr">
        <is>
          <t>3</t>
        </is>
      </c>
      <c r="AR199" s="2" t="inlineStr">
        <is>
          <t/>
        </is>
      </c>
      <c r="AS199" t="inlineStr">
        <is>
          <t>régime de traitement habituellement suivi pour traiter, prévenir ou diagnostiquer une maladie ou un trouble</t>
        </is>
      </c>
      <c r="AT199" s="2" t="inlineStr">
        <is>
          <t>gnáthchleachtas cliniciúil</t>
        </is>
      </c>
      <c r="AU199" s="2" t="inlineStr">
        <is>
          <t>3</t>
        </is>
      </c>
      <c r="AV199" s="2" t="inlineStr">
        <is>
          <t/>
        </is>
      </c>
      <c r="AW199" t="inlineStr">
        <is>
          <t>an córas cóireála a leantar go tipiciúil chun galar nó neamhord a chóireáil, a chosc nó a dhiagnósú</t>
        </is>
      </c>
      <c r="AX199" t="inlineStr">
        <is>
          <t/>
        </is>
      </c>
      <c r="AY199" t="inlineStr">
        <is>
          <t/>
        </is>
      </c>
      <c r="AZ199" t="inlineStr">
        <is>
          <t/>
        </is>
      </c>
      <c r="BA199" t="inlineStr">
        <is>
          <t/>
        </is>
      </c>
      <c r="BB199" s="2" t="inlineStr">
        <is>
          <t>standard klinikai gyakorlat</t>
        </is>
      </c>
      <c r="BC199" s="2" t="inlineStr">
        <is>
          <t>4</t>
        </is>
      </c>
      <c r="BD199" s="2" t="inlineStr">
        <is>
          <t/>
        </is>
      </c>
      <c r="BE199" t="inlineStr">
        <is>
          <t>a szokásosan követett kezelési mód valamely betegség vagy rendellenesség kezelésére, megelőzésére vagy diagnosztizálására</t>
        </is>
      </c>
      <c r="BF199" s="2" t="inlineStr">
        <is>
          <t>normale pratica clinica</t>
        </is>
      </c>
      <c r="BG199" s="2" t="inlineStr">
        <is>
          <t>4</t>
        </is>
      </c>
      <c r="BH199" s="2" t="inlineStr">
        <is>
          <t/>
        </is>
      </c>
      <c r="BI199" t="inlineStr">
        <is>
          <t>il regime terapeutico normalmente adottato per curare, prevenire o diagnosticare una malattia o un disturbo</t>
        </is>
      </c>
      <c r="BJ199" s="2" t="inlineStr">
        <is>
          <t>įprasta klinikinė praktika</t>
        </is>
      </c>
      <c r="BK199" s="2" t="inlineStr">
        <is>
          <t>3</t>
        </is>
      </c>
      <c r="BL199" s="2" t="inlineStr">
        <is>
          <t/>
        </is>
      </c>
      <c r="BM199" t="inlineStr">
        <is>
          <t>gydymo režimas, paprastai taikomas ligai ar sutrikimui gydyti ar diagnozuoti arba jiems išvengti</t>
        </is>
      </c>
      <c r="BN199" s="2" t="inlineStr">
        <is>
          <t>parastā klīniskā prakse</t>
        </is>
      </c>
      <c r="BO199" s="2" t="inlineStr">
        <is>
          <t>3</t>
        </is>
      </c>
      <c r="BP199" s="2" t="inlineStr">
        <is>
          <t/>
        </is>
      </c>
      <c r="BQ199" t="inlineStr">
        <is>
          <t>terapijas režīms, ko parasti izmanto slimības vai traucējumu ārstēšanai, profilaksei vai diagnostikai</t>
        </is>
      </c>
      <c r="BR199" s="2" t="inlineStr">
        <is>
          <t>prattika klinika normali</t>
        </is>
      </c>
      <c r="BS199" s="2" t="inlineStr">
        <is>
          <t>3</t>
        </is>
      </c>
      <c r="BT199" s="2" t="inlineStr">
        <is>
          <t/>
        </is>
      </c>
      <c r="BU199" t="inlineStr">
        <is>
          <t>ir-reġim tat-trattament tipikament segwit għat-trattament, il-prevenzjoni jew id-dijanjożi ta' marda jew disturb</t>
        </is>
      </c>
      <c r="BV199" t="inlineStr">
        <is>
          <t/>
        </is>
      </c>
      <c r="BW199" t="inlineStr">
        <is>
          <t/>
        </is>
      </c>
      <c r="BX199" t="inlineStr">
        <is>
          <t/>
        </is>
      </c>
      <c r="BY199" t="inlineStr">
        <is>
          <t/>
        </is>
      </c>
      <c r="BZ199" s="2" t="inlineStr">
        <is>
          <t>standardowa praktyka kliniczna</t>
        </is>
      </c>
      <c r="CA199" s="2" t="inlineStr">
        <is>
          <t>3</t>
        </is>
      </c>
      <c r="CB199" s="2" t="inlineStr">
        <is>
          <t/>
        </is>
      </c>
      <c r="CC199" t="inlineStr">
        <is>
          <t>schemat leczenia typowo stosowany w zapobieganiu chorobom i zaburzeniom oraz w ich terapii i diagnostyce</t>
        </is>
      </c>
      <c r="CD199" s="2" t="inlineStr">
        <is>
          <t>prática clínica habitual|
prática clínica normal</t>
        </is>
      </c>
      <c r="CE199" s="2" t="inlineStr">
        <is>
          <t>3|
3</t>
        </is>
      </c>
      <c r="CF199" s="2" t="inlineStr">
        <is>
          <t xml:space="preserve">|
</t>
        </is>
      </c>
      <c r="CG199" t="inlineStr">
        <is>
          <t>Regime de tratamento usualmente seguido para tratar, prevenir ou diagnosticar uma doença ou afeção.</t>
        </is>
      </c>
      <c r="CH199" t="inlineStr">
        <is>
          <t/>
        </is>
      </c>
      <c r="CI199" t="inlineStr">
        <is>
          <t/>
        </is>
      </c>
      <c r="CJ199" t="inlineStr">
        <is>
          <t/>
        </is>
      </c>
      <c r="CK199" t="inlineStr">
        <is>
          <t/>
        </is>
      </c>
      <c r="CL199" s="2" t="inlineStr">
        <is>
          <t>bežná klinická prax</t>
        </is>
      </c>
      <c r="CM199" s="2" t="inlineStr">
        <is>
          <t>3</t>
        </is>
      </c>
      <c r="CN199" s="2" t="inlineStr">
        <is>
          <t/>
        </is>
      </c>
      <c r="CO199" t="inlineStr">
        <is>
          <t>liečebný režim bežne dodržiavaný s cieľom liečiť, predchádzať alebo diagnostikovať ochorenie alebo poruchu</t>
        </is>
      </c>
      <c r="CP199" s="2" t="inlineStr">
        <is>
          <t>običajna klinična praksa</t>
        </is>
      </c>
      <c r="CQ199" s="2" t="inlineStr">
        <is>
          <t>3</t>
        </is>
      </c>
      <c r="CR199" s="2" t="inlineStr">
        <is>
          <t/>
        </is>
      </c>
      <c r="CS199" t="inlineStr">
        <is>
          <t>režim zdravljenja, ki se običajno uporablja za zdravljenje, preprečevanje ali diagnosticiranje bolezni ali motnje</t>
        </is>
      </c>
      <c r="CT199" s="2" t="inlineStr">
        <is>
          <t>normal klinisk praxis</t>
        </is>
      </c>
      <c r="CU199" s="2" t="inlineStr">
        <is>
          <t>3</t>
        </is>
      </c>
      <c r="CV199" s="2" t="inlineStr">
        <is>
          <t/>
        </is>
      </c>
      <c r="CW199" t="inlineStr">
        <is>
          <t/>
        </is>
      </c>
    </row>
    <row r="200">
      <c r="A200" s="1" t="str">
        <f>HYPERLINK("https://iate.europa.eu/entry/result/3566744/all", "3566744")</f>
        <v>3566744</v>
      </c>
      <c r="B200" t="inlineStr">
        <is>
          <t>SOCIAL QUESTIONS</t>
        </is>
      </c>
      <c r="C200" t="inlineStr">
        <is>
          <t>SOCIAL QUESTIONS|health|pharmaceutical industry</t>
        </is>
      </c>
      <c r="D200" t="inlineStr">
        <is>
          <t>yes</t>
        </is>
      </c>
      <c r="E200" t="inlineStr">
        <is>
          <t/>
        </is>
      </c>
      <c r="F200" t="inlineStr">
        <is>
          <t/>
        </is>
      </c>
      <c r="G200" t="inlineStr">
        <is>
          <t/>
        </is>
      </c>
      <c r="H200" t="inlineStr">
        <is>
          <t/>
        </is>
      </c>
      <c r="I200" t="inlineStr">
        <is>
          <t/>
        </is>
      </c>
      <c r="J200" s="2" t="inlineStr">
        <is>
          <t>terapeutické rozmezí</t>
        </is>
      </c>
      <c r="K200" s="2" t="inlineStr">
        <is>
          <t>3</t>
        </is>
      </c>
      <c r="L200" s="2" t="inlineStr">
        <is>
          <t/>
        </is>
      </c>
      <c r="M200" t="inlineStr">
        <is>
          <t>rozmezí mezi minimální účinnou a potenciálně toxickou koncentrací</t>
        </is>
      </c>
      <c r="N200" t="inlineStr">
        <is>
          <t/>
        </is>
      </c>
      <c r="O200" t="inlineStr">
        <is>
          <t/>
        </is>
      </c>
      <c r="P200" t="inlineStr">
        <is>
          <t/>
        </is>
      </c>
      <c r="Q200" t="inlineStr">
        <is>
          <t/>
        </is>
      </c>
      <c r="R200" s="2" t="inlineStr">
        <is>
          <t>therapeutische Breite|
therapeutisches Fenster</t>
        </is>
      </c>
      <c r="S200" s="2" t="inlineStr">
        <is>
          <t>3|
3</t>
        </is>
      </c>
      <c r="T200" s="2" t="inlineStr">
        <is>
          <t xml:space="preserve">|
</t>
        </is>
      </c>
      <c r="U200" t="inlineStr">
        <is>
          <t>Bereich zwischen der minimalen therapeutischen und der minimalen toxischen Plasmakonzentration eines Arzneimittels/ pharmazeutischen Wirkstoffs</t>
        </is>
      </c>
      <c r="V200" s="2" t="inlineStr">
        <is>
          <t>θεραπευτικό παράθυρο</t>
        </is>
      </c>
      <c r="W200" s="2" t="inlineStr">
        <is>
          <t>3</t>
        </is>
      </c>
      <c r="X200" s="2" t="inlineStr">
        <is>
          <t/>
        </is>
      </c>
      <c r="Y200" t="inlineStr">
        <is>
          <t/>
        </is>
      </c>
      <c r="Z200" s="2" t="inlineStr">
        <is>
          <t>therapeutic window|
pharmaceutical window</t>
        </is>
      </c>
      <c r="AA200" s="2" t="inlineStr">
        <is>
          <t>3|
1</t>
        </is>
      </c>
      <c r="AB200" s="2" t="inlineStr">
        <is>
          <t xml:space="preserve">|
</t>
        </is>
      </c>
      <c r="AC200" t="inlineStr">
        <is>
          <t>well-defined range of a drug’s serum concentration at which a desired effect occurs, below which there is little effect, and above which toxicity occurs</t>
        </is>
      </c>
      <c r="AD200" s="2" t="inlineStr">
        <is>
          <t>margen terapéutico</t>
        </is>
      </c>
      <c r="AE200" s="2" t="inlineStr">
        <is>
          <t>3</t>
        </is>
      </c>
      <c r="AF200" s="2" t="inlineStr">
        <is>
          <t/>
        </is>
      </c>
      <c r="AG200" t="inlineStr">
        <is>
          <t>Rango de concentración plasmática comprendido entre la maxima dosis tolerada (tóxica) y la dosis terapéutica dentro del cual debe mantenerse la eficacia farmacológica.</t>
        </is>
      </c>
      <c r="AH200" s="2" t="inlineStr">
        <is>
          <t>terapeutiline aken</t>
        </is>
      </c>
      <c r="AI200" s="2" t="inlineStr">
        <is>
          <t>3</t>
        </is>
      </c>
      <c r="AJ200" s="2" t="inlineStr">
        <is>
          <t/>
        </is>
      </c>
      <c r="AK200" t="inlineStr">
        <is>
          <t>ravimi kontsentratsiooni kindlaksmääratud vahemik vereseerumis, mille piires antud ravim omab soovitavat toimet, millest väiksemad kontsentratsioonid on ebaefektiivsed ning suuremad toksilised</t>
        </is>
      </c>
      <c r="AL200" s="2" t="inlineStr">
        <is>
          <t>terapeuttinen leveys|
terapeuttinen alue|
terapeuttinen ikkuna</t>
        </is>
      </c>
      <c r="AM200" s="2" t="inlineStr">
        <is>
          <t>3|
3|
3</t>
        </is>
      </c>
      <c r="AN200" s="2" t="inlineStr">
        <is>
          <t xml:space="preserve">|
|
</t>
        </is>
      </c>
      <c r="AO200" t="inlineStr">
        <is>
          <t>suurimman turvallisen ja pienimmän tehoavan hoitoannoksen välinen ero (annokset jotka aiheuttavat hoitovaikutuksen ilman vakavia haittavaikutuksia)</t>
        </is>
      </c>
      <c r="AP200" s="2" t="inlineStr">
        <is>
          <t>zone thérapeutique|
intervalle thérapeutique</t>
        </is>
      </c>
      <c r="AQ200" s="2" t="inlineStr">
        <is>
          <t>3|
3</t>
        </is>
      </c>
      <c r="AR200" s="2" t="inlineStr">
        <is>
          <t xml:space="preserve">|
</t>
        </is>
      </c>
      <c r="AS200" t="inlineStr">
        <is>
          <t>intervalle de concentrations plasmatiques d'un médicament dont la limite inférieure est le seuil d'efficacité et la limite supérieure le seuil de toxicité</t>
        </is>
      </c>
      <c r="AT200" s="2" t="inlineStr">
        <is>
          <t>fuinneog theiripeach</t>
        </is>
      </c>
      <c r="AU200" s="2" t="inlineStr">
        <is>
          <t>3</t>
        </is>
      </c>
      <c r="AV200" s="2" t="inlineStr">
        <is>
          <t/>
        </is>
      </c>
      <c r="AW200" t="inlineStr">
        <is>
          <t/>
        </is>
      </c>
      <c r="AX200" t="inlineStr">
        <is>
          <t/>
        </is>
      </c>
      <c r="AY200" t="inlineStr">
        <is>
          <t/>
        </is>
      </c>
      <c r="AZ200" t="inlineStr">
        <is>
          <t/>
        </is>
      </c>
      <c r="BA200" t="inlineStr">
        <is>
          <t/>
        </is>
      </c>
      <c r="BB200" t="inlineStr">
        <is>
          <t/>
        </is>
      </c>
      <c r="BC200" t="inlineStr">
        <is>
          <t/>
        </is>
      </c>
      <c r="BD200" t="inlineStr">
        <is>
          <t/>
        </is>
      </c>
      <c r="BE200" t="inlineStr">
        <is>
          <t/>
        </is>
      </c>
      <c r="BF200" t="inlineStr">
        <is>
          <t/>
        </is>
      </c>
      <c r="BG200" t="inlineStr">
        <is>
          <t/>
        </is>
      </c>
      <c r="BH200" t="inlineStr">
        <is>
          <t/>
        </is>
      </c>
      <c r="BI200" t="inlineStr">
        <is>
          <t/>
        </is>
      </c>
      <c r="BJ200" s="2" t="inlineStr">
        <is>
          <t>terapinis poveikis|
terapinis intervalas</t>
        </is>
      </c>
      <c r="BK200" s="2" t="inlineStr">
        <is>
          <t>3|
3</t>
        </is>
      </c>
      <c r="BL200" s="2" t="inlineStr">
        <is>
          <t xml:space="preserve">|
</t>
        </is>
      </c>
      <c r="BM200" t="inlineStr">
        <is>
          <t>tinkamai nustatytos vaisto serumo koncentracijos ribos, kurių laikantis užtikrinamas norimas poveikis, kurių nepasiekus poveikio nebūna, o kurias viršijus - organizmas apsinuodija</t>
        </is>
      </c>
      <c r="BN200" s="2" t="inlineStr">
        <is>
          <t>terapeitiskais logs</t>
        </is>
      </c>
      <c r="BO200" s="2" t="inlineStr">
        <is>
          <t>3</t>
        </is>
      </c>
      <c r="BP200" s="2" t="inlineStr">
        <is>
          <t/>
        </is>
      </c>
      <c r="BQ200" t="inlineStr">
        <is>
          <t/>
        </is>
      </c>
      <c r="BR200" s="2" t="inlineStr">
        <is>
          <t>parametru terapewtiku</t>
        </is>
      </c>
      <c r="BS200" s="2" t="inlineStr">
        <is>
          <t>3</t>
        </is>
      </c>
      <c r="BT200" s="2" t="inlineStr">
        <is>
          <t/>
        </is>
      </c>
      <c r="BU200" t="inlineStr">
        <is>
          <t>medda definita b'mod preċiż tal-konċentrazzjoni ta' serum f'droga partikolari biex dik id-droga jkollha l-effett mixtieq; inqas jirriżulta li ma jkunx hemm effett u iktar jirriżulta f'tossiċità. Dan il-parametru jvarja skont il-pazjent</t>
        </is>
      </c>
      <c r="BV200" t="inlineStr">
        <is>
          <t/>
        </is>
      </c>
      <c r="BW200" t="inlineStr">
        <is>
          <t/>
        </is>
      </c>
      <c r="BX200" t="inlineStr">
        <is>
          <t/>
        </is>
      </c>
      <c r="BY200" t="inlineStr">
        <is>
          <t/>
        </is>
      </c>
      <c r="BZ200" s="2" t="inlineStr">
        <is>
          <t>okno terapeutyczne</t>
        </is>
      </c>
      <c r="CA200" s="2" t="inlineStr">
        <is>
          <t>3</t>
        </is>
      </c>
      <c r="CB200" s="2" t="inlineStr">
        <is>
          <t/>
        </is>
      </c>
      <c r="CC200" t="inlineStr">
        <is>
          <t>określony zakres stężenia leku we krwi, w którym występuje oczekiwane działanie; poniżej tego stężenia lek nie wykazuje oczekiwanego działania, powyżej – jest toksyczny</t>
        </is>
      </c>
      <c r="CD200" s="2" t="inlineStr">
        <is>
          <t>intervalo terapêutico</t>
        </is>
      </c>
      <c r="CE200" s="2" t="inlineStr">
        <is>
          <t>3</t>
        </is>
      </c>
      <c r="CF200" s="2" t="inlineStr">
        <is>
          <t/>
        </is>
      </c>
      <c r="CG200" t="inlineStr">
        <is>
          <t>Faixa claramente delimitada de concentração plasmática de um medicamento na qual ocorre um efeito desejado, cujo limite inferior é o limiar de eficácia e cujo limite superior é o limiar de toxicidade. 
&lt;br&gt;Varia de doente para doente.</t>
        </is>
      </c>
      <c r="CH200" s="2" t="inlineStr">
        <is>
          <t>fereastră terapeutică</t>
        </is>
      </c>
      <c r="CI200" s="2" t="inlineStr">
        <is>
          <t>3</t>
        </is>
      </c>
      <c r="CJ200" s="2" t="inlineStr">
        <is>
          <t/>
        </is>
      </c>
      <c r="CK200" t="inlineStr">
        <is>
          <t>concentrație plasmatică sau doză a unui medicament care produce efectul farmacologic scontat</t>
        </is>
      </c>
      <c r="CL200" s="2" t="inlineStr">
        <is>
          <t>terapeutické okno</t>
        </is>
      </c>
      <c r="CM200" s="2" t="inlineStr">
        <is>
          <t>3</t>
        </is>
      </c>
      <c r="CN200" s="2" t="inlineStr">
        <is>
          <t/>
        </is>
      </c>
      <c r="CO200" t="inlineStr">
        <is>
          <t>rozsah dávok liečiva, v rámci ktorého sa dosahuje požadovaný terapeutický efekt bez nežiaducich účinkov</t>
        </is>
      </c>
      <c r="CP200" s="2" t="inlineStr">
        <is>
          <t>terapevtsko okno</t>
        </is>
      </c>
      <c r="CQ200" s="2" t="inlineStr">
        <is>
          <t>3</t>
        </is>
      </c>
      <c r="CR200" s="2" t="inlineStr">
        <is>
          <t/>
        </is>
      </c>
      <c r="CS200" t="inlineStr">
        <is>
          <t/>
        </is>
      </c>
      <c r="CT200" t="inlineStr">
        <is>
          <t/>
        </is>
      </c>
      <c r="CU200" t="inlineStr">
        <is>
          <t/>
        </is>
      </c>
      <c r="CV200" t="inlineStr">
        <is>
          <t/>
        </is>
      </c>
      <c r="CW200" t="inlineStr">
        <is>
          <t/>
        </is>
      </c>
    </row>
    <row r="201">
      <c r="A201" s="1" t="str">
        <f>HYPERLINK("https://iate.europa.eu/entry/result/3576220/all", "3576220")</f>
        <v>3576220</v>
      </c>
      <c r="B201" t="inlineStr">
        <is>
          <t>INDUSTRY</t>
        </is>
      </c>
      <c r="C201" t="inlineStr">
        <is>
          <t>INDUSTRY|chemistry</t>
        </is>
      </c>
      <c r="D201" t="inlineStr">
        <is>
          <t>yes</t>
        </is>
      </c>
      <c r="E201" t="inlineStr">
        <is>
          <t/>
        </is>
      </c>
      <c r="F201" t="inlineStr">
        <is>
          <t/>
        </is>
      </c>
      <c r="G201" t="inlineStr">
        <is>
          <t/>
        </is>
      </c>
      <c r="H201" t="inlineStr">
        <is>
          <t/>
        </is>
      </c>
      <c r="I201" t="inlineStr">
        <is>
          <t/>
        </is>
      </c>
      <c r="J201" t="inlineStr">
        <is>
          <t/>
        </is>
      </c>
      <c r="K201" t="inlineStr">
        <is>
          <t/>
        </is>
      </c>
      <c r="L201" t="inlineStr">
        <is>
          <t/>
        </is>
      </c>
      <c r="M201" t="inlineStr">
        <is>
          <t/>
        </is>
      </c>
      <c r="N201" t="inlineStr">
        <is>
          <t/>
        </is>
      </c>
      <c r="O201" t="inlineStr">
        <is>
          <t/>
        </is>
      </c>
      <c r="P201" t="inlineStr">
        <is>
          <t/>
        </is>
      </c>
      <c r="Q201" t="inlineStr">
        <is>
          <t/>
        </is>
      </c>
      <c r="R201" t="inlineStr">
        <is>
          <t/>
        </is>
      </c>
      <c r="S201" t="inlineStr">
        <is>
          <t/>
        </is>
      </c>
      <c r="T201" t="inlineStr">
        <is>
          <t/>
        </is>
      </c>
      <c r="U201" t="inlineStr">
        <is>
          <t/>
        </is>
      </c>
      <c r="V201" t="inlineStr">
        <is>
          <t/>
        </is>
      </c>
      <c r="W201" t="inlineStr">
        <is>
          <t/>
        </is>
      </c>
      <c r="X201" t="inlineStr">
        <is>
          <t/>
        </is>
      </c>
      <c r="Y201" t="inlineStr">
        <is>
          <t/>
        </is>
      </c>
      <c r="Z201" s="2" t="inlineStr">
        <is>
          <t>cleavage|
bond cleavage</t>
        </is>
      </c>
      <c r="AA201" s="2" t="inlineStr">
        <is>
          <t>3|
3</t>
        </is>
      </c>
      <c r="AB201" s="2" t="inlineStr">
        <is>
          <t xml:space="preserve">|
</t>
        </is>
      </c>
      <c r="AC201" t="inlineStr">
        <is>
          <t>splitting of &lt;i&gt;chemical bonds&lt;/i&gt; [ &lt;a href="/entry/result/1497946/en" id="ENTRY_TO_ENTRY_CONVERTER" target="_blank"&gt;IATE:1497946/EN&lt;/a&gt; ]</t>
        </is>
      </c>
      <c r="AD201" t="inlineStr">
        <is>
          <t/>
        </is>
      </c>
      <c r="AE201" t="inlineStr">
        <is>
          <t/>
        </is>
      </c>
      <c r="AF201" t="inlineStr">
        <is>
          <t/>
        </is>
      </c>
      <c r="AG201" t="inlineStr">
        <is>
          <t/>
        </is>
      </c>
      <c r="AH201" s="2" t="inlineStr">
        <is>
          <t>sideme katkemine</t>
        </is>
      </c>
      <c r="AI201" s="2" t="inlineStr">
        <is>
          <t>3</t>
        </is>
      </c>
      <c r="AJ201" s="2" t="inlineStr">
        <is>
          <t/>
        </is>
      </c>
      <c r="AK201" t="inlineStr">
        <is>
          <t>keemilise sideme lagunemine</t>
        </is>
      </c>
      <c r="AL201" t="inlineStr">
        <is>
          <t/>
        </is>
      </c>
      <c r="AM201" t="inlineStr">
        <is>
          <t/>
        </is>
      </c>
      <c r="AN201" t="inlineStr">
        <is>
          <t/>
        </is>
      </c>
      <c r="AO201" t="inlineStr">
        <is>
          <t/>
        </is>
      </c>
      <c r="AP201" t="inlineStr">
        <is>
          <t/>
        </is>
      </c>
      <c r="AQ201" t="inlineStr">
        <is>
          <t/>
        </is>
      </c>
      <c r="AR201" t="inlineStr">
        <is>
          <t/>
        </is>
      </c>
      <c r="AS201" t="inlineStr">
        <is>
          <t/>
        </is>
      </c>
      <c r="AT201" s="2" t="inlineStr">
        <is>
          <t>scoilteadh nasc|
scoilteadh</t>
        </is>
      </c>
      <c r="AU201" s="2" t="inlineStr">
        <is>
          <t>3|
3</t>
        </is>
      </c>
      <c r="AV201" s="2" t="inlineStr">
        <is>
          <t xml:space="preserve">|
</t>
        </is>
      </c>
      <c r="AW201" t="inlineStr">
        <is>
          <t/>
        </is>
      </c>
      <c r="AX201" t="inlineStr">
        <is>
          <t/>
        </is>
      </c>
      <c r="AY201" t="inlineStr">
        <is>
          <t/>
        </is>
      </c>
      <c r="AZ201" t="inlineStr">
        <is>
          <t/>
        </is>
      </c>
      <c r="BA201" t="inlineStr">
        <is>
          <t/>
        </is>
      </c>
      <c r="BB201" t="inlineStr">
        <is>
          <t/>
        </is>
      </c>
      <c r="BC201" t="inlineStr">
        <is>
          <t/>
        </is>
      </c>
      <c r="BD201" t="inlineStr">
        <is>
          <t/>
        </is>
      </c>
      <c r="BE201" t="inlineStr">
        <is>
          <t/>
        </is>
      </c>
      <c r="BF201" t="inlineStr">
        <is>
          <t/>
        </is>
      </c>
      <c r="BG201" t="inlineStr">
        <is>
          <t/>
        </is>
      </c>
      <c r="BH201" t="inlineStr">
        <is>
          <t/>
        </is>
      </c>
      <c r="BI201" t="inlineStr">
        <is>
          <t/>
        </is>
      </c>
      <c r="BJ201" t="inlineStr">
        <is>
          <t/>
        </is>
      </c>
      <c r="BK201" t="inlineStr">
        <is>
          <t/>
        </is>
      </c>
      <c r="BL201" t="inlineStr">
        <is>
          <t/>
        </is>
      </c>
      <c r="BM201" t="inlineStr">
        <is>
          <t/>
        </is>
      </c>
      <c r="BN201" t="inlineStr">
        <is>
          <t/>
        </is>
      </c>
      <c r="BO201" t="inlineStr">
        <is>
          <t/>
        </is>
      </c>
      <c r="BP201" t="inlineStr">
        <is>
          <t/>
        </is>
      </c>
      <c r="BQ201" t="inlineStr">
        <is>
          <t/>
        </is>
      </c>
      <c r="BR201" t="inlineStr">
        <is>
          <t/>
        </is>
      </c>
      <c r="BS201" t="inlineStr">
        <is>
          <t/>
        </is>
      </c>
      <c r="BT201" t="inlineStr">
        <is>
          <t/>
        </is>
      </c>
      <c r="BU201" t="inlineStr">
        <is>
          <t/>
        </is>
      </c>
      <c r="BV201" t="inlineStr">
        <is>
          <t/>
        </is>
      </c>
      <c r="BW201" t="inlineStr">
        <is>
          <t/>
        </is>
      </c>
      <c r="BX201" t="inlineStr">
        <is>
          <t/>
        </is>
      </c>
      <c r="BY201" t="inlineStr">
        <is>
          <t/>
        </is>
      </c>
      <c r="BZ201" s="2" t="inlineStr">
        <is>
          <t>rozszczepienie wiązania</t>
        </is>
      </c>
      <c r="CA201" s="2" t="inlineStr">
        <is>
          <t>3</t>
        </is>
      </c>
      <c r="CB201" s="2" t="inlineStr">
        <is>
          <t/>
        </is>
      </c>
      <c r="CC201" t="inlineStr">
        <is>
          <t>zerwanie wiązań chemicznych</t>
        </is>
      </c>
      <c r="CD201" t="inlineStr">
        <is>
          <t/>
        </is>
      </c>
      <c r="CE201" t="inlineStr">
        <is>
          <t/>
        </is>
      </c>
      <c r="CF201" t="inlineStr">
        <is>
          <t/>
        </is>
      </c>
      <c r="CG201" t="inlineStr">
        <is>
          <t/>
        </is>
      </c>
      <c r="CH201" t="inlineStr">
        <is>
          <t/>
        </is>
      </c>
      <c r="CI201" t="inlineStr">
        <is>
          <t/>
        </is>
      </c>
      <c r="CJ201" t="inlineStr">
        <is>
          <t/>
        </is>
      </c>
      <c r="CK201" t="inlineStr">
        <is>
          <t/>
        </is>
      </c>
      <c r="CL201" t="inlineStr">
        <is>
          <t/>
        </is>
      </c>
      <c r="CM201" t="inlineStr">
        <is>
          <t/>
        </is>
      </c>
      <c r="CN201" t="inlineStr">
        <is>
          <t/>
        </is>
      </c>
      <c r="CO201" t="inlineStr">
        <is>
          <t/>
        </is>
      </c>
      <c r="CP201" t="inlineStr">
        <is>
          <t/>
        </is>
      </c>
      <c r="CQ201" t="inlineStr">
        <is>
          <t/>
        </is>
      </c>
      <c r="CR201" t="inlineStr">
        <is>
          <t/>
        </is>
      </c>
      <c r="CS201" t="inlineStr">
        <is>
          <t/>
        </is>
      </c>
      <c r="CT201" t="inlineStr">
        <is>
          <t/>
        </is>
      </c>
      <c r="CU201" t="inlineStr">
        <is>
          <t/>
        </is>
      </c>
      <c r="CV201" t="inlineStr">
        <is>
          <t/>
        </is>
      </c>
      <c r="CW201" t="inlineStr">
        <is>
          <t/>
        </is>
      </c>
    </row>
    <row r="202">
      <c r="A202" s="1" t="str">
        <f>HYPERLINK("https://iate.europa.eu/entry/result/953464/all", "953464")</f>
        <v>953464</v>
      </c>
      <c r="B202" t="inlineStr">
        <is>
          <t>SOCIAL QUESTIONS</t>
        </is>
      </c>
      <c r="C202" t="inlineStr">
        <is>
          <t>SOCIAL QUESTIONS|health|illness</t>
        </is>
      </c>
      <c r="D202" t="inlineStr">
        <is>
          <t>yes</t>
        </is>
      </c>
      <c r="E202" t="inlineStr">
        <is>
          <t/>
        </is>
      </c>
      <c r="F202" t="inlineStr">
        <is>
          <t/>
        </is>
      </c>
      <c r="G202" t="inlineStr">
        <is>
          <t/>
        </is>
      </c>
      <c r="H202" t="inlineStr">
        <is>
          <t/>
        </is>
      </c>
      <c r="I202" t="inlineStr">
        <is>
          <t/>
        </is>
      </c>
      <c r="J202" t="inlineStr">
        <is>
          <t/>
        </is>
      </c>
      <c r="K202" t="inlineStr">
        <is>
          <t/>
        </is>
      </c>
      <c r="L202" t="inlineStr">
        <is>
          <t/>
        </is>
      </c>
      <c r="M202" t="inlineStr">
        <is>
          <t/>
        </is>
      </c>
      <c r="N202" t="inlineStr">
        <is>
          <t/>
        </is>
      </c>
      <c r="O202" t="inlineStr">
        <is>
          <t/>
        </is>
      </c>
      <c r="P202" t="inlineStr">
        <is>
          <t/>
        </is>
      </c>
      <c r="Q202" t="inlineStr">
        <is>
          <t/>
        </is>
      </c>
      <c r="R202" s="2" t="inlineStr">
        <is>
          <t>AML|
akute myeloische leukaemie</t>
        </is>
      </c>
      <c r="S202" s="2" t="inlineStr">
        <is>
          <t>2|
2</t>
        </is>
      </c>
      <c r="T202" s="2" t="inlineStr">
        <is>
          <t xml:space="preserve">|
</t>
        </is>
      </c>
      <c r="U202" t="inlineStr">
        <is>
          <t/>
        </is>
      </c>
      <c r="V202" t="inlineStr">
        <is>
          <t/>
        </is>
      </c>
      <c r="W202" t="inlineStr">
        <is>
          <t/>
        </is>
      </c>
      <c r="X202" t="inlineStr">
        <is>
          <t/>
        </is>
      </c>
      <c r="Y202" t="inlineStr">
        <is>
          <t/>
        </is>
      </c>
      <c r="Z202" s="2" t="inlineStr">
        <is>
          <t>AML|
acute myeloid leukaemia|
acute myeloid leukemia|
acute myelogenous leukaemia|
acute myelogenous leukemia|
acute myeloblastic leukaemia|
acute myeloblastic leukemia|
acute nonlymphocytic leukaemia|
acute nonlymphocytic leukemia|
ANLL</t>
        </is>
      </c>
      <c r="AA202" s="2" t="inlineStr">
        <is>
          <t>3|
3|
1|
3|
1|
3|
1|
3|
1|
3</t>
        </is>
      </c>
      <c r="AB202" s="2" t="inlineStr">
        <is>
          <t xml:space="preserve">|
preferred|
|
|
|
|
|
|
|
</t>
        </is>
      </c>
      <c r="AC202" t="inlineStr">
        <is>
          <t>aggressive (fast-growing) disease in which too many myeloblasts&lt;sup&gt;1&lt;/sup&gt; (immature white blood cells that are not lymphoblasts&lt;sup&gt;2&lt;/sup&gt;) are found in the bone marrow&lt;sup&gt;3&lt;/sup&gt; and blood&lt;p&gt;&lt;sup&gt;1&lt;/sup&gt; myeloblast [ &lt;a href="/entry/result/1431336/all" id="ENTRY_TO_ENTRY_CONVERTER" target="_blank"&gt;IATE:1431336&lt;/a&gt; ]&lt;br&gt;&lt;sup&gt;2&lt;/sup&gt; lymphoblasts [ &lt;a href="/entry/result/262141/all" id="ENTRY_TO_ENTRY_CONVERTER" target="_blank"&gt;IATE:262141&lt;/a&gt; ]&lt;br&gt;&lt;sup&gt;3&lt;/sup&gt; bone marrow [ &lt;a href="/entry/result/1084525/all" id="ENTRY_TO_ENTRY_CONVERTER" target="_blank"&gt;IATE:1084525&lt;/a&gt; ]&lt;/p&gt;</t>
        </is>
      </c>
      <c r="AD202" t="inlineStr">
        <is>
          <t/>
        </is>
      </c>
      <c r="AE202" t="inlineStr">
        <is>
          <t/>
        </is>
      </c>
      <c r="AF202" t="inlineStr">
        <is>
          <t/>
        </is>
      </c>
      <c r="AG202" t="inlineStr">
        <is>
          <t/>
        </is>
      </c>
      <c r="AH202" t="inlineStr">
        <is>
          <t/>
        </is>
      </c>
      <c r="AI202" t="inlineStr">
        <is>
          <t/>
        </is>
      </c>
      <c r="AJ202" t="inlineStr">
        <is>
          <t/>
        </is>
      </c>
      <c r="AK202" t="inlineStr">
        <is>
          <t/>
        </is>
      </c>
      <c r="AL202" t="inlineStr">
        <is>
          <t/>
        </is>
      </c>
      <c r="AM202" t="inlineStr">
        <is>
          <t/>
        </is>
      </c>
      <c r="AN202" t="inlineStr">
        <is>
          <t/>
        </is>
      </c>
      <c r="AO202" t="inlineStr">
        <is>
          <t/>
        </is>
      </c>
      <c r="AP202" s="2" t="inlineStr">
        <is>
          <t>LAM|
leucémie aiguë myéloblastique|
leucémie aiguë myéloïde</t>
        </is>
      </c>
      <c r="AQ202" s="2" t="inlineStr">
        <is>
          <t>1|
1|
2</t>
        </is>
      </c>
      <c r="AR202" s="2" t="inlineStr">
        <is>
          <t xml:space="preserve">|
|
</t>
        </is>
      </c>
      <c r="AS202" t="inlineStr">
        <is>
          <t/>
        </is>
      </c>
      <c r="AT202" s="2" t="inlineStr">
        <is>
          <t>géarleoicéime mhialablastach</t>
        </is>
      </c>
      <c r="AU202" s="2" t="inlineStr">
        <is>
          <t>3</t>
        </is>
      </c>
      <c r="AV202" s="2" t="inlineStr">
        <is>
          <t/>
        </is>
      </c>
      <c r="AW202" t="inlineStr">
        <is>
          <t/>
        </is>
      </c>
      <c r="AX202" t="inlineStr">
        <is>
          <t/>
        </is>
      </c>
      <c r="AY202" t="inlineStr">
        <is>
          <t/>
        </is>
      </c>
      <c r="AZ202" t="inlineStr">
        <is>
          <t/>
        </is>
      </c>
      <c r="BA202" t="inlineStr">
        <is>
          <t/>
        </is>
      </c>
      <c r="BB202" t="inlineStr">
        <is>
          <t/>
        </is>
      </c>
      <c r="BC202" t="inlineStr">
        <is>
          <t/>
        </is>
      </c>
      <c r="BD202" t="inlineStr">
        <is>
          <t/>
        </is>
      </c>
      <c r="BE202" t="inlineStr">
        <is>
          <t/>
        </is>
      </c>
      <c r="BF202" s="2" t="inlineStr">
        <is>
          <t>leucemia mielogena acuta|
leucemia mieloblastica acuta|
AML</t>
        </is>
      </c>
      <c r="BG202" s="2" t="inlineStr">
        <is>
          <t>3|
1|
3</t>
        </is>
      </c>
      <c r="BH202" s="2" t="inlineStr">
        <is>
          <t xml:space="preserve">|
|
</t>
        </is>
      </c>
      <c r="BI202" t="inlineStr">
        <is>
          <t>Tumore del midollo osseo che coinvolge prevalentemente i mieloblasti, che si replicano in maniera anomala invadendo midollo osseo e sangue.</t>
        </is>
      </c>
      <c r="BJ202" t="inlineStr">
        <is>
          <t/>
        </is>
      </c>
      <c r="BK202" t="inlineStr">
        <is>
          <t/>
        </is>
      </c>
      <c r="BL202" t="inlineStr">
        <is>
          <t/>
        </is>
      </c>
      <c r="BM202" t="inlineStr">
        <is>
          <t/>
        </is>
      </c>
      <c r="BN202" t="inlineStr">
        <is>
          <t/>
        </is>
      </c>
      <c r="BO202" t="inlineStr">
        <is>
          <t/>
        </is>
      </c>
      <c r="BP202" t="inlineStr">
        <is>
          <t/>
        </is>
      </c>
      <c r="BQ202" t="inlineStr">
        <is>
          <t/>
        </is>
      </c>
      <c r="BR202" t="inlineStr">
        <is>
          <t/>
        </is>
      </c>
      <c r="BS202" t="inlineStr">
        <is>
          <t/>
        </is>
      </c>
      <c r="BT202" t="inlineStr">
        <is>
          <t/>
        </is>
      </c>
      <c r="BU202" t="inlineStr">
        <is>
          <t/>
        </is>
      </c>
      <c r="BV202" t="inlineStr">
        <is>
          <t/>
        </is>
      </c>
      <c r="BW202" t="inlineStr">
        <is>
          <t/>
        </is>
      </c>
      <c r="BX202" t="inlineStr">
        <is>
          <t/>
        </is>
      </c>
      <c r="BY202" t="inlineStr">
        <is>
          <t/>
        </is>
      </c>
      <c r="BZ202" t="inlineStr">
        <is>
          <t/>
        </is>
      </c>
      <c r="CA202" t="inlineStr">
        <is>
          <t/>
        </is>
      </c>
      <c r="CB202" t="inlineStr">
        <is>
          <t/>
        </is>
      </c>
      <c r="CC202" t="inlineStr">
        <is>
          <t/>
        </is>
      </c>
      <c r="CD202" t="inlineStr">
        <is>
          <t/>
        </is>
      </c>
      <c r="CE202" t="inlineStr">
        <is>
          <t/>
        </is>
      </c>
      <c r="CF202" t="inlineStr">
        <is>
          <t/>
        </is>
      </c>
      <c r="CG202" t="inlineStr">
        <is>
          <t/>
        </is>
      </c>
      <c r="CH202" t="inlineStr">
        <is>
          <t/>
        </is>
      </c>
      <c r="CI202" t="inlineStr">
        <is>
          <t/>
        </is>
      </c>
      <c r="CJ202" t="inlineStr">
        <is>
          <t/>
        </is>
      </c>
      <c r="CK202" t="inlineStr">
        <is>
          <t/>
        </is>
      </c>
      <c r="CL202" t="inlineStr">
        <is>
          <t/>
        </is>
      </c>
      <c r="CM202" t="inlineStr">
        <is>
          <t/>
        </is>
      </c>
      <c r="CN202" t="inlineStr">
        <is>
          <t/>
        </is>
      </c>
      <c r="CO202" t="inlineStr">
        <is>
          <t/>
        </is>
      </c>
      <c r="CP202" t="inlineStr">
        <is>
          <t/>
        </is>
      </c>
      <c r="CQ202" t="inlineStr">
        <is>
          <t/>
        </is>
      </c>
      <c r="CR202" t="inlineStr">
        <is>
          <t/>
        </is>
      </c>
      <c r="CS202" t="inlineStr">
        <is>
          <t/>
        </is>
      </c>
      <c r="CT202" s="2" t="inlineStr">
        <is>
          <t>akut myeloisk leukemi|
AML</t>
        </is>
      </c>
      <c r="CU202" s="2" t="inlineStr">
        <is>
          <t>3|
3</t>
        </is>
      </c>
      <c r="CV202" s="2" t="inlineStr">
        <is>
          <t xml:space="preserve">|
</t>
        </is>
      </c>
      <c r="CW202" t="inlineStr">
        <is>
          <t/>
        </is>
      </c>
    </row>
    <row r="203">
      <c r="A203" s="1" t="str">
        <f>HYPERLINK("https://iate.europa.eu/entry/result/1748225/all", "1748225")</f>
        <v>1748225</v>
      </c>
      <c r="B203" t="inlineStr">
        <is>
          <t>SCIENCE</t>
        </is>
      </c>
      <c r="C203" t="inlineStr">
        <is>
          <t>SCIENCE|natural and applied sciences|physical sciences|chemistry|analytical chemistry</t>
        </is>
      </c>
      <c r="D203" t="inlineStr">
        <is>
          <t>yes</t>
        </is>
      </c>
      <c r="E203" t="inlineStr">
        <is>
          <t/>
        </is>
      </c>
      <c r="F203" t="inlineStr">
        <is>
          <t/>
        </is>
      </c>
      <c r="G203" t="inlineStr">
        <is>
          <t/>
        </is>
      </c>
      <c r="H203" t="inlineStr">
        <is>
          <t/>
        </is>
      </c>
      <c r="I203" t="inlineStr">
        <is>
          <t/>
        </is>
      </c>
      <c r="J203" s="2" t="inlineStr">
        <is>
          <t>LOQ|
mez kvantifikace|
mez stanovitelnosti</t>
        </is>
      </c>
      <c r="K203" s="2" t="inlineStr">
        <is>
          <t>3|
3|
3</t>
        </is>
      </c>
      <c r="L203" s="2" t="inlineStr">
        <is>
          <t xml:space="preserve">|
|
</t>
        </is>
      </c>
      <c r="M203" t="inlineStr">
        <is>
          <t>nejnižší koncentrace analytu, kterou lze s definovanou přesností kvantitativně stanovit a pro kterou byla metoda validována (odpovídá zpravidla nejnižšímu bodu kalibrační křivky)</t>
        </is>
      </c>
      <c r="N203" s="2" t="inlineStr">
        <is>
          <t>kvantificeringsgrænse|
LOQ</t>
        </is>
      </c>
      <c r="O203" s="2" t="inlineStr">
        <is>
          <t>3|
3</t>
        </is>
      </c>
      <c r="P203" s="2" t="inlineStr">
        <is>
          <t xml:space="preserve">|
</t>
        </is>
      </c>
      <c r="Q203" t="inlineStr">
        <is>
          <t>koncentration af
et stof, under hvilken koncentrationen ikke kan bestemmes med acceptabel
nøjagtighed</t>
        </is>
      </c>
      <c r="R203" s="2" t="inlineStr">
        <is>
          <t>Bestimmungsgrenze|
Quantifizierungsgrenze</t>
        </is>
      </c>
      <c r="S203" s="2" t="inlineStr">
        <is>
          <t>3|
3</t>
        </is>
      </c>
      <c r="T203" s="2" t="inlineStr">
        <is>
          <t xml:space="preserve">|
</t>
        </is>
      </c>
      <c r="U203" t="inlineStr">
        <is>
          <t>Die Bestimmungsgrenze ist festgelegt durch die kleinste Menge eines Stoffes in einer Probe, die mit einer definierten Präzision und Richtigkeit unter den angegebenen Versuchsbedingungen quantitativ bestimmt werden kann.</t>
        </is>
      </c>
      <c r="V203" s="2" t="inlineStr">
        <is>
          <t>όριο ποσοτικού προσδιορισμού|
LOQ</t>
        </is>
      </c>
      <c r="W203" s="2" t="inlineStr">
        <is>
          <t>3|
3</t>
        </is>
      </c>
      <c r="X203" s="2" t="inlineStr">
        <is>
          <t xml:space="preserve">|
</t>
        </is>
      </c>
      <c r="Y203" t="inlineStr">
        <is>
          <t>συγκέντρωση μιας ουσίας κάτω από την οποία δεν είναι δυνατός ο προσδιορισμός της συγκέντρωσης με αποδεκτή ακρίβεια</t>
        </is>
      </c>
      <c r="Z203" s="2" t="inlineStr">
        <is>
          <t>limit of quantification|
limit of quantitation|
LOQ|
limit of determination</t>
        </is>
      </c>
      <c r="AA203" s="2" t="inlineStr">
        <is>
          <t>3|
3|
3|
3</t>
        </is>
      </c>
      <c r="AB203" s="2" t="inlineStr">
        <is>
          <t>|
|
|
deprecated</t>
        </is>
      </c>
      <c r="AC203" t="inlineStr">
        <is>
          <t>concentration of a substance below which the concentration cannot be determined with an acceptable accuracy</t>
        </is>
      </c>
      <c r="AD203" s="2" t="inlineStr">
        <is>
          <t>límite de cuantificación</t>
        </is>
      </c>
      <c r="AE203" s="2" t="inlineStr">
        <is>
          <t>3</t>
        </is>
      </c>
      <c r="AF203" s="2" t="inlineStr">
        <is>
          <t/>
        </is>
      </c>
      <c r="AG203" t="inlineStr">
        <is>
          <t>el límite de cuantificación es el menor contenido medido por encima del cual resulta posible la determinación del analizado con un grado específico de exactitud y repetibilidad (dentro de un laboratorio)</t>
        </is>
      </c>
      <c r="AH203" s="2" t="inlineStr">
        <is>
          <t>määramispiir</t>
        </is>
      </c>
      <c r="AI203" s="2" t="inlineStr">
        <is>
          <t>3</t>
        </is>
      </c>
      <c r="AJ203" s="2" t="inlineStr">
        <is>
          <t/>
        </is>
      </c>
      <c r="AK203" t="inlineStr">
        <is>
          <t/>
        </is>
      </c>
      <c r="AL203" t="inlineStr">
        <is>
          <t/>
        </is>
      </c>
      <c r="AM203" t="inlineStr">
        <is>
          <t/>
        </is>
      </c>
      <c r="AN203" t="inlineStr">
        <is>
          <t/>
        </is>
      </c>
      <c r="AO203" t="inlineStr">
        <is>
          <t/>
        </is>
      </c>
      <c r="AP203" s="2" t="inlineStr">
        <is>
          <t>seuil de quantification|
limite de quantification</t>
        </is>
      </c>
      <c r="AQ203" s="2" t="inlineStr">
        <is>
          <t>3|
3</t>
        </is>
      </c>
      <c r="AR203" s="2" t="inlineStr">
        <is>
          <t xml:space="preserve">|
</t>
        </is>
      </c>
      <c r="AS203" t="inlineStr">
        <is>
          <t>la concentration d’une substance en dessous de laquelle la concentration ne peut être déterminée avec une précision acceptable</t>
        </is>
      </c>
      <c r="AT203" s="2" t="inlineStr">
        <is>
          <t>teorainn chainníochtaithe|
teorainn chinnidh</t>
        </is>
      </c>
      <c r="AU203" s="2" t="inlineStr">
        <is>
          <t>3|
3</t>
        </is>
      </c>
      <c r="AV203" s="2" t="inlineStr">
        <is>
          <t xml:space="preserve">|
</t>
        </is>
      </c>
      <c r="AW203" t="inlineStr">
        <is>
          <t/>
        </is>
      </c>
      <c r="AX203" t="inlineStr">
        <is>
          <t/>
        </is>
      </c>
      <c r="AY203" t="inlineStr">
        <is>
          <t/>
        </is>
      </c>
      <c r="AZ203" t="inlineStr">
        <is>
          <t/>
        </is>
      </c>
      <c r="BA203" t="inlineStr">
        <is>
          <t/>
        </is>
      </c>
      <c r="BB203" s="2" t="inlineStr">
        <is>
          <t>meghatározási határ</t>
        </is>
      </c>
      <c r="BC203" s="2" t="inlineStr">
        <is>
          <t>4</t>
        </is>
      </c>
      <c r="BD203" s="2" t="inlineStr">
        <is>
          <t/>
        </is>
      </c>
      <c r="BE203" t="inlineStr">
        <is>
          <t>az a legkisebb koncentráció, vagy anyagmennyiség, amely még elfogadható pontossággal és precizitással határozható meg</t>
        </is>
      </c>
      <c r="BF203" s="2" t="inlineStr">
        <is>
          <t>limite di quantificazione|
LOQ</t>
        </is>
      </c>
      <c r="BG203" s="2" t="inlineStr">
        <is>
          <t>3|
3</t>
        </is>
      </c>
      <c r="BH203" s="2" t="inlineStr">
        <is>
          <t xml:space="preserve">|
</t>
        </is>
      </c>
      <c r="BI203" t="inlineStr">
        <is>
          <t>concentrazione di
una sostanza al di sotto della quale non è possibile determinare la
concentrazione con un’accuratezza accettabile</t>
        </is>
      </c>
      <c r="BJ203" s="2" t="inlineStr">
        <is>
          <t>kiekybinio nustatymo riba</t>
        </is>
      </c>
      <c r="BK203" s="2" t="inlineStr">
        <is>
          <t>3</t>
        </is>
      </c>
      <c r="BL203" s="2" t="inlineStr">
        <is>
          <t/>
        </is>
      </c>
      <c r="BM203" t="inlineStr">
        <is>
          <t>mažiausias analitės kiekis, kurį galima kiekybiškai nustatyti tam tikru pasikliovimo lygiu</t>
        </is>
      </c>
      <c r="BN203" s="2" t="inlineStr">
        <is>
          <t>kvantitatīvās noteikšanas robeža</t>
        </is>
      </c>
      <c r="BO203" s="2" t="inlineStr">
        <is>
          <t>3</t>
        </is>
      </c>
      <c r="BP203" s="2" t="inlineStr">
        <is>
          <t/>
        </is>
      </c>
      <c r="BQ203" t="inlineStr">
        <is>
          <t/>
        </is>
      </c>
      <c r="BR203" t="inlineStr">
        <is>
          <t/>
        </is>
      </c>
      <c r="BS203" t="inlineStr">
        <is>
          <t/>
        </is>
      </c>
      <c r="BT203" t="inlineStr">
        <is>
          <t/>
        </is>
      </c>
      <c r="BU203" t="inlineStr">
        <is>
          <t/>
        </is>
      </c>
      <c r="BV203" s="2" t="inlineStr">
        <is>
          <t>bepaalbaarheidsgrens|
kwantificeringsgrens</t>
        </is>
      </c>
      <c r="BW203" s="2" t="inlineStr">
        <is>
          <t>3|
3</t>
        </is>
      </c>
      <c r="BX203" s="2" t="inlineStr">
        <is>
          <t xml:space="preserve">|
</t>
        </is>
      </c>
      <c r="BY203" t="inlineStr">
        <is>
          <t>laagste concentratie van een stof waarbij de concentratie nog met aanvaardbare nauwkeurigheid kan worden bepaald</t>
        </is>
      </c>
      <c r="BZ203" s="2" t="inlineStr">
        <is>
          <t>granica oznaczalności</t>
        </is>
      </c>
      <c r="CA203" s="2" t="inlineStr">
        <is>
          <t>3</t>
        </is>
      </c>
      <c r="CB203" s="2" t="inlineStr">
        <is>
          <t/>
        </is>
      </c>
      <c r="CC203" t="inlineStr">
        <is>
          <t>najmniejsze możliwe do dokładnego oznaczenia stężenie analitu w danych warunkach eksperymentalnych</t>
        </is>
      </c>
      <c r="CD203" s="2" t="inlineStr">
        <is>
          <t>limite de quantificação</t>
        </is>
      </c>
      <c r="CE203" s="2" t="inlineStr">
        <is>
          <t>3</t>
        </is>
      </c>
      <c r="CF203" s="2" t="inlineStr">
        <is>
          <t/>
        </is>
      </c>
      <c r="CG203" t="inlineStr">
        <is>
          <t>Mais baixo teor medido acima do qual é possível a determinação da substância a analisar com um grau específico de exatidão e de repetibilidade (no mesmo laboratório).</t>
        </is>
      </c>
      <c r="CH203" s="2" t="inlineStr">
        <is>
          <t>LOQ|
limită de cuantificare</t>
        </is>
      </c>
      <c r="CI203" s="2" t="inlineStr">
        <is>
          <t>3|
3</t>
        </is>
      </c>
      <c r="CJ203" s="2" t="inlineStr">
        <is>
          <t xml:space="preserve">|
</t>
        </is>
      </c>
      <c r="CK203" t="inlineStr">
        <is>
          <t>un multiplu definit al limitei de detecție pentru o concentrație a analitului care poate fi rezonabil determinată la un nivel acceptabil de acuratețe și precizie</t>
        </is>
      </c>
      <c r="CL203" s="2" t="inlineStr">
        <is>
          <t>kvantifikačný limit|
limit kvantifikácie|
LOQ</t>
        </is>
      </c>
      <c r="CM203" s="2" t="inlineStr">
        <is>
          <t>3|
3|
3</t>
        </is>
      </c>
      <c r="CN203" s="2" t="inlineStr">
        <is>
          <t xml:space="preserve">|
|
</t>
        </is>
      </c>
      <c r="CO203" t="inlineStr">
        <is>
          <t>koncentrácia látky, pod ktorou nemožno stanoviť koncentráciu s prípustnou presnosťou</t>
        </is>
      </c>
      <c r="CP203" s="2" t="inlineStr">
        <is>
          <t>meja določljivosti|
LOQ</t>
        </is>
      </c>
      <c r="CQ203" s="2" t="inlineStr">
        <is>
          <t>3|
3</t>
        </is>
      </c>
      <c r="CR203" s="2" t="inlineStr">
        <is>
          <t xml:space="preserve">|
</t>
        </is>
      </c>
      <c r="CS203" t="inlineStr">
        <is>
          <t>opredeljeni mnogokratnik meje zaznavnosti pri koncentraciji parametra, ki ga je mogoče določiti s sprejemljivo ravnjo natančnosti</t>
        </is>
      </c>
      <c r="CT203" t="inlineStr">
        <is>
          <t/>
        </is>
      </c>
      <c r="CU203" t="inlineStr">
        <is>
          <t/>
        </is>
      </c>
      <c r="CV203" t="inlineStr">
        <is>
          <t/>
        </is>
      </c>
      <c r="CW203" t="inlineStr">
        <is>
          <t/>
        </is>
      </c>
    </row>
    <row r="204">
      <c r="A204" s="1" t="str">
        <f>HYPERLINK("https://iate.europa.eu/entry/result/1686271/all", "1686271")</f>
        <v>1686271</v>
      </c>
      <c r="B204" t="inlineStr">
        <is>
          <t>SOCIAL QUESTIONS</t>
        </is>
      </c>
      <c r="C204" t="inlineStr">
        <is>
          <t>SOCIAL QUESTIONS|health|illness</t>
        </is>
      </c>
      <c r="D204" t="inlineStr">
        <is>
          <t>no</t>
        </is>
      </c>
      <c r="E204" t="inlineStr">
        <is>
          <t/>
        </is>
      </c>
      <c r="F204" t="inlineStr">
        <is>
          <t/>
        </is>
      </c>
      <c r="G204" t="inlineStr">
        <is>
          <t/>
        </is>
      </c>
      <c r="H204" t="inlineStr">
        <is>
          <t/>
        </is>
      </c>
      <c r="I204" t="inlineStr">
        <is>
          <t/>
        </is>
      </c>
      <c r="J204" t="inlineStr">
        <is>
          <t/>
        </is>
      </c>
      <c r="K204" t="inlineStr">
        <is>
          <t/>
        </is>
      </c>
      <c r="L204" t="inlineStr">
        <is>
          <t/>
        </is>
      </c>
      <c r="M204" t="inlineStr">
        <is>
          <t/>
        </is>
      </c>
      <c r="N204" s="2" t="inlineStr">
        <is>
          <t>polycytæmi</t>
        </is>
      </c>
      <c r="O204" s="2" t="inlineStr">
        <is>
          <t>3</t>
        </is>
      </c>
      <c r="P204" s="2" t="inlineStr">
        <is>
          <t/>
        </is>
      </c>
      <c r="Q204" t="inlineStr">
        <is>
          <t/>
        </is>
      </c>
      <c r="R204" s="2" t="inlineStr">
        <is>
          <t>Polycythaemia</t>
        </is>
      </c>
      <c r="S204" s="2" t="inlineStr">
        <is>
          <t>1</t>
        </is>
      </c>
      <c r="T204" s="2" t="inlineStr">
        <is>
          <t/>
        </is>
      </c>
      <c r="U204" t="inlineStr">
        <is>
          <t/>
        </is>
      </c>
      <c r="V204" s="2" t="inlineStr">
        <is>
          <t>νόσος Vaquez</t>
        </is>
      </c>
      <c r="W204" s="2" t="inlineStr">
        <is>
          <t>3</t>
        </is>
      </c>
      <c r="X204" s="2" t="inlineStr">
        <is>
          <t/>
        </is>
      </c>
      <c r="Y204" t="inlineStr">
        <is>
          <t/>
        </is>
      </c>
      <c r="Z204" s="2" t="inlineStr">
        <is>
          <t>polycythaemia vera|
polycythemia vera|
acquired primary erythrocytosis|
Osler-Vaquez disease|
polycythemia rubra vera|
Vaquez's disease|
Vaquez-Osler disease</t>
        </is>
      </c>
      <c r="AA204" s="2" t="inlineStr">
        <is>
          <t>3|
1|
3|
3|
3|
3|
3</t>
        </is>
      </c>
      <c r="AB204" s="2" t="inlineStr">
        <is>
          <t xml:space="preserve">preferred|
|
|
|
|
|
</t>
        </is>
      </c>
      <c r="AC204" t="inlineStr">
        <is>
          <t>acquired myeloproliferative disorder characterised by an elevated absolute red blood cell mass caused by uncontrolled red blood cell production, frequently associated with uncontrolled white blood cell and platelet production</t>
        </is>
      </c>
      <c r="AD204" s="2" t="inlineStr">
        <is>
          <t>policitemia vera|
policitemia primaria|
enfermedad de Vaquez|
enfermedad de Vaquez-Osler</t>
        </is>
      </c>
      <c r="AE204" s="2" t="inlineStr">
        <is>
          <t>3|
3|
3|
3</t>
        </is>
      </c>
      <c r="AF204" s="2" t="inlineStr">
        <is>
          <t xml:space="preserve">|
|
|
</t>
        </is>
      </c>
      <c r="AG204" t="inlineStr">
        <is>
          <t>enfermedad mieloproliferativa crónica de causa desconocida caracterizada por un aumento de la concentración de Hb y de la masa eritrocitaria</t>
        </is>
      </c>
      <c r="AH204" t="inlineStr">
        <is>
          <t/>
        </is>
      </c>
      <c r="AI204" t="inlineStr">
        <is>
          <t/>
        </is>
      </c>
      <c r="AJ204" t="inlineStr">
        <is>
          <t/>
        </is>
      </c>
      <c r="AK204" t="inlineStr">
        <is>
          <t/>
        </is>
      </c>
      <c r="AL204" s="2" t="inlineStr">
        <is>
          <t>polycythaemia vera|
itsenäinen polysytemia</t>
        </is>
      </c>
      <c r="AM204" s="2" t="inlineStr">
        <is>
          <t>3|
3</t>
        </is>
      </c>
      <c r="AN204" s="2" t="inlineStr">
        <is>
          <t xml:space="preserve">|
</t>
        </is>
      </c>
      <c r="AO204" t="inlineStr">
        <is>
          <t/>
        </is>
      </c>
      <c r="AP204" s="2" t="inlineStr">
        <is>
          <t>maladie de Vaquez|
polycythémie vraie|
polyglobulie primitive</t>
        </is>
      </c>
      <c r="AQ204" s="2" t="inlineStr">
        <is>
          <t>3|
3|
1</t>
        </is>
      </c>
      <c r="AR204" s="2" t="inlineStr">
        <is>
          <t xml:space="preserve">|
|
</t>
        </is>
      </c>
      <c r="AS204" t="inlineStr">
        <is>
          <t>maladie du sang, non cancéreuse, dans laquelle les globules rouges sont beaucoup trop nombreux</t>
        </is>
      </c>
      <c r="AT204" t="inlineStr">
        <is>
          <t/>
        </is>
      </c>
      <c r="AU204" t="inlineStr">
        <is>
          <t/>
        </is>
      </c>
      <c r="AV204" t="inlineStr">
        <is>
          <t/>
        </is>
      </c>
      <c r="AW204" t="inlineStr">
        <is>
          <t/>
        </is>
      </c>
      <c r="AX204" t="inlineStr">
        <is>
          <t/>
        </is>
      </c>
      <c r="AY204" t="inlineStr">
        <is>
          <t/>
        </is>
      </c>
      <c r="AZ204" t="inlineStr">
        <is>
          <t/>
        </is>
      </c>
      <c r="BA204" t="inlineStr">
        <is>
          <t/>
        </is>
      </c>
      <c r="BB204" t="inlineStr">
        <is>
          <t/>
        </is>
      </c>
      <c r="BC204" t="inlineStr">
        <is>
          <t/>
        </is>
      </c>
      <c r="BD204" t="inlineStr">
        <is>
          <t/>
        </is>
      </c>
      <c r="BE204" t="inlineStr">
        <is>
          <t/>
        </is>
      </c>
      <c r="BF204" s="2" t="inlineStr">
        <is>
          <t>morbo di Vaquez</t>
        </is>
      </c>
      <c r="BG204" s="2" t="inlineStr">
        <is>
          <t>3</t>
        </is>
      </c>
      <c r="BH204" s="2" t="inlineStr">
        <is>
          <t/>
        </is>
      </c>
      <c r="BI204" t="inlineStr">
        <is>
          <t>policitemia vera</t>
        </is>
      </c>
      <c r="BJ204" t="inlineStr">
        <is>
          <t/>
        </is>
      </c>
      <c r="BK204" t="inlineStr">
        <is>
          <t/>
        </is>
      </c>
      <c r="BL204" t="inlineStr">
        <is>
          <t/>
        </is>
      </c>
      <c r="BM204" t="inlineStr">
        <is>
          <t/>
        </is>
      </c>
      <c r="BN204" t="inlineStr">
        <is>
          <t/>
        </is>
      </c>
      <c r="BO204" t="inlineStr">
        <is>
          <t/>
        </is>
      </c>
      <c r="BP204" t="inlineStr">
        <is>
          <t/>
        </is>
      </c>
      <c r="BQ204" t="inlineStr">
        <is>
          <t/>
        </is>
      </c>
      <c r="BR204" t="inlineStr">
        <is>
          <t/>
        </is>
      </c>
      <c r="BS204" t="inlineStr">
        <is>
          <t/>
        </is>
      </c>
      <c r="BT204" t="inlineStr">
        <is>
          <t/>
        </is>
      </c>
      <c r="BU204" t="inlineStr">
        <is>
          <t/>
        </is>
      </c>
      <c r="BV204" s="2" t="inlineStr">
        <is>
          <t>ziekte van Vaquez-Osler</t>
        </is>
      </c>
      <c r="BW204" s="2" t="inlineStr">
        <is>
          <t>3</t>
        </is>
      </c>
      <c r="BX204" s="2" t="inlineStr">
        <is>
          <t/>
        </is>
      </c>
      <c r="BY204" t="inlineStr">
        <is>
          <t/>
        </is>
      </c>
      <c r="BZ204" t="inlineStr">
        <is>
          <t/>
        </is>
      </c>
      <c r="CA204" t="inlineStr">
        <is>
          <t/>
        </is>
      </c>
      <c r="CB204" t="inlineStr">
        <is>
          <t/>
        </is>
      </c>
      <c r="CC204" t="inlineStr">
        <is>
          <t/>
        </is>
      </c>
      <c r="CD204" s="2" t="inlineStr">
        <is>
          <t>doença de Vaquez|
poliglobúlia essencial|
doença de Vaquez-Osler|
eritrocitose megalosplénica|
policitemia criptogénica|
policitemia esplenomegálica|
policitemia mielopática|
policitemia rubra|
policitemia vera</t>
        </is>
      </c>
      <c r="CE204" s="2" t="inlineStr">
        <is>
          <t>3|
3|
3|
3|
3|
3|
3|
3|
3</t>
        </is>
      </c>
      <c r="CF204" s="2" t="inlineStr">
        <is>
          <t xml:space="preserve">|
|
|
|
|
|
|
|
</t>
        </is>
      </c>
      <c r="CG204" t="inlineStr">
        <is>
          <t/>
        </is>
      </c>
      <c r="CH204" t="inlineStr">
        <is>
          <t/>
        </is>
      </c>
      <c r="CI204" t="inlineStr">
        <is>
          <t/>
        </is>
      </c>
      <c r="CJ204" t="inlineStr">
        <is>
          <t/>
        </is>
      </c>
      <c r="CK204" t="inlineStr">
        <is>
          <t/>
        </is>
      </c>
      <c r="CL204" t="inlineStr">
        <is>
          <t/>
        </is>
      </c>
      <c r="CM204" t="inlineStr">
        <is>
          <t/>
        </is>
      </c>
      <c r="CN204" t="inlineStr">
        <is>
          <t/>
        </is>
      </c>
      <c r="CO204" t="inlineStr">
        <is>
          <t/>
        </is>
      </c>
      <c r="CP204" t="inlineStr">
        <is>
          <t/>
        </is>
      </c>
      <c r="CQ204" t="inlineStr">
        <is>
          <t/>
        </is>
      </c>
      <c r="CR204" t="inlineStr">
        <is>
          <t/>
        </is>
      </c>
      <c r="CS204" t="inlineStr">
        <is>
          <t/>
        </is>
      </c>
      <c r="CT204" t="inlineStr">
        <is>
          <t/>
        </is>
      </c>
      <c r="CU204" t="inlineStr">
        <is>
          <t/>
        </is>
      </c>
      <c r="CV204" t="inlineStr">
        <is>
          <t/>
        </is>
      </c>
      <c r="CW204" t="inlineStr">
        <is>
          <t/>
        </is>
      </c>
    </row>
    <row r="205">
      <c r="A205" s="1" t="str">
        <f>HYPERLINK("https://iate.europa.eu/entry/result/3543176/all", "3543176")</f>
        <v>3543176</v>
      </c>
      <c r="B205" t="inlineStr">
        <is>
          <t>SOCIAL QUESTIONS</t>
        </is>
      </c>
      <c r="C205" t="inlineStr">
        <is>
          <t>SOCIAL QUESTIONS|health|pharmaceutical industry</t>
        </is>
      </c>
      <c r="D205" t="inlineStr">
        <is>
          <t>yes</t>
        </is>
      </c>
      <c r="E205" t="inlineStr">
        <is>
          <t/>
        </is>
      </c>
      <c r="F205" s="2" t="inlineStr">
        <is>
          <t>допълнителен лекарствен продукт</t>
        </is>
      </c>
      <c r="G205" s="2" t="inlineStr">
        <is>
          <t>3</t>
        </is>
      </c>
      <c r="H205" s="2" t="inlineStr">
        <is>
          <t/>
        </is>
      </c>
      <c r="I205" t="inlineStr">
        <is>
          <t>Лекарствен продукт [ &lt;a href="/entry/result/1443220/all" id="ENTRY_TO_ENTRY_CONVERTER" target="_blank"&gt;IATE:1443220&lt;/a&gt; ], използван в контекста на клинично изпитване [ &lt;a href="/entry/result/1686971/all" id="ENTRY_TO_ENTRY_CONVERTER" target="_blank"&gt;IATE:1686971&lt;/a&gt; ], но не като изпитван лекарствен продукт [ &lt;a href="/entry/result/2146586/all" id="ENTRY_TO_ENTRY_CONVERTER" target="_blank"&gt;IATE:2146586&lt;/a&gt; ].</t>
        </is>
      </c>
      <c r="J205" s="2" t="inlineStr">
        <is>
          <t>pomocný léčivý přípravek</t>
        </is>
      </c>
      <c r="K205" s="2" t="inlineStr">
        <is>
          <t>3</t>
        </is>
      </c>
      <c r="L205" s="2" t="inlineStr">
        <is>
          <t/>
        </is>
      </c>
      <c r="M205" t="inlineStr">
        <is>
          <t>léčivý přípravek používaný pro potřeby klinického hodnocení, jak je uvedeno v protokolu, avšak nikoliv jako hodnocený léčivý přípravek</t>
        </is>
      </c>
      <c r="N205" s="2" t="inlineStr">
        <is>
          <t>hjælpelægemiddel</t>
        </is>
      </c>
      <c r="O205" s="2" t="inlineStr">
        <is>
          <t>3</t>
        </is>
      </c>
      <c r="P205" s="2" t="inlineStr">
        <is>
          <t/>
        </is>
      </c>
      <c r="Q205" t="inlineStr">
        <is>
          <t>et lægemiddel, der anvendes i forbindelse med et klinisk forsøg, men ikke som et forsøgslægemiddel</t>
        </is>
      </c>
      <c r="R205" s="2" t="inlineStr">
        <is>
          <t>Hilfspräparat</t>
        </is>
      </c>
      <c r="S205" s="2" t="inlineStr">
        <is>
          <t>3</t>
        </is>
      </c>
      <c r="T205" s="2" t="inlineStr">
        <is>
          <t/>
        </is>
      </c>
      <c r="U205" t="inlineStr">
        <is>
          <t/>
        </is>
      </c>
      <c r="V205" s="2" t="inlineStr">
        <is>
          <t>βοηθητικό φάρμακο</t>
        </is>
      </c>
      <c r="W205" s="2" t="inlineStr">
        <is>
          <t>3</t>
        </is>
      </c>
      <c r="X205" s="2" t="inlineStr">
        <is>
          <t/>
        </is>
      </c>
      <c r="Y205" t="inlineStr">
        <is>
          <t/>
        </is>
      </c>
      <c r="Z205" s="2" t="inlineStr">
        <is>
          <t>auxiliary medicinal product|
auxiliary medicinal products</t>
        </is>
      </c>
      <c r="AA205" s="2" t="inlineStr">
        <is>
          <t>3|
1</t>
        </is>
      </c>
      <c r="AB205" s="2" t="inlineStr">
        <is>
          <t xml:space="preserve">|
</t>
        </is>
      </c>
      <c r="AC205" t="inlineStr">
        <is>
          <t>medicinal product used in the context of a clinical trial, but not as an investigational medicinal product</t>
        </is>
      </c>
      <c r="AD205" t="inlineStr">
        <is>
          <t/>
        </is>
      </c>
      <c r="AE205" t="inlineStr">
        <is>
          <t/>
        </is>
      </c>
      <c r="AF205" t="inlineStr">
        <is>
          <t/>
        </is>
      </c>
      <c r="AG205" t="inlineStr">
        <is>
          <t/>
        </is>
      </c>
      <c r="AH205" s="2" t="inlineStr">
        <is>
          <t>täiendav ravim</t>
        </is>
      </c>
      <c r="AI205" s="2" t="inlineStr">
        <is>
          <t>3</t>
        </is>
      </c>
      <c r="AJ205" s="2" t="inlineStr">
        <is>
          <t/>
        </is>
      </c>
      <c r="AK205" t="inlineStr">
        <is>
          <t>kliinilises katses kasutatav muu ravim kui uuritav ravim</t>
        </is>
      </c>
      <c r="AL205" s="2" t="inlineStr">
        <is>
          <t>oheislääke</t>
        </is>
      </c>
      <c r="AM205" s="2" t="inlineStr">
        <is>
          <t>3</t>
        </is>
      </c>
      <c r="AN205" s="2" t="inlineStr">
        <is>
          <t/>
        </is>
      </c>
      <c r="AO205" t="inlineStr">
        <is>
          <t/>
        </is>
      </c>
      <c r="AP205" s="2" t="inlineStr">
        <is>
          <t>médicament auxiliaire</t>
        </is>
      </c>
      <c r="AQ205" s="2" t="inlineStr">
        <is>
          <t>3</t>
        </is>
      </c>
      <c r="AR205" s="2" t="inlineStr">
        <is>
          <t/>
        </is>
      </c>
      <c r="AS205" t="inlineStr">
        <is>
          <t>médicament utilisé dans le contexte d'un essai clinique, mais non comme médicament expérimental</t>
        </is>
      </c>
      <c r="AT205" s="2" t="inlineStr">
        <is>
          <t>táirge íocshláinte cúntach</t>
        </is>
      </c>
      <c r="AU205" s="2" t="inlineStr">
        <is>
          <t>3</t>
        </is>
      </c>
      <c r="AV205" s="2" t="inlineStr">
        <is>
          <t/>
        </is>
      </c>
      <c r="AW205" t="inlineStr">
        <is>
          <t/>
        </is>
      </c>
      <c r="AX205" t="inlineStr">
        <is>
          <t/>
        </is>
      </c>
      <c r="AY205" t="inlineStr">
        <is>
          <t/>
        </is>
      </c>
      <c r="AZ205" t="inlineStr">
        <is>
          <t/>
        </is>
      </c>
      <c r="BA205" t="inlineStr">
        <is>
          <t/>
        </is>
      </c>
      <c r="BB205" s="2" t="inlineStr">
        <is>
          <t>kiegészítő gyógyszer</t>
        </is>
      </c>
      <c r="BC205" s="2" t="inlineStr">
        <is>
          <t>4</t>
        </is>
      </c>
      <c r="BD205" s="2" t="inlineStr">
        <is>
          <t/>
        </is>
      </c>
      <c r="BE205" t="inlineStr">
        <is>
          <t>klinikai vizsgálatnak a tervben meghatározott szükségleteire alkalmazott gyógyszer, amelyet az adott vizsgálatban nem vizsgálati gyógyszerként [ &lt;a href="/entry/result/2146586/all" id="ENTRY_TO_ENTRY_CONVERTER" target="_blank"&gt;IATE:2146586&lt;/a&gt; ] alkalmaznak</t>
        </is>
      </c>
      <c r="BF205" s="2" t="inlineStr">
        <is>
          <t>medicinale ausiliario</t>
        </is>
      </c>
      <c r="BG205" s="2" t="inlineStr">
        <is>
          <t>3</t>
        </is>
      </c>
      <c r="BH205" s="2" t="inlineStr">
        <is>
          <t/>
        </is>
      </c>
      <c r="BI205" t="inlineStr">
        <is>
          <t>medicinale utilizzato nel contesto di una sperimentazione clinica, ma non come medicinale in fase di sperimentazione</t>
        </is>
      </c>
      <c r="BJ205" s="2" t="inlineStr">
        <is>
          <t>pagalbinis vaistas</t>
        </is>
      </c>
      <c r="BK205" s="2" t="inlineStr">
        <is>
          <t>3</t>
        </is>
      </c>
      <c r="BL205" s="2" t="inlineStr">
        <is>
          <t/>
        </is>
      </c>
      <c r="BM205" t="inlineStr">
        <is>
          <t>vaistas, naudojamas klinikinių tyrimų reikmėms, kaip nurodyta protokole, bet ne kaip tiriamasis vaistas [ &lt;a href="/entry/result/2146586/all" id="ENTRY_TO_ENTRY_CONVERTER" target="_blank"&gt;IATE:2146586&lt;/a&gt; ]</t>
        </is>
      </c>
      <c r="BN205" s="2" t="inlineStr">
        <is>
          <t>papildzāles</t>
        </is>
      </c>
      <c r="BO205" s="2" t="inlineStr">
        <is>
          <t>2</t>
        </is>
      </c>
      <c r="BP205" s="2" t="inlineStr">
        <is>
          <t/>
        </is>
      </c>
      <c r="BQ205" t="inlineStr">
        <is>
          <t>zāles, ko lieto klīniskas pārbaudes vajadzībām saskaņā ar aprakstu protokolā, bet ne kā pētāmās zāles</t>
        </is>
      </c>
      <c r="BR205" s="2" t="inlineStr">
        <is>
          <t>prodott mediċinali awżiljarju</t>
        </is>
      </c>
      <c r="BS205" s="2" t="inlineStr">
        <is>
          <t>3</t>
        </is>
      </c>
      <c r="BT205" s="2" t="inlineStr">
        <is>
          <t/>
        </is>
      </c>
      <c r="BU205" t="inlineStr">
        <is>
          <t/>
        </is>
      </c>
      <c r="BV205" s="2" t="inlineStr">
        <is>
          <t>auxiliair geneesmiddel</t>
        </is>
      </c>
      <c r="BW205" s="2" t="inlineStr">
        <is>
          <t>3</t>
        </is>
      </c>
      <c r="BX205" s="2" t="inlineStr">
        <is>
          <t/>
        </is>
      </c>
      <c r="BY205" t="inlineStr">
        <is>
          <t>"geneesmiddel dat in een klinische proef wordt gebruikt, maar niet als geneesmiddel voor onderzoek"</t>
        </is>
      </c>
      <c r="BZ205" s="2" t="inlineStr">
        <is>
          <t>pomocniczy produkt leczniczy</t>
        </is>
      </c>
      <c r="CA205" s="2" t="inlineStr">
        <is>
          <t>3</t>
        </is>
      </c>
      <c r="CB205" s="2" t="inlineStr">
        <is>
          <t/>
        </is>
      </c>
      <c r="CC205" t="inlineStr">
        <is>
          <t>produkt leczniczy stosowany na potrzeby badania klinicznego zgodnie z opisem zawartym w protokole, lecz nie jako badany produkt leczniczy</t>
        </is>
      </c>
      <c r="CD205" s="2" t="inlineStr">
        <is>
          <t>medicamento auxiliar</t>
        </is>
      </c>
      <c r="CE205" s="2" t="inlineStr">
        <is>
          <t>3</t>
        </is>
      </c>
      <c r="CF205" s="2" t="inlineStr">
        <is>
          <t/>
        </is>
      </c>
      <c r="CG205" t="inlineStr">
        <is>
          <t>Medicamento utilizado para as necessidades de um ensaio clínico tal como descritas no protocolo, mas não como medicamento experimental.</t>
        </is>
      </c>
      <c r="CH205" s="2" t="inlineStr">
        <is>
          <t>medicament auxiliar</t>
        </is>
      </c>
      <c r="CI205" s="2" t="inlineStr">
        <is>
          <t>3</t>
        </is>
      </c>
      <c r="CJ205" s="2" t="inlineStr">
        <is>
          <t/>
        </is>
      </c>
      <c r="CK205" t="inlineStr">
        <is>
          <t>un medicament utilizat în cadrul unui trial clinic, dar nu ca medicament experimental</t>
        </is>
      </c>
      <c r="CL205" s="2" t="inlineStr">
        <is>
          <t>sprievodný liek</t>
        </is>
      </c>
      <c r="CM205" s="2" t="inlineStr">
        <is>
          <t>3</t>
        </is>
      </c>
      <c r="CN205" s="2" t="inlineStr">
        <is>
          <t/>
        </is>
      </c>
      <c r="CO205" t="inlineStr">
        <is>
          <t>liek používaný pre potreby klinického skúšania, v súlade s protokolom, ale nie ako skúšaný liek</t>
        </is>
      </c>
      <c r="CP205" s="2" t="inlineStr">
        <is>
          <t>pomožno zdravilo</t>
        </is>
      </c>
      <c r="CQ205" s="2" t="inlineStr">
        <is>
          <t>2</t>
        </is>
      </c>
      <c r="CR205" s="2" t="inlineStr">
        <is>
          <t/>
        </is>
      </c>
      <c r="CS205" t="inlineStr">
        <is>
          <t>Zdravilo, ki se uporabljajo pri kliničnem preskušanju, vendar ne kot zdravilo v preskušanju.</t>
        </is>
      </c>
      <c r="CT205" s="2" t="inlineStr">
        <is>
          <t>tilläggsläkemedel</t>
        </is>
      </c>
      <c r="CU205" s="2" t="inlineStr">
        <is>
          <t>3</t>
        </is>
      </c>
      <c r="CV205" s="2" t="inlineStr">
        <is>
          <t/>
        </is>
      </c>
      <c r="CW205" t="inlineStr">
        <is>
          <t>läkemedel som används i samband med en klinisk prövning, men inte som &lt;i&gt;prövningsläkemedel&lt;/i&gt; [ &lt;a href="/entry/result/2146586/all" id="ENTRY_TO_ENTRY_CONVERTER" target="_blank"&gt;IATE:2146586&lt;/a&gt; ]</t>
        </is>
      </c>
    </row>
    <row r="206">
      <c r="A206" s="1" t="str">
        <f>HYPERLINK("https://iate.europa.eu/entry/result/1351186/all", "1351186")</f>
        <v>1351186</v>
      </c>
      <c r="B206" t="inlineStr">
        <is>
          <t>SOCIAL QUESTIONS;SCIENCE</t>
        </is>
      </c>
      <c r="C206" t="inlineStr">
        <is>
          <t>SOCIAL QUESTIONS|health|pharmaceutical industry;SCIENCE|natural and applied sciences|life sciences</t>
        </is>
      </c>
      <c r="D206" t="inlineStr">
        <is>
          <t>yes</t>
        </is>
      </c>
      <c r="E206" t="inlineStr">
        <is>
          <t/>
        </is>
      </c>
      <c r="F206" s="2" t="inlineStr">
        <is>
          <t>отделяне</t>
        </is>
      </c>
      <c r="G206" s="2" t="inlineStr">
        <is>
          <t>3</t>
        </is>
      </c>
      <c r="H206" s="2" t="inlineStr">
        <is>
          <t/>
        </is>
      </c>
      <c r="I206" t="inlineStr">
        <is>
          <t>Съвкупност от физиологични процеси за освобождаване на тялото от крайните продукти на обмяната на веществата, чуждородни вещества, а също излишната вода, минерални и органични вещества, получени от храни или образувани в тялото по време на метаболизма.</t>
        </is>
      </c>
      <c r="J206" s="2" t="inlineStr">
        <is>
          <t>vylučování</t>
        </is>
      </c>
      <c r="K206" s="2" t="inlineStr">
        <is>
          <t>3</t>
        </is>
      </c>
      <c r="L206" s="2" t="inlineStr">
        <is>
          <t/>
        </is>
      </c>
      <c r="M206" t="inlineStr">
        <is>
          <t>děje, kterými se tělo zbavuje mateřské látky i metabolitů</t>
        </is>
      </c>
      <c r="N206" s="2" t="inlineStr">
        <is>
          <t>ekskretion|
udskillelse</t>
        </is>
      </c>
      <c r="O206" s="2" t="inlineStr">
        <is>
          <t>3|
3</t>
        </is>
      </c>
      <c r="P206" s="2" t="inlineStr">
        <is>
          <t xml:space="preserve">|
</t>
        </is>
      </c>
      <c r="Q206" t="inlineStr">
        <is>
          <t>levende organismers udskillelse af affaldsstoffer, som de ikke har kunnet nedbryde og anvende, samt affaldsstoffer fra deres stofskifte</t>
        </is>
      </c>
      <c r="R206" s="2" t="inlineStr">
        <is>
          <t>Exkretion</t>
        </is>
      </c>
      <c r="S206" s="2" t="inlineStr">
        <is>
          <t>3</t>
        </is>
      </c>
      <c r="T206" s="2" t="inlineStr">
        <is>
          <t/>
        </is>
      </c>
      <c r="U206" t="inlineStr">
        <is>
          <t>Ausscheidung als Körperfunktion</t>
        </is>
      </c>
      <c r="V206" s="2" t="inlineStr">
        <is>
          <t>αποβολή|
απέκκριση</t>
        </is>
      </c>
      <c r="W206" s="2" t="inlineStr">
        <is>
          <t>3|
3</t>
        </is>
      </c>
      <c r="X206" s="2" t="inlineStr">
        <is>
          <t>admitted|
preferred</t>
        </is>
      </c>
      <c r="Y206" t="inlineStr">
        <is>
          <t/>
        </is>
      </c>
      <c r="Z206" s="2" t="inlineStr">
        <is>
          <t>excretion</t>
        </is>
      </c>
      <c r="AA206" s="2" t="inlineStr">
        <is>
          <t>3</t>
        </is>
      </c>
      <c r="AB206" s="2" t="inlineStr">
        <is>
          <t/>
        </is>
      </c>
      <c r="AC206" t="inlineStr">
        <is>
          <t>&lt;div&gt;movement of a drug out of the body&lt;/div&gt;</t>
        </is>
      </c>
      <c r="AD206" s="2" t="inlineStr">
        <is>
          <t>excreción</t>
        </is>
      </c>
      <c r="AE206" s="2" t="inlineStr">
        <is>
          <t>3</t>
        </is>
      </c>
      <c r="AF206" s="2" t="inlineStr">
        <is>
          <t/>
        </is>
      </c>
      <c r="AG206" t="inlineStr">
        <is>
          <t>Acción y efecto de expulsar del cuerpo los residuos metabólicos o digestivos.</t>
        </is>
      </c>
      <c r="AH206" s="2" t="inlineStr">
        <is>
          <t>eritumine</t>
        </is>
      </c>
      <c r="AI206" s="2" t="inlineStr">
        <is>
          <t>3</t>
        </is>
      </c>
      <c r="AJ206" s="2" t="inlineStr">
        <is>
          <t/>
        </is>
      </c>
      <c r="AK206" t="inlineStr">
        <is>
          <t>ainevahetuse lõpp-produkti väljumine organismist</t>
        </is>
      </c>
      <c r="AL206" s="2" t="inlineStr">
        <is>
          <t>eritys|
kuonaneritys|
ekskreetio|
kuonaeritys</t>
        </is>
      </c>
      <c r="AM206" s="2" t="inlineStr">
        <is>
          <t>3|
3|
3|
2</t>
        </is>
      </c>
      <c r="AN206" s="2" t="inlineStr">
        <is>
          <t xml:space="preserve">|
|
|
</t>
        </is>
      </c>
      <c r="AO206" t="inlineStr">
        <is>
          <t>prosessi, jossa metabolismin tuottamat haitta-aineet poistetaan elimistöstä</t>
        </is>
      </c>
      <c r="AP206" s="2" t="inlineStr">
        <is>
          <t>excrétion</t>
        </is>
      </c>
      <c r="AQ206" s="2" t="inlineStr">
        <is>
          <t>3</t>
        </is>
      </c>
      <c r="AR206" s="2" t="inlineStr">
        <is>
          <t/>
        </is>
      </c>
      <c r="AS206" t="inlineStr">
        <is>
          <t/>
        </is>
      </c>
      <c r="AT206" s="2" t="inlineStr">
        <is>
          <t>eisfhearadh</t>
        </is>
      </c>
      <c r="AU206" s="2" t="inlineStr">
        <is>
          <t>3</t>
        </is>
      </c>
      <c r="AV206" s="2" t="inlineStr">
        <is>
          <t/>
        </is>
      </c>
      <c r="AW206" t="inlineStr">
        <is>
          <t/>
        </is>
      </c>
      <c r="AX206" t="inlineStr">
        <is>
          <t/>
        </is>
      </c>
      <c r="AY206" t="inlineStr">
        <is>
          <t/>
        </is>
      </c>
      <c r="AZ206" t="inlineStr">
        <is>
          <t/>
        </is>
      </c>
      <c r="BA206" t="inlineStr">
        <is>
          <t/>
        </is>
      </c>
      <c r="BB206" s="2" t="inlineStr">
        <is>
          <t>kiválasztás|
kiürülés</t>
        </is>
      </c>
      <c r="BC206" s="2" t="inlineStr">
        <is>
          <t>3|
3</t>
        </is>
      </c>
      <c r="BD206" s="2" t="inlineStr">
        <is>
          <t xml:space="preserve">|
</t>
        </is>
      </c>
      <c r="BE206" t="inlineStr">
        <is>
          <t/>
        </is>
      </c>
      <c r="BF206" s="2" t="inlineStr">
        <is>
          <t>escrezione</t>
        </is>
      </c>
      <c r="BG206" s="2" t="inlineStr">
        <is>
          <t>3</t>
        </is>
      </c>
      <c r="BH206" s="2" t="inlineStr">
        <is>
          <t/>
        </is>
      </c>
      <c r="BI206" t="inlineStr">
        <is>
          <t>processo di emissione di prodotti di rifiuto di un orgamismo da parte di organi o strutture specializzati</t>
        </is>
      </c>
      <c r="BJ206" s="2" t="inlineStr">
        <is>
          <t>ekskrecija</t>
        </is>
      </c>
      <c r="BK206" s="2" t="inlineStr">
        <is>
          <t>3</t>
        </is>
      </c>
      <c r="BL206" s="2" t="inlineStr">
        <is>
          <t/>
        </is>
      </c>
      <c r="BM206" t="inlineStr">
        <is>
          <t>fiziologinių procesų visuma, kurių metu iš organizmo pašalinami galutiniai apykaitos produktai, šalutinės medžiagos, taip pat vandens, mineralinių ir organinių medžiagų perteklius</t>
        </is>
      </c>
      <c r="BN206" s="2" t="inlineStr">
        <is>
          <t>ekskrēcija</t>
        </is>
      </c>
      <c r="BO206" s="2" t="inlineStr">
        <is>
          <t>3</t>
        </is>
      </c>
      <c r="BP206" s="2" t="inlineStr">
        <is>
          <t/>
        </is>
      </c>
      <c r="BQ206" t="inlineStr">
        <is>
          <t>Ekskrētu izvadīšana</t>
        </is>
      </c>
      <c r="BR206" s="2" t="inlineStr">
        <is>
          <t>eskrezzjoni</t>
        </is>
      </c>
      <c r="BS206" s="2" t="inlineStr">
        <is>
          <t>3</t>
        </is>
      </c>
      <c r="BT206" s="2" t="inlineStr">
        <is>
          <t/>
        </is>
      </c>
      <c r="BU206" t="inlineStr">
        <is>
          <t>proċess fiżjoloġiku li permezz tiegħu l-organiżmu jelimina sustanzi tal-metaboliżmu inutli jew tossiċi</t>
        </is>
      </c>
      <c r="BV206" s="2" t="inlineStr">
        <is>
          <t>uitscheiding|
excretie</t>
        </is>
      </c>
      <c r="BW206" s="2" t="inlineStr">
        <is>
          <t>3|
3</t>
        </is>
      </c>
      <c r="BX206" s="2" t="inlineStr">
        <is>
          <t xml:space="preserve">|
</t>
        </is>
      </c>
      <c r="BY206" t="inlineStr">
        <is>
          <t>het verwijderen van stoffen die voor het lichaam schadelijk of nutteloos zijn</t>
        </is>
      </c>
      <c r="BZ206" s="2" t="inlineStr">
        <is>
          <t>wydalanie</t>
        </is>
      </c>
      <c r="CA206" s="2" t="inlineStr">
        <is>
          <t>3</t>
        </is>
      </c>
      <c r="CB206" s="2" t="inlineStr">
        <is>
          <t/>
        </is>
      </c>
      <c r="CC206" t="inlineStr">
        <is>
          <t/>
        </is>
      </c>
      <c r="CD206" s="2" t="inlineStr">
        <is>
          <t>excreção</t>
        </is>
      </c>
      <c r="CE206" s="2" t="inlineStr">
        <is>
          <t>3</t>
        </is>
      </c>
      <c r="CF206" s="2" t="inlineStr">
        <is>
          <t/>
        </is>
      </c>
      <c r="CG206" t="inlineStr">
        <is>
          <t/>
        </is>
      </c>
      <c r="CH206" s="2" t="inlineStr">
        <is>
          <t>excreție</t>
        </is>
      </c>
      <c r="CI206" s="2" t="inlineStr">
        <is>
          <t>3</t>
        </is>
      </c>
      <c r="CJ206" s="2" t="inlineStr">
        <is>
          <t/>
        </is>
      </c>
      <c r="CK206" t="inlineStr">
        <is>
          <t>acținea de eliminare a uui produs dintr-o structură cavitară, de regulă printr-un conduct natural</t>
        </is>
      </c>
      <c r="CL206" s="2" t="inlineStr">
        <is>
          <t>vylučovanie</t>
        </is>
      </c>
      <c r="CM206" s="2" t="inlineStr">
        <is>
          <t>3</t>
        </is>
      </c>
      <c r="CN206" s="2" t="inlineStr">
        <is>
          <t/>
        </is>
      </c>
      <c r="CO206" t="inlineStr">
        <is>
          <t>proces, ktorým organizmus separuje odpadové produkty zo svojho tela</t>
        </is>
      </c>
      <c r="CP206" s="2" t="inlineStr">
        <is>
          <t>izločanje</t>
        </is>
      </c>
      <c r="CQ206" s="2" t="inlineStr">
        <is>
          <t>3</t>
        </is>
      </c>
      <c r="CR206" s="2" t="inlineStr">
        <is>
          <t/>
        </is>
      </c>
      <c r="CS206" t="inlineStr">
        <is>
          <t>proces, s katerim se iz telesa odstranjujejo ksenobiotiki, navadno z urinom ali blatom</t>
        </is>
      </c>
      <c r="CT206" s="2" t="inlineStr">
        <is>
          <t>utsöndring</t>
        </is>
      </c>
      <c r="CU206" s="2" t="inlineStr">
        <is>
          <t>3</t>
        </is>
      </c>
      <c r="CV206" s="2" t="inlineStr">
        <is>
          <t/>
        </is>
      </c>
      <c r="CW206" t="inlineStr">
        <is>
          <t/>
        </is>
      </c>
    </row>
    <row r="207">
      <c r="A207" s="1" t="str">
        <f>HYPERLINK("https://iate.europa.eu/entry/result/1106007/all", "1106007")</f>
        <v>1106007</v>
      </c>
      <c r="B207" t="inlineStr">
        <is>
          <t>SOCIAL QUESTIONS</t>
        </is>
      </c>
      <c r="C207" t="inlineStr">
        <is>
          <t>SOCIAL QUESTIONS|health|pharmaceutical industry</t>
        </is>
      </c>
      <c r="D207" t="inlineStr">
        <is>
          <t>yes</t>
        </is>
      </c>
      <c r="E207" t="inlineStr">
        <is>
          <t/>
        </is>
      </c>
      <c r="F207" t="inlineStr">
        <is>
          <t/>
        </is>
      </c>
      <c r="G207" t="inlineStr">
        <is>
          <t/>
        </is>
      </c>
      <c r="H207" t="inlineStr">
        <is>
          <t/>
        </is>
      </c>
      <c r="I207" t="inlineStr">
        <is>
          <t/>
        </is>
      </c>
      <c r="J207" t="inlineStr">
        <is>
          <t/>
        </is>
      </c>
      <c r="K207" t="inlineStr">
        <is>
          <t/>
        </is>
      </c>
      <c r="L207" t="inlineStr">
        <is>
          <t/>
        </is>
      </c>
      <c r="M207" t="inlineStr">
        <is>
          <t/>
        </is>
      </c>
      <c r="N207" s="2" t="inlineStr">
        <is>
          <t>syreresistent præparat|
syreresistente præparat</t>
        </is>
      </c>
      <c r="O207" s="2" t="inlineStr">
        <is>
          <t>3|
3</t>
        </is>
      </c>
      <c r="P207" s="2" t="inlineStr">
        <is>
          <t xml:space="preserve">|
</t>
        </is>
      </c>
      <c r="Q207" t="inlineStr">
        <is>
          <t/>
        </is>
      </c>
      <c r="R207" s="2" t="inlineStr">
        <is>
          <t>saüreresistentes Präparat</t>
        </is>
      </c>
      <c r="S207" s="2" t="inlineStr">
        <is>
          <t>3</t>
        </is>
      </c>
      <c r="T207" s="2" t="inlineStr">
        <is>
          <t/>
        </is>
      </c>
      <c r="U207" t="inlineStr">
        <is>
          <t/>
        </is>
      </c>
      <c r="V207" s="2" t="inlineStr">
        <is>
          <t>γαστροανθεκτικό σκεύασμα</t>
        </is>
      </c>
      <c r="W207" s="2" t="inlineStr">
        <is>
          <t>3</t>
        </is>
      </c>
      <c r="X207" s="2" t="inlineStr">
        <is>
          <t/>
        </is>
      </c>
      <c r="Y207" t="inlineStr">
        <is>
          <t/>
        </is>
      </c>
      <c r="Z207" s="2" t="inlineStr">
        <is>
          <t>gastro-resistant preparation|
enteric-coated preparation</t>
        </is>
      </c>
      <c r="AA207" s="2" t="inlineStr">
        <is>
          <t>3|
3</t>
        </is>
      </c>
      <c r="AB207" s="2" t="inlineStr">
        <is>
          <t xml:space="preserve">preferred|
</t>
        </is>
      </c>
      <c r="AC207" t="inlineStr">
        <is>
          <t>&lt;div&gt;solid single-dose, delayed-release preparation (capsule, tablet, granules) intended to resist gastric fluid and to release the active substance(s) in intestinal fluid&lt;br&gt;&lt;/div&gt;</t>
        </is>
      </c>
      <c r="AD207" t="inlineStr">
        <is>
          <t/>
        </is>
      </c>
      <c r="AE207" t="inlineStr">
        <is>
          <t/>
        </is>
      </c>
      <c r="AF207" t="inlineStr">
        <is>
          <t/>
        </is>
      </c>
      <c r="AG207" t="inlineStr">
        <is>
          <t/>
        </is>
      </c>
      <c r="AH207" t="inlineStr">
        <is>
          <t/>
        </is>
      </c>
      <c r="AI207" t="inlineStr">
        <is>
          <t/>
        </is>
      </c>
      <c r="AJ207" t="inlineStr">
        <is>
          <t/>
        </is>
      </c>
      <c r="AK207" t="inlineStr">
        <is>
          <t/>
        </is>
      </c>
      <c r="AL207" t="inlineStr">
        <is>
          <t/>
        </is>
      </c>
      <c r="AM207" t="inlineStr">
        <is>
          <t/>
        </is>
      </c>
      <c r="AN207" t="inlineStr">
        <is>
          <t/>
        </is>
      </c>
      <c r="AO207" t="inlineStr">
        <is>
          <t/>
        </is>
      </c>
      <c r="AP207" s="2" t="inlineStr">
        <is>
          <t>préparation acido-résistante</t>
        </is>
      </c>
      <c r="AQ207" s="2" t="inlineStr">
        <is>
          <t>3</t>
        </is>
      </c>
      <c r="AR207" s="2" t="inlineStr">
        <is>
          <t/>
        </is>
      </c>
      <c r="AS207" t="inlineStr">
        <is>
          <t/>
        </is>
      </c>
      <c r="AT207" t="inlineStr">
        <is>
          <t/>
        </is>
      </c>
      <c r="AU207" t="inlineStr">
        <is>
          <t/>
        </is>
      </c>
      <c r="AV207" t="inlineStr">
        <is>
          <t/>
        </is>
      </c>
      <c r="AW207" t="inlineStr">
        <is>
          <t/>
        </is>
      </c>
      <c r="AX207" t="inlineStr">
        <is>
          <t/>
        </is>
      </c>
      <c r="AY207" t="inlineStr">
        <is>
          <t/>
        </is>
      </c>
      <c r="AZ207" t="inlineStr">
        <is>
          <t/>
        </is>
      </c>
      <c r="BA207" t="inlineStr">
        <is>
          <t/>
        </is>
      </c>
      <c r="BB207" t="inlineStr">
        <is>
          <t/>
        </is>
      </c>
      <c r="BC207" t="inlineStr">
        <is>
          <t/>
        </is>
      </c>
      <c r="BD207" t="inlineStr">
        <is>
          <t/>
        </is>
      </c>
      <c r="BE207" t="inlineStr">
        <is>
          <t/>
        </is>
      </c>
      <c r="BF207" s="2" t="inlineStr">
        <is>
          <t>preparato acidoresistente</t>
        </is>
      </c>
      <c r="BG207" s="2" t="inlineStr">
        <is>
          <t>3</t>
        </is>
      </c>
      <c r="BH207" s="2" t="inlineStr">
        <is>
          <t/>
        </is>
      </c>
      <c r="BI207" t="inlineStr">
        <is>
          <t/>
        </is>
      </c>
      <c r="BJ207" t="inlineStr">
        <is>
          <t/>
        </is>
      </c>
      <c r="BK207" t="inlineStr">
        <is>
          <t/>
        </is>
      </c>
      <c r="BL207" t="inlineStr">
        <is>
          <t/>
        </is>
      </c>
      <c r="BM207" t="inlineStr">
        <is>
          <t/>
        </is>
      </c>
      <c r="BN207" t="inlineStr">
        <is>
          <t/>
        </is>
      </c>
      <c r="BO207" t="inlineStr">
        <is>
          <t/>
        </is>
      </c>
      <c r="BP207" t="inlineStr">
        <is>
          <t/>
        </is>
      </c>
      <c r="BQ207" t="inlineStr">
        <is>
          <t/>
        </is>
      </c>
      <c r="BR207" t="inlineStr">
        <is>
          <t/>
        </is>
      </c>
      <c r="BS207" t="inlineStr">
        <is>
          <t/>
        </is>
      </c>
      <c r="BT207" t="inlineStr">
        <is>
          <t/>
        </is>
      </c>
      <c r="BU207" t="inlineStr">
        <is>
          <t/>
        </is>
      </c>
      <c r="BV207" s="2" t="inlineStr">
        <is>
          <t>maagsapresistent preparaat</t>
        </is>
      </c>
      <c r="BW207" s="2" t="inlineStr">
        <is>
          <t>3</t>
        </is>
      </c>
      <c r="BX207" s="2" t="inlineStr">
        <is>
          <t/>
        </is>
      </c>
      <c r="BY207" t="inlineStr">
        <is>
          <t>toebereid medicijn dat bestand is tegen de inwerking van het (zure) maagsap en pas werkzaam wordt in de darm</t>
        </is>
      </c>
      <c r="BZ207" t="inlineStr">
        <is>
          <t/>
        </is>
      </c>
      <c r="CA207" t="inlineStr">
        <is>
          <t/>
        </is>
      </c>
      <c r="CB207" t="inlineStr">
        <is>
          <t/>
        </is>
      </c>
      <c r="CC207" t="inlineStr">
        <is>
          <t/>
        </is>
      </c>
      <c r="CD207" t="inlineStr">
        <is>
          <t/>
        </is>
      </c>
      <c r="CE207" t="inlineStr">
        <is>
          <t/>
        </is>
      </c>
      <c r="CF207" t="inlineStr">
        <is>
          <t/>
        </is>
      </c>
      <c r="CG207" t="inlineStr">
        <is>
          <t/>
        </is>
      </c>
      <c r="CH207" t="inlineStr">
        <is>
          <t/>
        </is>
      </c>
      <c r="CI207" t="inlineStr">
        <is>
          <t/>
        </is>
      </c>
      <c r="CJ207" t="inlineStr">
        <is>
          <t/>
        </is>
      </c>
      <c r="CK207" t="inlineStr">
        <is>
          <t/>
        </is>
      </c>
      <c r="CL207" t="inlineStr">
        <is>
          <t/>
        </is>
      </c>
      <c r="CM207" t="inlineStr">
        <is>
          <t/>
        </is>
      </c>
      <c r="CN207" t="inlineStr">
        <is>
          <t/>
        </is>
      </c>
      <c r="CO207" t="inlineStr">
        <is>
          <t/>
        </is>
      </c>
      <c r="CP207" t="inlineStr">
        <is>
          <t/>
        </is>
      </c>
      <c r="CQ207" t="inlineStr">
        <is>
          <t/>
        </is>
      </c>
      <c r="CR207" t="inlineStr">
        <is>
          <t/>
        </is>
      </c>
      <c r="CS207" t="inlineStr">
        <is>
          <t/>
        </is>
      </c>
      <c r="CT207" t="inlineStr">
        <is>
          <t/>
        </is>
      </c>
      <c r="CU207" t="inlineStr">
        <is>
          <t/>
        </is>
      </c>
      <c r="CV207" t="inlineStr">
        <is>
          <t/>
        </is>
      </c>
      <c r="CW207" t="inlineStr">
        <is>
          <t/>
        </is>
      </c>
    </row>
    <row r="208">
      <c r="A208" s="1" t="str">
        <f>HYPERLINK("https://iate.europa.eu/entry/result/1229383/all", "1229383")</f>
        <v>1229383</v>
      </c>
      <c r="B208" t="inlineStr">
        <is>
          <t>SOCIAL QUESTIONS</t>
        </is>
      </c>
      <c r="C208" t="inlineStr">
        <is>
          <t>SOCIAL QUESTIONS|health|medical science</t>
        </is>
      </c>
      <c r="D208" t="inlineStr">
        <is>
          <t>no</t>
        </is>
      </c>
      <c r="E208" t="inlineStr">
        <is>
          <t/>
        </is>
      </c>
      <c r="F208" t="inlineStr">
        <is>
          <t/>
        </is>
      </c>
      <c r="G208" t="inlineStr">
        <is>
          <t/>
        </is>
      </c>
      <c r="H208" t="inlineStr">
        <is>
          <t/>
        </is>
      </c>
      <c r="I208" t="inlineStr">
        <is>
          <t/>
        </is>
      </c>
      <c r="J208" t="inlineStr">
        <is>
          <t/>
        </is>
      </c>
      <c r="K208" t="inlineStr">
        <is>
          <t/>
        </is>
      </c>
      <c r="L208" t="inlineStr">
        <is>
          <t/>
        </is>
      </c>
      <c r="M208" t="inlineStr">
        <is>
          <t/>
        </is>
      </c>
      <c r="N208" s="2" t="inlineStr">
        <is>
          <t>Diphteria-Tetanos-Pertussis-vaccine|
DTP-vaccine</t>
        </is>
      </c>
      <c r="O208" s="2" t="inlineStr">
        <is>
          <t>3|
3</t>
        </is>
      </c>
      <c r="P208" s="2" t="inlineStr">
        <is>
          <t xml:space="preserve">|
</t>
        </is>
      </c>
      <c r="Q208" t="inlineStr">
        <is>
          <t/>
        </is>
      </c>
      <c r="R208" s="2" t="inlineStr">
        <is>
          <t>Diphterie-Tetanus-Pertussis(Keuchhusten)-Impstoff</t>
        </is>
      </c>
      <c r="S208" s="2" t="inlineStr">
        <is>
          <t>3</t>
        </is>
      </c>
      <c r="T208" s="2" t="inlineStr">
        <is>
          <t/>
        </is>
      </c>
      <c r="U208" t="inlineStr">
        <is>
          <t/>
        </is>
      </c>
      <c r="V208" t="inlineStr">
        <is>
          <t/>
        </is>
      </c>
      <c r="W208" t="inlineStr">
        <is>
          <t/>
        </is>
      </c>
      <c r="X208" t="inlineStr">
        <is>
          <t/>
        </is>
      </c>
      <c r="Y208" t="inlineStr">
        <is>
          <t/>
        </is>
      </c>
      <c r="Z208" s="2" t="inlineStr">
        <is>
          <t>Diphteria/Tetanos/Pertussis vaccine|
DTP vaccine</t>
        </is>
      </c>
      <c r="AA208" s="2" t="inlineStr">
        <is>
          <t>3|
3</t>
        </is>
      </c>
      <c r="AB208" s="2" t="inlineStr">
        <is>
          <t xml:space="preserve">|
</t>
        </is>
      </c>
      <c r="AC208" t="inlineStr">
        <is>
          <t/>
        </is>
      </c>
      <c r="AD208" s="2" t="inlineStr">
        <is>
          <t>vacuna contra la difteria, el tétanos y la tos ferina</t>
        </is>
      </c>
      <c r="AE208" s="2" t="inlineStr">
        <is>
          <t>3</t>
        </is>
      </c>
      <c r="AF208" s="2" t="inlineStr">
        <is>
          <t/>
        </is>
      </c>
      <c r="AG208" t="inlineStr">
        <is>
          <t/>
        </is>
      </c>
      <c r="AH208" t="inlineStr">
        <is>
          <t/>
        </is>
      </c>
      <c r="AI208" t="inlineStr">
        <is>
          <t/>
        </is>
      </c>
      <c r="AJ208" t="inlineStr">
        <is>
          <t/>
        </is>
      </c>
      <c r="AK208" t="inlineStr">
        <is>
          <t/>
        </is>
      </c>
      <c r="AL208" t="inlineStr">
        <is>
          <t/>
        </is>
      </c>
      <c r="AM208" t="inlineStr">
        <is>
          <t/>
        </is>
      </c>
      <c r="AN208" t="inlineStr">
        <is>
          <t/>
        </is>
      </c>
      <c r="AO208" t="inlineStr">
        <is>
          <t/>
        </is>
      </c>
      <c r="AP208" s="2" t="inlineStr">
        <is>
          <t>vaccin anti-diphtérie-tétanos-coqueluche|
vaccin DTcoq</t>
        </is>
      </c>
      <c r="AQ208" s="2" t="inlineStr">
        <is>
          <t>3|
3</t>
        </is>
      </c>
      <c r="AR208" s="2" t="inlineStr">
        <is>
          <t xml:space="preserve">|
</t>
        </is>
      </c>
      <c r="AS208" t="inlineStr">
        <is>
          <t/>
        </is>
      </c>
      <c r="AT208" t="inlineStr">
        <is>
          <t/>
        </is>
      </c>
      <c r="AU208" t="inlineStr">
        <is>
          <t/>
        </is>
      </c>
      <c r="AV208" t="inlineStr">
        <is>
          <t/>
        </is>
      </c>
      <c r="AW208" t="inlineStr">
        <is>
          <t/>
        </is>
      </c>
      <c r="AX208" t="inlineStr">
        <is>
          <t/>
        </is>
      </c>
      <c r="AY208" t="inlineStr">
        <is>
          <t/>
        </is>
      </c>
      <c r="AZ208" t="inlineStr">
        <is>
          <t/>
        </is>
      </c>
      <c r="BA208" t="inlineStr">
        <is>
          <t/>
        </is>
      </c>
      <c r="BB208" t="inlineStr">
        <is>
          <t/>
        </is>
      </c>
      <c r="BC208" t="inlineStr">
        <is>
          <t/>
        </is>
      </c>
      <c r="BD208" t="inlineStr">
        <is>
          <t/>
        </is>
      </c>
      <c r="BE208" t="inlineStr">
        <is>
          <t/>
        </is>
      </c>
      <c r="BF208" s="2" t="inlineStr">
        <is>
          <t>vaccino Diphteria-Tetanos-Pertussis|
vaccino DTP</t>
        </is>
      </c>
      <c r="BG208" s="2" t="inlineStr">
        <is>
          <t>3|
3</t>
        </is>
      </c>
      <c r="BH208" s="2" t="inlineStr">
        <is>
          <t xml:space="preserve">|
</t>
        </is>
      </c>
      <c r="BI208" t="inlineStr">
        <is>
          <t/>
        </is>
      </c>
      <c r="BJ208" t="inlineStr">
        <is>
          <t/>
        </is>
      </c>
      <c r="BK208" t="inlineStr">
        <is>
          <t/>
        </is>
      </c>
      <c r="BL208" t="inlineStr">
        <is>
          <t/>
        </is>
      </c>
      <c r="BM208" t="inlineStr">
        <is>
          <t/>
        </is>
      </c>
      <c r="BN208" t="inlineStr">
        <is>
          <t/>
        </is>
      </c>
      <c r="BO208" t="inlineStr">
        <is>
          <t/>
        </is>
      </c>
      <c r="BP208" t="inlineStr">
        <is>
          <t/>
        </is>
      </c>
      <c r="BQ208" t="inlineStr">
        <is>
          <t/>
        </is>
      </c>
      <c r="BR208" t="inlineStr">
        <is>
          <t/>
        </is>
      </c>
      <c r="BS208" t="inlineStr">
        <is>
          <t/>
        </is>
      </c>
      <c r="BT208" t="inlineStr">
        <is>
          <t/>
        </is>
      </c>
      <c r="BU208" t="inlineStr">
        <is>
          <t/>
        </is>
      </c>
      <c r="BV208" s="2" t="inlineStr">
        <is>
          <t>vaccin tegen difterie-tetanus-pertussis(kinkhoest)|
DTP-vaccin</t>
        </is>
      </c>
      <c r="BW208" s="2" t="inlineStr">
        <is>
          <t>3|
3</t>
        </is>
      </c>
      <c r="BX208" s="2" t="inlineStr">
        <is>
          <t xml:space="preserve">|
</t>
        </is>
      </c>
      <c r="BY208" t="inlineStr">
        <is>
          <t/>
        </is>
      </c>
      <c r="BZ208" t="inlineStr">
        <is>
          <t/>
        </is>
      </c>
      <c r="CA208" t="inlineStr">
        <is>
          <t/>
        </is>
      </c>
      <c r="CB208" t="inlineStr">
        <is>
          <t/>
        </is>
      </c>
      <c r="CC208" t="inlineStr">
        <is>
          <t/>
        </is>
      </c>
      <c r="CD208" s="2" t="inlineStr">
        <is>
          <t>vacina da difteria-tétano-tosse convulsa|
vacina DTP</t>
        </is>
      </c>
      <c r="CE208" s="2" t="inlineStr">
        <is>
          <t>3|
3</t>
        </is>
      </c>
      <c r="CF208" s="2" t="inlineStr">
        <is>
          <t xml:space="preserve">|
</t>
        </is>
      </c>
      <c r="CG208" t="inlineStr">
        <is>
          <t/>
        </is>
      </c>
      <c r="CH208" t="inlineStr">
        <is>
          <t/>
        </is>
      </c>
      <c r="CI208" t="inlineStr">
        <is>
          <t/>
        </is>
      </c>
      <c r="CJ208" t="inlineStr">
        <is>
          <t/>
        </is>
      </c>
      <c r="CK208" t="inlineStr">
        <is>
          <t/>
        </is>
      </c>
      <c r="CL208" t="inlineStr">
        <is>
          <t/>
        </is>
      </c>
      <c r="CM208" t="inlineStr">
        <is>
          <t/>
        </is>
      </c>
      <c r="CN208" t="inlineStr">
        <is>
          <t/>
        </is>
      </c>
      <c r="CO208" t="inlineStr">
        <is>
          <t/>
        </is>
      </c>
      <c r="CP208" t="inlineStr">
        <is>
          <t/>
        </is>
      </c>
      <c r="CQ208" t="inlineStr">
        <is>
          <t/>
        </is>
      </c>
      <c r="CR208" t="inlineStr">
        <is>
          <t/>
        </is>
      </c>
      <c r="CS208" t="inlineStr">
        <is>
          <t/>
        </is>
      </c>
      <c r="CT208" t="inlineStr">
        <is>
          <t/>
        </is>
      </c>
      <c r="CU208" t="inlineStr">
        <is>
          <t/>
        </is>
      </c>
      <c r="CV208" t="inlineStr">
        <is>
          <t/>
        </is>
      </c>
      <c r="CW208" t="inlineStr">
        <is>
          <t/>
        </is>
      </c>
    </row>
    <row r="209">
      <c r="A209" s="1" t="str">
        <f>HYPERLINK("https://iate.europa.eu/entry/result/3541634/all", "3541634")</f>
        <v>3541634</v>
      </c>
      <c r="B209" t="inlineStr">
        <is>
          <t>SOCIAL QUESTIONS</t>
        </is>
      </c>
      <c r="C209" t="inlineStr">
        <is>
          <t>SOCIAL QUESTIONS|health|pharmaceutical industry</t>
        </is>
      </c>
      <c r="D209" t="inlineStr">
        <is>
          <t>yes</t>
        </is>
      </c>
      <c r="E209" t="inlineStr">
        <is>
          <t/>
        </is>
      </c>
      <c r="F209" s="2" t="inlineStr">
        <is>
          <t>референтен лекарствен продукт</t>
        </is>
      </c>
      <c r="G209" s="2" t="inlineStr">
        <is>
          <t>3</t>
        </is>
      </c>
      <c r="H209" s="2" t="inlineStr">
        <is>
          <t/>
        </is>
      </c>
      <c r="I209" t="inlineStr">
        <is>
          <t>лекарствен продукт, разрешен в съответствие с българското и европейското законодателство, и спрямо който се правят изпитвания на генеричния лекарствен продукт&lt;sup&gt;1&lt;/sup&gt;, за да може последният да бъде пуснат на пазара&lt;p&gt;&lt;sup&gt;1&lt;/sup&gt; [ &lt;a href="/entry/result/766172/all" id="ENTRY_TO_ENTRY_CONVERTER" target="_blank"&gt;IATE:766172&lt;/a&gt; ]&lt;/p&gt;</t>
        </is>
      </c>
      <c r="J209" s="2" t="inlineStr">
        <is>
          <t>referenční léčivý přípravek</t>
        </is>
      </c>
      <c r="K209" s="2" t="inlineStr">
        <is>
          <t>3</t>
        </is>
      </c>
      <c r="L209" s="2" t="inlineStr">
        <is>
          <t/>
        </is>
      </c>
      <c r="M209" t="inlineStr">
        <is>
          <t/>
        </is>
      </c>
      <c r="N209" s="2" t="inlineStr">
        <is>
          <t>referencelægemiddel</t>
        </is>
      </c>
      <c r="O209" s="2" t="inlineStr">
        <is>
          <t>3</t>
        </is>
      </c>
      <c r="P209" s="2" t="inlineStr">
        <is>
          <t/>
        </is>
      </c>
      <c r="Q209" t="inlineStr">
        <is>
          <t/>
        </is>
      </c>
      <c r="R209" s="2" t="inlineStr">
        <is>
          <t>Referenzarzneimittel</t>
        </is>
      </c>
      <c r="S209" s="2" t="inlineStr">
        <is>
          <t>3</t>
        </is>
      </c>
      <c r="T209" s="2" t="inlineStr">
        <is>
          <t/>
        </is>
      </c>
      <c r="U209" t="inlineStr">
        <is>
          <t/>
        </is>
      </c>
      <c r="V209" s="2" t="inlineStr">
        <is>
          <t>φάρμακο αναφοράς</t>
        </is>
      </c>
      <c r="W209" s="2" t="inlineStr">
        <is>
          <t>3</t>
        </is>
      </c>
      <c r="X209" s="2" t="inlineStr">
        <is>
          <t/>
        </is>
      </c>
      <c r="Y209" t="inlineStr">
        <is>
          <t/>
        </is>
      </c>
      <c r="Z209" s="2" t="inlineStr">
        <is>
          <t>reference medicinal product|
reference medicine|
reference product</t>
        </is>
      </c>
      <c r="AA209" s="2" t="inlineStr">
        <is>
          <t>3|
3|
3</t>
        </is>
      </c>
      <c r="AB209" s="2" t="inlineStr">
        <is>
          <t xml:space="preserve">|
|
</t>
        </is>
      </c>
      <c r="AC209" t="inlineStr">
        <is>
          <t>medicinal product authorised in accordance with European Union law before being placed on the market and to which the application for marketing authorisation for a generic/hybrid medicinal product refers, by demonstration of bioequivalence, usually through the submission of the appropriate bioavailability studies</t>
        </is>
      </c>
      <c r="AD209" s="2" t="inlineStr">
        <is>
          <t>medicamento de referencia</t>
        </is>
      </c>
      <c r="AE209" s="2" t="inlineStr">
        <is>
          <t>3</t>
        </is>
      </c>
      <c r="AF209" s="2" t="inlineStr">
        <is>
          <t/>
        </is>
      </c>
      <c r="AG209" t="inlineStr">
        <is>
          <t>Medicamento cuya comercialización ha sido objeto de autorización por las autoridades sanitarias, basándose en los estudios y ensayos pertinentes, y cuya patente goza de un período de protección determinado.</t>
        </is>
      </c>
      <c r="AH209" s="2" t="inlineStr">
        <is>
          <t>originaalravim</t>
        </is>
      </c>
      <c r="AI209" s="2" t="inlineStr">
        <is>
          <t>3</t>
        </is>
      </c>
      <c r="AJ209" s="2" t="inlineStr">
        <is>
          <t/>
        </is>
      </c>
      <c r="AK209" t="inlineStr">
        <is>
          <t>esimesena leiutatud ja kasutusele võetud uut toimeainet sisaldav ravim, mille tootja on läbi viinud kõik uue ravimi registreerimiseks vajalikud uuringud</t>
        </is>
      </c>
      <c r="AL209" s="2" t="inlineStr">
        <is>
          <t>vertailulääke|
viitevalmiste</t>
        </is>
      </c>
      <c r="AM209" s="2" t="inlineStr">
        <is>
          <t>3|
3</t>
        </is>
      </c>
      <c r="AN209" s="2" t="inlineStr">
        <is>
          <t>|
preferred</t>
        </is>
      </c>
      <c r="AO209" t="inlineStr">
        <is>
          <t/>
        </is>
      </c>
      <c r="AP209" s="2" t="inlineStr">
        <is>
          <t>médicament de référence|
médicament princeps</t>
        </is>
      </c>
      <c r="AQ209" s="2" t="inlineStr">
        <is>
          <t>3|
3</t>
        </is>
      </c>
      <c r="AR209" s="2" t="inlineStr">
        <is>
          <t xml:space="preserve">|
</t>
        </is>
      </c>
      <c r="AS209" t="inlineStr">
        <is>
          <t>version d’origine d’un médicament</t>
        </is>
      </c>
      <c r="AT209" s="2" t="inlineStr">
        <is>
          <t>táirge íocshláinte tagartha</t>
        </is>
      </c>
      <c r="AU209" s="2" t="inlineStr">
        <is>
          <t>3</t>
        </is>
      </c>
      <c r="AV209" s="2" t="inlineStr">
        <is>
          <t/>
        </is>
      </c>
      <c r="AW209" t="inlineStr">
        <is>
          <t/>
        </is>
      </c>
      <c r="AX209" s="2" t="inlineStr">
        <is>
          <t>referentni lijek</t>
        </is>
      </c>
      <c r="AY209" s="2" t="inlineStr">
        <is>
          <t>3</t>
        </is>
      </c>
      <c r="AZ209" s="2" t="inlineStr">
        <is>
          <t/>
        </is>
      </c>
      <c r="BA209" t="inlineStr">
        <is>
          <t/>
        </is>
      </c>
      <c r="BB209" s="2" t="inlineStr">
        <is>
          <t>referencia-gyógyszer|
referenciakészítmény</t>
        </is>
      </c>
      <c r="BC209" s="2" t="inlineStr">
        <is>
          <t>4|
4</t>
        </is>
      </c>
      <c r="BD209" s="2" t="inlineStr">
        <is>
          <t xml:space="preserve">|
</t>
        </is>
      </c>
      <c r="BE209" t="inlineStr">
        <is>
          <t/>
        </is>
      </c>
      <c r="BF209" s="2" t="inlineStr">
        <is>
          <t>medicinale di riferimento</t>
        </is>
      </c>
      <c r="BG209" s="2" t="inlineStr">
        <is>
          <t>3</t>
        </is>
      </c>
      <c r="BH209" s="2" t="inlineStr">
        <is>
          <t/>
        </is>
      </c>
      <c r="BI209" t="inlineStr">
        <is>
          <t>medicinale che ha ottenuto l'autorizzazione all'immissione in commercio in uno Stato membro dalle autorità competenti di detto Stato membro</t>
        </is>
      </c>
      <c r="BJ209" s="2" t="inlineStr">
        <is>
          <t>referencinis vaistas</t>
        </is>
      </c>
      <c r="BK209" s="2" t="inlineStr">
        <is>
          <t>3</t>
        </is>
      </c>
      <c r="BL209" s="2" t="inlineStr">
        <is>
          <t/>
        </is>
      </c>
      <c r="BM209" t="inlineStr">
        <is>
          <t/>
        </is>
      </c>
      <c r="BN209" s="2" t="inlineStr">
        <is>
          <t>atsauces zāles</t>
        </is>
      </c>
      <c r="BO209" s="2" t="inlineStr">
        <is>
          <t>3</t>
        </is>
      </c>
      <c r="BP209" s="2" t="inlineStr">
        <is>
          <t/>
        </is>
      </c>
      <c r="BQ209" t="inlineStr">
        <is>
          <t/>
        </is>
      </c>
      <c r="BR209" s="2" t="inlineStr">
        <is>
          <t>prodott mediċinali ta' referenza</t>
        </is>
      </c>
      <c r="BS209" s="2" t="inlineStr">
        <is>
          <t>3</t>
        </is>
      </c>
      <c r="BT209" s="2" t="inlineStr">
        <is>
          <t/>
        </is>
      </c>
      <c r="BU209" t="inlineStr">
        <is>
          <t>prodott mediċinali li jkun ingħata &lt;i&gt;awtorizzazzjoni ta' kummerċjalizzazzjoni&lt;/i&gt; [ &lt;a href="/entry/result/1589658/all" id="ENTRY_TO_ENTRY_CONVERTER" target="_blank"&gt;IATE:1589658&lt;/a&gt; ] minn Stat Membru jew mingħand il-Kummissjoni abbażi ta' dossier komplut, i.e. fejn tkun ġiet ippreżentata d-data dwar il-kwalità, dik preklinika u anke d-data klinika skont l-Artikoli 8(3), 10a, 10b jew 10c tad-Direttiva 2001/83/KE u li għalih tkun qed tirreferi l-awtorizzazzjoni ta' kummerċjalizzazzjoni għal prodott mediċinali ġeneriku/ibridu, fejn tintwera l-bijoekwivalenza, ġeneralment permezz tas-sottomissjoni tal-istudji xierqa tal-bijodisponibilità</t>
        </is>
      </c>
      <c r="BV209" s="2" t="inlineStr">
        <is>
          <t>referentiegeneesmiddel</t>
        </is>
      </c>
      <c r="BW209" s="2" t="inlineStr">
        <is>
          <t>2</t>
        </is>
      </c>
      <c r="BX209" s="2" t="inlineStr">
        <is>
          <t/>
        </is>
      </c>
      <c r="BY209" t="inlineStr">
        <is>
          <t>geneesmiddel waarvoor overeenkomstig artikel 8 van Richtlijn 2001/83/EG een vergunning voor het in de handel brengen is verleend</t>
        </is>
      </c>
      <c r="BZ209" s="2" t="inlineStr">
        <is>
          <t>referencyjny produkt leczniczy</t>
        </is>
      </c>
      <c r="CA209" s="2" t="inlineStr">
        <is>
          <t>3</t>
        </is>
      </c>
      <c r="CB209" s="2" t="inlineStr">
        <is>
          <t/>
        </is>
      </c>
      <c r="CC209" t="inlineStr">
        <is>
          <t>produkt leczniczy dopuszczony do obrotu na podstawie pełnej dokumentacji, do którego odnosi się wniosek o pozwolenie na dopuszczenie do obrotu odtwórczego lub hybrydowego produktu leczniczego</t>
        </is>
      </c>
      <c r="CD209" s="2" t="inlineStr">
        <is>
          <t>medicamento de referência</t>
        </is>
      </c>
      <c r="CE209" s="2" t="inlineStr">
        <is>
          <t>3</t>
        </is>
      </c>
      <c r="CF209" s="2" t="inlineStr">
        <is>
          <t/>
        </is>
      </c>
      <c r="CG209" t="inlineStr">
        <is>
          <t>Medicamento de referência aquele cuja substância ativa foi autorizada e comercializada pela primeira vez no mercado com base em documentação completa, incluindo resultados de ensaios químicos, biológicos farmacêuticos, farmacológicos, toxicológicos e clínicos.</t>
        </is>
      </c>
      <c r="CH209" s="2" t="inlineStr">
        <is>
          <t>medicament de referință</t>
        </is>
      </c>
      <c r="CI209" s="2" t="inlineStr">
        <is>
          <t>3</t>
        </is>
      </c>
      <c r="CJ209" s="2" t="inlineStr">
        <is>
          <t/>
        </is>
      </c>
      <c r="CK209" t="inlineStr">
        <is>
          <t>un medicament autorizat în conformitate cu art. 700 și 702 ale prezentului titlu sau un medicament autorizat în unul dintre statele membre ale Uniunii Europene sau în Uniunea Europeană prin procedura centralizată;</t>
        </is>
      </c>
      <c r="CL209" s="2" t="inlineStr">
        <is>
          <t>referenčný liek</t>
        </is>
      </c>
      <c r="CM209" s="2" t="inlineStr">
        <is>
          <t>3</t>
        </is>
      </c>
      <c r="CN209" s="2" t="inlineStr">
        <is>
          <t/>
        </is>
      </c>
      <c r="CO209" t="inlineStr">
        <is>
          <t>liek povolený na základe článku 6 v súlade s ustanoveniami článku 8 smernice 2001/83/ES</t>
        </is>
      </c>
      <c r="CP209" s="2" t="inlineStr">
        <is>
          <t>referenčno zdravilo</t>
        </is>
      </c>
      <c r="CQ209" s="2" t="inlineStr">
        <is>
          <t>3</t>
        </is>
      </c>
      <c r="CR209" s="2" t="inlineStr">
        <is>
          <t/>
        </is>
      </c>
      <c r="CS209" t="inlineStr">
        <is>
          <t>zdravilo, na katerega dokumentacijo se praviloma po izteku patentne in podatkovne zaščite sklicujejo drugi predlagatelji za pridobitev dovoljenja za promet z zdravilom</t>
        </is>
      </c>
      <c r="CT209" s="2" t="inlineStr">
        <is>
          <t>referensläkemedel</t>
        </is>
      </c>
      <c r="CU209" s="2" t="inlineStr">
        <is>
          <t>3</t>
        </is>
      </c>
      <c r="CV209" s="2" t="inlineStr">
        <is>
          <t/>
        </is>
      </c>
      <c r="CW209" t="inlineStr">
        <is>
          <t>läkemedel som godkänts för försäljning enligt Europaparlamentets och rådets direktiv 2001/83/EG av den 6 november 2001 om upprättande av gemenskapsregler för humanläkemedel, eller enligt Rådets förordning (EEG) nr 2309/93 av den 22 juli 1993 om gemenskapsförfaranden för godkännande för försäljning av och tillsyn över humanläkemedel och veterinärmedicinska läkemedel samt om inrättande av en europeisk läkemedelsmyndighet</t>
        </is>
      </c>
    </row>
    <row r="210">
      <c r="A210" s="1" t="str">
        <f>HYPERLINK("https://iate.europa.eu/entry/result/1890248/all", "1890248")</f>
        <v>1890248</v>
      </c>
      <c r="B210" t="inlineStr">
        <is>
          <t>SOCIAL QUESTIONS</t>
        </is>
      </c>
      <c r="C210" t="inlineStr">
        <is>
          <t>SOCIAL QUESTIONS|health|pharmaceutical industry</t>
        </is>
      </c>
      <c r="D210" t="inlineStr">
        <is>
          <t>yes</t>
        </is>
      </c>
      <c r="E210" t="inlineStr">
        <is>
          <t/>
        </is>
      </c>
      <c r="F210" t="inlineStr">
        <is>
          <t/>
        </is>
      </c>
      <c r="G210" t="inlineStr">
        <is>
          <t/>
        </is>
      </c>
      <c r="H210" t="inlineStr">
        <is>
          <t/>
        </is>
      </c>
      <c r="I210" t="inlineStr">
        <is>
          <t/>
        </is>
      </c>
      <c r="J210" s="2" t="inlineStr">
        <is>
          <t>léčivá látka|
farmakologicky účinná látka</t>
        </is>
      </c>
      <c r="K210" s="2" t="inlineStr">
        <is>
          <t>3|
3</t>
        </is>
      </c>
      <c r="L210" s="2" t="inlineStr">
        <is>
          <t xml:space="preserve">|
</t>
        </is>
      </c>
      <c r="M210" t="inlineStr">
        <is>
          <t>jakákoliv látka nebo směs látek určená k použití při výrobě nebo přípravě léčivého přípravku, která se po použití při této výrobě nebo přípravě stane účinnou složkou léčivého přípravku určenou k vyvinutí farmakologického, imunologického nebo metabolického účinku za účelem obnovy, úpravy nebo ovlivnění fyziologických funkcí anebo ke stanovení lékařské diagnózy</t>
        </is>
      </c>
      <c r="N210" s="2" t="inlineStr">
        <is>
          <t>aktivt stof|
aktivt stof til fremstilling af lægemidler</t>
        </is>
      </c>
      <c r="O210" s="2" t="inlineStr">
        <is>
          <t>3|
3</t>
        </is>
      </c>
      <c r="P210" s="2" t="inlineStr">
        <is>
          <t xml:space="preserve">|
</t>
        </is>
      </c>
      <c r="Q210" t="inlineStr">
        <is>
          <t>ethvert stof eller enhver blanding af stoffer, der påtænkes anvendt i fremstillingen af et lægemiddel, og som ved at indgå i produktionen bliver en aktiv bestanddel af lægemidlet, der skal udøve en farmakologisk, immunologisk eller metabolisk virkning med henblik på at genoprette, ændre eller påvirke fysiologiske funktioner eller at stille en medicinsk diagnose</t>
        </is>
      </c>
      <c r="R210" s="2" t="inlineStr">
        <is>
          <t>pharmazeutischer Wirkstoff|
Wirkstoff</t>
        </is>
      </c>
      <c r="S210" s="2" t="inlineStr">
        <is>
          <t>2|
2</t>
        </is>
      </c>
      <c r="T210" s="2" t="inlineStr">
        <is>
          <t xml:space="preserve">|
</t>
        </is>
      </c>
      <c r="U210" t="inlineStr">
        <is>
          <t>Stoff, der dazu bestimmt ist, bei der Herstellung von Arzneimitteln als arzneilich wirksamer Bestandteil verwendet zu werden oder bei seiner Verwendung in der Arzneimittelherstellung zu einem arzneilich wirksamen Bestandteil des Arzneimittels zu werden</t>
        </is>
      </c>
      <c r="V210" s="2" t="inlineStr">
        <is>
          <t>δραστική φαρμακευτική ουσία|
δραστική ουσία|
ΔΦΟ|
δραστικό φαρμακευτικό συστατικό|
δραστικό συστατικό</t>
        </is>
      </c>
      <c r="W210" s="2" t="inlineStr">
        <is>
          <t>3|
3|
3|
3|
3</t>
        </is>
      </c>
      <c r="X210" s="2" t="inlineStr">
        <is>
          <t xml:space="preserve">preferred|
preferred|
|
|
</t>
        </is>
      </c>
      <c r="Y210" t="inlineStr">
        <is>
          <t/>
        </is>
      </c>
      <c r="Z210" s="2" t="inlineStr">
        <is>
          <t>API|
active pharmaceutical ingredient|
drug substance|
active substance</t>
        </is>
      </c>
      <c r="AA210" s="2" t="inlineStr">
        <is>
          <t>3|
3|
3|
1</t>
        </is>
      </c>
      <c r="AB210" s="2" t="inlineStr">
        <is>
          <t xml:space="preserve">|
|
|
</t>
        </is>
      </c>
      <c r="AC210" t="inlineStr">
        <is>
          <t>any substance or mixture of substances which is intended to be used in the manufacture of a drug product and that, when used in the production of a drug, becomes an active ingredient of the drug product, and which is intended to furnish pharmacological activity or other direct effect in the diagnosis, cure, mitigation, treatment, or prevention of disease or to affect the structure and function of the body</t>
        </is>
      </c>
      <c r="AD210" s="2" t="inlineStr">
        <is>
          <t>ingrediente farmacéutico activo|
IFA|
principio activo|
sustancia activa</t>
        </is>
      </c>
      <c r="AE210" s="2" t="inlineStr">
        <is>
          <t>3|
3|
3|
3</t>
        </is>
      </c>
      <c r="AF210" s="2" t="inlineStr">
        <is>
          <t xml:space="preserve">|
|
|
</t>
        </is>
      </c>
      <c r="AG210" t="inlineStr">
        <is>
          <t>Cualquier sustancia o mezcla de sustancias destinadas a la preparación de un medicamento (medicina) y que, cuando se emplean en la producción de un medicamento, resultan ser el componente activo del mismo. Estas sustancias están destinadas a producir actividad farmacológica u otros efectos directos en el diagnóstico, la cura, la mitigación, el tratamiento o la prevención de la enfermedad, o en la estructura o funcionalidad del cuerpo.</t>
        </is>
      </c>
      <c r="AH210" t="inlineStr">
        <is>
          <t/>
        </is>
      </c>
      <c r="AI210" t="inlineStr">
        <is>
          <t/>
        </is>
      </c>
      <c r="AJ210" t="inlineStr">
        <is>
          <t/>
        </is>
      </c>
      <c r="AK210" t="inlineStr">
        <is>
          <t/>
        </is>
      </c>
      <c r="AL210" s="2" t="inlineStr">
        <is>
          <t>vaikuttava farmaseuttinen aine|
vaikuttava aine|
lääkeaine</t>
        </is>
      </c>
      <c r="AM210" s="2" t="inlineStr">
        <is>
          <t>3|
3|
3</t>
        </is>
      </c>
      <c r="AN210" s="2" t="inlineStr">
        <is>
          <t xml:space="preserve">|
|
</t>
        </is>
      </c>
      <c r="AO210" t="inlineStr">
        <is>
          <t>aine, joka on fysiologisesti tai farmakologisesti aktiivinen ja aikaansaa lääkevalmisteelle ilmoitetun
kliinisen vaikutuksen</t>
        </is>
      </c>
      <c r="AP210" s="2" t="inlineStr">
        <is>
          <t>ingrédient pharmaceutique actif|
principe actif|
substance active</t>
        </is>
      </c>
      <c r="AQ210" s="2" t="inlineStr">
        <is>
          <t>2|
3|
3</t>
        </is>
      </c>
      <c r="AR210" s="2" t="inlineStr">
        <is>
          <t xml:space="preserve">|
|
</t>
        </is>
      </c>
      <c r="AS210" t="inlineStr">
        <is>
          <t/>
        </is>
      </c>
      <c r="AT210" s="2" t="inlineStr">
        <is>
          <t>comhábhar gníomhach cógaisíochta</t>
        </is>
      </c>
      <c r="AU210" s="2" t="inlineStr">
        <is>
          <t>3</t>
        </is>
      </c>
      <c r="AV210" s="2" t="inlineStr">
        <is>
          <t/>
        </is>
      </c>
      <c r="AW210" t="inlineStr">
        <is>
          <t/>
        </is>
      </c>
      <c r="AX210" t="inlineStr">
        <is>
          <t/>
        </is>
      </c>
      <c r="AY210" t="inlineStr">
        <is>
          <t/>
        </is>
      </c>
      <c r="AZ210" t="inlineStr">
        <is>
          <t/>
        </is>
      </c>
      <c r="BA210" t="inlineStr">
        <is>
          <t/>
        </is>
      </c>
      <c r="BB210" s="2" t="inlineStr">
        <is>
          <t>hatóanyag|
gyógyszerhatóanyag</t>
        </is>
      </c>
      <c r="BC210" s="2" t="inlineStr">
        <is>
          <t>3|
3</t>
        </is>
      </c>
      <c r="BD210" s="2" t="inlineStr">
        <is>
          <t xml:space="preserve">|
</t>
        </is>
      </c>
      <c r="BE210" t="inlineStr">
        <is>
          <t>gyógyszer gyártására szánt bármely anyag vagy anyagok keveréke, amely a gyártás során azon készítmény aktív összetevőjévé válik, amelyet farmakológiai, immunológiai vagy metabolikus hatás kiváltására szánnak valamely élettani funkció fenntartása, helyreállítása, javítása vagy módosítása, vagy orvosi diagnózis felállítása érdekében</t>
        </is>
      </c>
      <c r="BF210" s="2" t="inlineStr">
        <is>
          <t>materia prima farmacologicamente attiva|
sostanza farmaceutica attiva|
API|
principio attivo</t>
        </is>
      </c>
      <c r="BG210" s="2" t="inlineStr">
        <is>
          <t>3|
3|
3|
3</t>
        </is>
      </c>
      <c r="BH210" s="2" t="inlineStr">
        <is>
          <t xml:space="preserve">|
|
|
</t>
        </is>
      </c>
      <c r="BI210" t="inlineStr">
        <is>
          <t>sostanza utilizzata nella formulazione di un medicinale e che ha la
funzione di esercitare un’azione farmacologica o un altro effetto diretto nella
diagnosi, cura, mitigazione o prevenzione di una malattia o di avere un impatto
su una funzione dell’organismo</t>
        </is>
      </c>
      <c r="BJ210" s="2" t="inlineStr">
        <is>
          <t>veiklioji vaistinė medžiaga|
veiklioji medžiaga</t>
        </is>
      </c>
      <c r="BK210" s="2" t="inlineStr">
        <is>
          <t>3|
3</t>
        </is>
      </c>
      <c r="BL210" s="2" t="inlineStr">
        <is>
          <t xml:space="preserve">|
</t>
        </is>
      </c>
      <c r="BM210" t="inlineStr">
        <is>
          <t>vaistinio preparato gamybai skirta medžiaga ar medžiagų mišinys, kurie gaminant vaistinį preparatą tampa jo veikliąja sudedamąja medžiaga, darančia farmakologinį, imuninį ar metabolinį poveikį, kuriuo siekiama atkurti, koreguoti ar modifikuoti fiziologines funkcijas arba diagnozuoti ligas</t>
        </is>
      </c>
      <c r="BN210" t="inlineStr">
        <is>
          <t/>
        </is>
      </c>
      <c r="BO210" t="inlineStr">
        <is>
          <t/>
        </is>
      </c>
      <c r="BP210" t="inlineStr">
        <is>
          <t/>
        </is>
      </c>
      <c r="BQ210" t="inlineStr">
        <is>
          <t/>
        </is>
      </c>
      <c r="BR210" s="2" t="inlineStr">
        <is>
          <t>API|
ingredjent farmaċewtiku attiv|
sustanza mediċinali</t>
        </is>
      </c>
      <c r="BS210" s="2" t="inlineStr">
        <is>
          <t>3|
3|
3</t>
        </is>
      </c>
      <c r="BT210" s="2" t="inlineStr">
        <is>
          <t xml:space="preserve">|
|
</t>
        </is>
      </c>
      <c r="BU210" t="inlineStr">
        <is>
          <t>kwalunkwe sustanza jew taħlita ta' sustanzi li tkun maħsuba biex tintuża fil-manifattura ta' prodott mediċinali u li, meta tintuża fil-produzzjoni ta' mediċina, issir ingredjent attiv tal-prodott mediċinali, biex tipprovdi attività farmakoloġika jew effett dirett ieħor fid-dijanjożi, fil-kura, fit-taffija, fit-trattament, jew fil-prevenzjoni ta' marda jew biex taffettwa l-istruttura jew il-funzjoni tal-ġisem</t>
        </is>
      </c>
      <c r="BV210" s="2" t="inlineStr">
        <is>
          <t>actief farmaceutisch ingrediënt|
API|
werkzaam farmaceutisch bestanddeel</t>
        </is>
      </c>
      <c r="BW210" s="2" t="inlineStr">
        <is>
          <t>3|
3|
2</t>
        </is>
      </c>
      <c r="BX210" s="2" t="inlineStr">
        <is>
          <t xml:space="preserve">|
|
</t>
        </is>
      </c>
      <c r="BY210" t="inlineStr">
        <is>
          <t>"werkzaam bestanddeel van een geneesmiddel"</t>
        </is>
      </c>
      <c r="BZ210" s="2" t="inlineStr">
        <is>
          <t>farmaceutyczny składnik czynny|
API</t>
        </is>
      </c>
      <c r="CA210" s="2" t="inlineStr">
        <is>
          <t>3|
3</t>
        </is>
      </c>
      <c r="CB210" s="2" t="inlineStr">
        <is>
          <t xml:space="preserve">|
</t>
        </is>
      </c>
      <c r="CC210" t="inlineStr">
        <is>
          <t/>
        </is>
      </c>
      <c r="CD210" s="2" t="inlineStr">
        <is>
          <t>princípio ativo|
princípio ativo farmacêutico</t>
        </is>
      </c>
      <c r="CE210" s="2" t="inlineStr">
        <is>
          <t>3|
3</t>
        </is>
      </c>
      <c r="CF210" s="2" t="inlineStr">
        <is>
          <t xml:space="preserve">|
</t>
        </is>
      </c>
      <c r="CG210" t="inlineStr">
        <is>
          <t>Constituinte, com ação medicinal, de um fármaco.</t>
        </is>
      </c>
      <c r="CH210" s="2" t="inlineStr">
        <is>
          <t>principiu activ</t>
        </is>
      </c>
      <c r="CI210" s="2" t="inlineStr">
        <is>
          <t>3</t>
        </is>
      </c>
      <c r="CJ210" s="2" t="inlineStr">
        <is>
          <t/>
        </is>
      </c>
      <c r="CK210" t="inlineStr">
        <is>
          <t/>
        </is>
      </c>
      <c r="CL210" t="inlineStr">
        <is>
          <t/>
        </is>
      </c>
      <c r="CM210" t="inlineStr">
        <is>
          <t/>
        </is>
      </c>
      <c r="CN210" t="inlineStr">
        <is>
          <t/>
        </is>
      </c>
      <c r="CO210" t="inlineStr">
        <is>
          <t/>
        </is>
      </c>
      <c r="CP210" s="2" t="inlineStr">
        <is>
          <t>aktivna farmacevtska sestavina|
zdravilna učinkovina</t>
        </is>
      </c>
      <c r="CQ210" s="2" t="inlineStr">
        <is>
          <t>3|
3</t>
        </is>
      </c>
      <c r="CR210" s="2" t="inlineStr">
        <is>
          <t xml:space="preserve">|
</t>
        </is>
      </c>
      <c r="CS210" t="inlineStr">
        <is>
          <t>učinkovina, ki se uporablja za zdravljenje, preprečevanje ali diagnosticiranje bolezni ali popravi, ponovno vzpostavi ali spremeni fiziološko funkcijo organizma in je nosilka delovanja zdravila</t>
        </is>
      </c>
      <c r="CT210" t="inlineStr">
        <is>
          <t/>
        </is>
      </c>
      <c r="CU210" t="inlineStr">
        <is>
          <t/>
        </is>
      </c>
      <c r="CV210" t="inlineStr">
        <is>
          <t/>
        </is>
      </c>
      <c r="CW210" t="inlineStr">
        <is>
          <t/>
        </is>
      </c>
    </row>
    <row r="211">
      <c r="A211" s="1" t="str">
        <f>HYPERLINK("https://iate.europa.eu/entry/result/1485255/all", "1485255")</f>
        <v>1485255</v>
      </c>
      <c r="B211" t="inlineStr">
        <is>
          <t>SOCIAL QUESTIONS</t>
        </is>
      </c>
      <c r="C211" t="inlineStr">
        <is>
          <t>SOCIAL QUESTIONS|health|medical science</t>
        </is>
      </c>
      <c r="D211" t="inlineStr">
        <is>
          <t>no</t>
        </is>
      </c>
      <c r="E211" t="inlineStr">
        <is>
          <t/>
        </is>
      </c>
      <c r="F211" t="inlineStr">
        <is>
          <t/>
        </is>
      </c>
      <c r="G211" t="inlineStr">
        <is>
          <t/>
        </is>
      </c>
      <c r="H211" t="inlineStr">
        <is>
          <t/>
        </is>
      </c>
      <c r="I211" t="inlineStr">
        <is>
          <t/>
        </is>
      </c>
      <c r="J211" t="inlineStr">
        <is>
          <t/>
        </is>
      </c>
      <c r="K211" t="inlineStr">
        <is>
          <t/>
        </is>
      </c>
      <c r="L211" t="inlineStr">
        <is>
          <t/>
        </is>
      </c>
      <c r="M211" t="inlineStr">
        <is>
          <t/>
        </is>
      </c>
      <c r="N211" s="2" t="inlineStr">
        <is>
          <t>malignitet</t>
        </is>
      </c>
      <c r="O211" s="2" t="inlineStr">
        <is>
          <t>3</t>
        </is>
      </c>
      <c r="P211" s="2" t="inlineStr">
        <is>
          <t/>
        </is>
      </c>
      <c r="Q211" t="inlineStr">
        <is>
          <t/>
        </is>
      </c>
      <c r="R211" s="2" t="inlineStr">
        <is>
          <t>Malignität|
Bösartigkeit</t>
        </is>
      </c>
      <c r="S211" s="2" t="inlineStr">
        <is>
          <t>3|
3</t>
        </is>
      </c>
      <c r="T211" s="2" t="inlineStr">
        <is>
          <t xml:space="preserve">|
</t>
        </is>
      </c>
      <c r="U211" t="inlineStr">
        <is>
          <t/>
        </is>
      </c>
      <c r="V211" s="2" t="inlineStr">
        <is>
          <t>κακοήθεια</t>
        </is>
      </c>
      <c r="W211" s="2" t="inlineStr">
        <is>
          <t>3</t>
        </is>
      </c>
      <c r="X211" s="2" t="inlineStr">
        <is>
          <t/>
        </is>
      </c>
      <c r="Y211" t="inlineStr">
        <is>
          <t/>
        </is>
      </c>
      <c r="Z211" s="2" t="inlineStr">
        <is>
          <t>malignancy</t>
        </is>
      </c>
      <c r="AA211" s="2" t="inlineStr">
        <is>
          <t>3</t>
        </is>
      </c>
      <c r="AB211" s="2" t="inlineStr">
        <is>
          <t/>
        </is>
      </c>
      <c r="AC211" t="inlineStr">
        <is>
          <t/>
        </is>
      </c>
      <c r="AD211" s="2" t="inlineStr">
        <is>
          <t>malignidad</t>
        </is>
      </c>
      <c r="AE211" s="2" t="inlineStr">
        <is>
          <t>3</t>
        </is>
      </c>
      <c r="AF211" s="2" t="inlineStr">
        <is>
          <t/>
        </is>
      </c>
      <c r="AG211" t="inlineStr">
        <is>
          <t>calidad de maligno</t>
        </is>
      </c>
      <c r="AH211" t="inlineStr">
        <is>
          <t/>
        </is>
      </c>
      <c r="AI211" t="inlineStr">
        <is>
          <t/>
        </is>
      </c>
      <c r="AJ211" t="inlineStr">
        <is>
          <t/>
        </is>
      </c>
      <c r="AK211" t="inlineStr">
        <is>
          <t/>
        </is>
      </c>
      <c r="AL211" t="inlineStr">
        <is>
          <t/>
        </is>
      </c>
      <c r="AM211" t="inlineStr">
        <is>
          <t/>
        </is>
      </c>
      <c r="AN211" t="inlineStr">
        <is>
          <t/>
        </is>
      </c>
      <c r="AO211" t="inlineStr">
        <is>
          <t/>
        </is>
      </c>
      <c r="AP211" s="2" t="inlineStr">
        <is>
          <t>malignité</t>
        </is>
      </c>
      <c r="AQ211" s="2" t="inlineStr">
        <is>
          <t>3</t>
        </is>
      </c>
      <c r="AR211" s="2" t="inlineStr">
        <is>
          <t/>
        </is>
      </c>
      <c r="AS211" t="inlineStr">
        <is>
          <t>caractère d'une tumeur maligne ou cancéreuse, envahissant les tissus voisins et se reproduisant par métastases</t>
        </is>
      </c>
      <c r="AT211" t="inlineStr">
        <is>
          <t/>
        </is>
      </c>
      <c r="AU211" t="inlineStr">
        <is>
          <t/>
        </is>
      </c>
      <c r="AV211" t="inlineStr">
        <is>
          <t/>
        </is>
      </c>
      <c r="AW211" t="inlineStr">
        <is>
          <t/>
        </is>
      </c>
      <c r="AX211" t="inlineStr">
        <is>
          <t/>
        </is>
      </c>
      <c r="AY211" t="inlineStr">
        <is>
          <t/>
        </is>
      </c>
      <c r="AZ211" t="inlineStr">
        <is>
          <t/>
        </is>
      </c>
      <c r="BA211" t="inlineStr">
        <is>
          <t/>
        </is>
      </c>
      <c r="BB211" t="inlineStr">
        <is>
          <t/>
        </is>
      </c>
      <c r="BC211" t="inlineStr">
        <is>
          <t/>
        </is>
      </c>
      <c r="BD211" t="inlineStr">
        <is>
          <t/>
        </is>
      </c>
      <c r="BE211" t="inlineStr">
        <is>
          <t/>
        </is>
      </c>
      <c r="BF211" t="inlineStr">
        <is>
          <t/>
        </is>
      </c>
      <c r="BG211" t="inlineStr">
        <is>
          <t/>
        </is>
      </c>
      <c r="BH211" t="inlineStr">
        <is>
          <t/>
        </is>
      </c>
      <c r="BI211" t="inlineStr">
        <is>
          <t/>
        </is>
      </c>
      <c r="BJ211" t="inlineStr">
        <is>
          <t/>
        </is>
      </c>
      <c r="BK211" t="inlineStr">
        <is>
          <t/>
        </is>
      </c>
      <c r="BL211" t="inlineStr">
        <is>
          <t/>
        </is>
      </c>
      <c r="BM211" t="inlineStr">
        <is>
          <t/>
        </is>
      </c>
      <c r="BN211" t="inlineStr">
        <is>
          <t/>
        </is>
      </c>
      <c r="BO211" t="inlineStr">
        <is>
          <t/>
        </is>
      </c>
      <c r="BP211" t="inlineStr">
        <is>
          <t/>
        </is>
      </c>
      <c r="BQ211" t="inlineStr">
        <is>
          <t/>
        </is>
      </c>
      <c r="BR211" t="inlineStr">
        <is>
          <t/>
        </is>
      </c>
      <c r="BS211" t="inlineStr">
        <is>
          <t/>
        </is>
      </c>
      <c r="BT211" t="inlineStr">
        <is>
          <t/>
        </is>
      </c>
      <c r="BU211" t="inlineStr">
        <is>
          <t/>
        </is>
      </c>
      <c r="BV211" s="2" t="inlineStr">
        <is>
          <t>kwaadaardigheid</t>
        </is>
      </c>
      <c r="BW211" s="2" t="inlineStr">
        <is>
          <t>3</t>
        </is>
      </c>
      <c r="BX211" s="2" t="inlineStr">
        <is>
          <t/>
        </is>
      </c>
      <c r="BY211" t="inlineStr">
        <is>
          <t/>
        </is>
      </c>
      <c r="BZ211" t="inlineStr">
        <is>
          <t/>
        </is>
      </c>
      <c r="CA211" t="inlineStr">
        <is>
          <t/>
        </is>
      </c>
      <c r="CB211" t="inlineStr">
        <is>
          <t/>
        </is>
      </c>
      <c r="CC211" t="inlineStr">
        <is>
          <t/>
        </is>
      </c>
      <c r="CD211" t="inlineStr">
        <is>
          <t/>
        </is>
      </c>
      <c r="CE211" t="inlineStr">
        <is>
          <t/>
        </is>
      </c>
      <c r="CF211" t="inlineStr">
        <is>
          <t/>
        </is>
      </c>
      <c r="CG211" t="inlineStr">
        <is>
          <t/>
        </is>
      </c>
      <c r="CH211" t="inlineStr">
        <is>
          <t/>
        </is>
      </c>
      <c r="CI211" t="inlineStr">
        <is>
          <t/>
        </is>
      </c>
      <c r="CJ211" t="inlineStr">
        <is>
          <t/>
        </is>
      </c>
      <c r="CK211" t="inlineStr">
        <is>
          <t/>
        </is>
      </c>
      <c r="CL211" t="inlineStr">
        <is>
          <t/>
        </is>
      </c>
      <c r="CM211" t="inlineStr">
        <is>
          <t/>
        </is>
      </c>
      <c r="CN211" t="inlineStr">
        <is>
          <t/>
        </is>
      </c>
      <c r="CO211" t="inlineStr">
        <is>
          <t/>
        </is>
      </c>
      <c r="CP211" t="inlineStr">
        <is>
          <t/>
        </is>
      </c>
      <c r="CQ211" t="inlineStr">
        <is>
          <t/>
        </is>
      </c>
      <c r="CR211" t="inlineStr">
        <is>
          <t/>
        </is>
      </c>
      <c r="CS211" t="inlineStr">
        <is>
          <t/>
        </is>
      </c>
      <c r="CT211" s="2" t="inlineStr">
        <is>
          <t>malignitet</t>
        </is>
      </c>
      <c r="CU211" s="2" t="inlineStr">
        <is>
          <t>3</t>
        </is>
      </c>
      <c r="CV211" s="2" t="inlineStr">
        <is>
          <t/>
        </is>
      </c>
      <c r="CW211" t="inlineStr">
        <is>
          <t/>
        </is>
      </c>
    </row>
    <row r="212">
      <c r="A212" s="1" t="str">
        <f>HYPERLINK("https://iate.europa.eu/entry/result/1686361/all", "1686361")</f>
        <v>1686361</v>
      </c>
      <c r="B212" t="inlineStr">
        <is>
          <t>SOCIAL QUESTIONS</t>
        </is>
      </c>
      <c r="C212" t="inlineStr">
        <is>
          <t>SOCIAL QUESTIONS|health|medical science</t>
        </is>
      </c>
      <c r="D212" t="inlineStr">
        <is>
          <t>no</t>
        </is>
      </c>
      <c r="E212" t="inlineStr">
        <is>
          <t/>
        </is>
      </c>
      <c r="F212" t="inlineStr">
        <is>
          <t/>
        </is>
      </c>
      <c r="G212" t="inlineStr">
        <is>
          <t/>
        </is>
      </c>
      <c r="H212" t="inlineStr">
        <is>
          <t/>
        </is>
      </c>
      <c r="I212" t="inlineStr">
        <is>
          <t/>
        </is>
      </c>
      <c r="J212" t="inlineStr">
        <is>
          <t/>
        </is>
      </c>
      <c r="K212" t="inlineStr">
        <is>
          <t/>
        </is>
      </c>
      <c r="L212" t="inlineStr">
        <is>
          <t/>
        </is>
      </c>
      <c r="M212" t="inlineStr">
        <is>
          <t/>
        </is>
      </c>
      <c r="N212" s="2" t="inlineStr">
        <is>
          <t>kolorektal polypose</t>
        </is>
      </c>
      <c r="O212" s="2" t="inlineStr">
        <is>
          <t>3</t>
        </is>
      </c>
      <c r="P212" s="2" t="inlineStr">
        <is>
          <t/>
        </is>
      </c>
      <c r="Q212" t="inlineStr">
        <is>
          <t/>
        </is>
      </c>
      <c r="R212" t="inlineStr">
        <is>
          <t/>
        </is>
      </c>
      <c r="S212" t="inlineStr">
        <is>
          <t/>
        </is>
      </c>
      <c r="T212" t="inlineStr">
        <is>
          <t/>
        </is>
      </c>
      <c r="U212" t="inlineStr">
        <is>
          <t/>
        </is>
      </c>
      <c r="V212" s="2" t="inlineStr">
        <is>
          <t>ορθοκολική πολυποδίαση</t>
        </is>
      </c>
      <c r="W212" s="2" t="inlineStr">
        <is>
          <t>3</t>
        </is>
      </c>
      <c r="X212" s="2" t="inlineStr">
        <is>
          <t/>
        </is>
      </c>
      <c r="Y212" t="inlineStr">
        <is>
          <t/>
        </is>
      </c>
      <c r="Z212" s="2" t="inlineStr">
        <is>
          <t>FAP|
familial adenomatous polyposis|
familial polyposis</t>
        </is>
      </c>
      <c r="AA212" s="2" t="inlineStr">
        <is>
          <t>3|
3|
3</t>
        </is>
      </c>
      <c r="AB212" s="2" t="inlineStr">
        <is>
          <t xml:space="preserve">|
|
</t>
        </is>
      </c>
      <c r="AC212" t="inlineStr">
        <is>
          <t/>
        </is>
      </c>
      <c r="AD212" s="2" t="inlineStr">
        <is>
          <t>póliposis familiar</t>
        </is>
      </c>
      <c r="AE212" s="2" t="inlineStr">
        <is>
          <t>3</t>
        </is>
      </c>
      <c r="AF212" s="2" t="inlineStr">
        <is>
          <t/>
        </is>
      </c>
      <c r="AG212" t="inlineStr">
        <is>
          <t>constituida por cientos de pólipos adenomatosos en el colon, transmitida de forma autosómica dominante con un alto grado de penetrancia</t>
        </is>
      </c>
      <c r="AH212" t="inlineStr">
        <is>
          <t/>
        </is>
      </c>
      <c r="AI212" t="inlineStr">
        <is>
          <t/>
        </is>
      </c>
      <c r="AJ212" t="inlineStr">
        <is>
          <t/>
        </is>
      </c>
      <c r="AK212" t="inlineStr">
        <is>
          <t/>
        </is>
      </c>
      <c r="AL212" s="2" t="inlineStr">
        <is>
          <t>peräsuolen ja koolonin polyyppitauti</t>
        </is>
      </c>
      <c r="AM212" s="2" t="inlineStr">
        <is>
          <t>3</t>
        </is>
      </c>
      <c r="AN212" s="2" t="inlineStr">
        <is>
          <t/>
        </is>
      </c>
      <c r="AO212" t="inlineStr">
        <is>
          <t/>
        </is>
      </c>
      <c r="AP212" s="2" t="inlineStr">
        <is>
          <t>polypose recto-colique</t>
        </is>
      </c>
      <c r="AQ212" s="2" t="inlineStr">
        <is>
          <t>3</t>
        </is>
      </c>
      <c r="AR212" s="2" t="inlineStr">
        <is>
          <t/>
        </is>
      </c>
      <c r="AS212" t="inlineStr">
        <is>
          <t>génopathie humaine à transmission autosomique dominante, caractérisée par la présence le long du gros intestin et du rectum, de polypes adénomateux</t>
        </is>
      </c>
      <c r="AT212" t="inlineStr">
        <is>
          <t/>
        </is>
      </c>
      <c r="AU212" t="inlineStr">
        <is>
          <t/>
        </is>
      </c>
      <c r="AV212" t="inlineStr">
        <is>
          <t/>
        </is>
      </c>
      <c r="AW212" t="inlineStr">
        <is>
          <t/>
        </is>
      </c>
      <c r="AX212" t="inlineStr">
        <is>
          <t/>
        </is>
      </c>
      <c r="AY212" t="inlineStr">
        <is>
          <t/>
        </is>
      </c>
      <c r="AZ212" t="inlineStr">
        <is>
          <t/>
        </is>
      </c>
      <c r="BA212" t="inlineStr">
        <is>
          <t/>
        </is>
      </c>
      <c r="BB212" t="inlineStr">
        <is>
          <t/>
        </is>
      </c>
      <c r="BC212" t="inlineStr">
        <is>
          <t/>
        </is>
      </c>
      <c r="BD212" t="inlineStr">
        <is>
          <t/>
        </is>
      </c>
      <c r="BE212" t="inlineStr">
        <is>
          <t/>
        </is>
      </c>
      <c r="BF212" s="2" t="inlineStr">
        <is>
          <t>poliposi familiare</t>
        </is>
      </c>
      <c r="BG212" s="2" t="inlineStr">
        <is>
          <t>3</t>
        </is>
      </c>
      <c r="BH212" s="2" t="inlineStr">
        <is>
          <t/>
        </is>
      </c>
      <c r="BI212" t="inlineStr">
        <is>
          <t>malattia precancerosa di origine genetica, caratterizzata dalla presenza di un gran numero di polipi adenomatosi nel colon e nel retto con elevato rischio di sviluppo di adenocarcinomi singoli o multipli già in giovane età</t>
        </is>
      </c>
      <c r="BJ212" t="inlineStr">
        <is>
          <t/>
        </is>
      </c>
      <c r="BK212" t="inlineStr">
        <is>
          <t/>
        </is>
      </c>
      <c r="BL212" t="inlineStr">
        <is>
          <t/>
        </is>
      </c>
      <c r="BM212" t="inlineStr">
        <is>
          <t/>
        </is>
      </c>
      <c r="BN212" t="inlineStr">
        <is>
          <t/>
        </is>
      </c>
      <c r="BO212" t="inlineStr">
        <is>
          <t/>
        </is>
      </c>
      <c r="BP212" t="inlineStr">
        <is>
          <t/>
        </is>
      </c>
      <c r="BQ212" t="inlineStr">
        <is>
          <t/>
        </is>
      </c>
      <c r="BR212" t="inlineStr">
        <is>
          <t/>
        </is>
      </c>
      <c r="BS212" t="inlineStr">
        <is>
          <t/>
        </is>
      </c>
      <c r="BT212" t="inlineStr">
        <is>
          <t/>
        </is>
      </c>
      <c r="BU212" t="inlineStr">
        <is>
          <t/>
        </is>
      </c>
      <c r="BV212" s="2" t="inlineStr">
        <is>
          <t>polyposis coli</t>
        </is>
      </c>
      <c r="BW212" s="2" t="inlineStr">
        <is>
          <t>3</t>
        </is>
      </c>
      <c r="BX212" s="2" t="inlineStr">
        <is>
          <t/>
        </is>
      </c>
      <c r="BY212" t="inlineStr">
        <is>
          <t/>
        </is>
      </c>
      <c r="BZ212" t="inlineStr">
        <is>
          <t/>
        </is>
      </c>
      <c r="CA212" t="inlineStr">
        <is>
          <t/>
        </is>
      </c>
      <c r="CB212" t="inlineStr">
        <is>
          <t/>
        </is>
      </c>
      <c r="CC212" t="inlineStr">
        <is>
          <t/>
        </is>
      </c>
      <c r="CD212" s="2" t="inlineStr">
        <is>
          <t>polipose adenomatosa familiar retocólica</t>
        </is>
      </c>
      <c r="CE212" s="2" t="inlineStr">
        <is>
          <t>3</t>
        </is>
      </c>
      <c r="CF212" s="2" t="inlineStr">
        <is>
          <t/>
        </is>
      </c>
      <c r="CG212" t="inlineStr">
        <is>
          <t/>
        </is>
      </c>
      <c r="CH212" t="inlineStr">
        <is>
          <t/>
        </is>
      </c>
      <c r="CI212" t="inlineStr">
        <is>
          <t/>
        </is>
      </c>
      <c r="CJ212" t="inlineStr">
        <is>
          <t/>
        </is>
      </c>
      <c r="CK212" t="inlineStr">
        <is>
          <t/>
        </is>
      </c>
      <c r="CL212" t="inlineStr">
        <is>
          <t/>
        </is>
      </c>
      <c r="CM212" t="inlineStr">
        <is>
          <t/>
        </is>
      </c>
      <c r="CN212" t="inlineStr">
        <is>
          <t/>
        </is>
      </c>
      <c r="CO212" t="inlineStr">
        <is>
          <t/>
        </is>
      </c>
      <c r="CP212" t="inlineStr">
        <is>
          <t/>
        </is>
      </c>
      <c r="CQ212" t="inlineStr">
        <is>
          <t/>
        </is>
      </c>
      <c r="CR212" t="inlineStr">
        <is>
          <t/>
        </is>
      </c>
      <c r="CS212" t="inlineStr">
        <is>
          <t/>
        </is>
      </c>
      <c r="CT212" t="inlineStr">
        <is>
          <t/>
        </is>
      </c>
      <c r="CU212" t="inlineStr">
        <is>
          <t/>
        </is>
      </c>
      <c r="CV212" t="inlineStr">
        <is>
          <t/>
        </is>
      </c>
      <c r="CW212" t="inlineStr">
        <is>
          <t/>
        </is>
      </c>
    </row>
    <row r="213">
      <c r="A213" s="1" t="str">
        <f>HYPERLINK("https://iate.europa.eu/entry/result/1442463/all", "1442463")</f>
        <v>1442463</v>
      </c>
      <c r="B213" t="inlineStr">
        <is>
          <t>SOCIAL QUESTIONS</t>
        </is>
      </c>
      <c r="C213" t="inlineStr">
        <is>
          <t>SOCIAL QUESTIONS|health|medical science</t>
        </is>
      </c>
      <c r="D213" t="inlineStr">
        <is>
          <t>yes</t>
        </is>
      </c>
      <c r="E213" t="inlineStr">
        <is>
          <t/>
        </is>
      </c>
      <c r="F213" s="2" t="inlineStr">
        <is>
          <t>медицинско изделие</t>
        </is>
      </c>
      <c r="G213" s="2" t="inlineStr">
        <is>
          <t>2</t>
        </is>
      </c>
      <c r="H213" s="2" t="inlineStr">
        <is>
          <t/>
        </is>
      </c>
      <c r="I213" t="inlineStr">
        <is>
          <t>всеки инструмент, апарат, оборудване,материал или друг продукт, използван сам или в комбинация,включително софтуер, необходим за неговото правилно при-ложение, предназначен от производителя да бъде използванпри хора за нуждите на:— диагностиката, профилактиката, мониторинга, лечението иоблекчаването на заболяването,— диагностиката, мониторинга, лечението, облекчаванетоили компенсирането на рана или недъг,— изследванията, замяната или промяната на анатомията илина физиологичен процес,— контрола на раждаемостта,чието главно планирано действие във или върху човешкототяло не може да бъди постигнато чрез фармакологични,имунологични или метаболични средства, но което може дабъде подпомогнато в своята функция от тези средства;</t>
        </is>
      </c>
      <c r="J213" s="2" t="inlineStr">
        <is>
          <t>zdravotnický prostředek</t>
        </is>
      </c>
      <c r="K213" s="2" t="inlineStr">
        <is>
          <t>3</t>
        </is>
      </c>
      <c r="L213" s="2" t="inlineStr">
        <is>
          <t/>
        </is>
      </c>
      <c r="M213" t="inlineStr">
        <is>
          <t>prostředek používaný zejména pro diagnostické nebo léčebné účely, který nedosahuje své hlavní zamýšlené funkce v lidském těle nebo na jeho povrchu farmakologickým, imunologickým nebo metabolickým účinkem</t>
        </is>
      </c>
      <c r="N213" s="2" t="inlineStr">
        <is>
          <t>medicinsk udstyr</t>
        </is>
      </c>
      <c r="O213" s="2" t="inlineStr">
        <is>
          <t>3</t>
        </is>
      </c>
      <c r="P213" s="2" t="inlineStr">
        <is>
          <t/>
        </is>
      </c>
      <c r="Q213" t="inlineStr">
        <is>
          <t>ethvert instrument, apparat, udstyr, software, implantat, reagens, materiale eller anden genstand, som ifølge fabrikanten er bestemt til anvendelse, alene eller i kombination, på mennesker med henblik på et eller flere af følgende særlige medicinske formål:&lt;br&gt;- diagnosticering, forebyggelse, monitorering, forudsigelse, prognose, behandling eller lindring af sygdomme&lt;br&gt;- diagnosticering, monitorering, behandling, afhjælpning af eller kompensation for skader eller handicap&lt;br&gt;- afprøvning, udskiftning eller ændring af anatomien eller en fysiologisk eller patologisk proces eller tilstand&lt;br&gt;- tilvejebringelse af oplysninger ved hjælp af in vitro-undersøgelse af prøvemateriale fra det menneskelige legeme, herunder organ-, blod- og vævsdonationer, hvis forventede hovedvirkning i eller på det menneskelige legeme ikke fremkaldes ad farmakologisk, immunologisk eller metabolisk vej, men hvis virkning kan understøttes ad denne vej.&lt;br&gt;Følgende produkter anses også for at være medicinsk udstyr:&lt;br&gt;- udstyr til svangerskabsforebyggelse eller -støtte&lt;br&gt;- produkter, der specifikt er beregnet til rengøring, desinfektion eller sterilisering af udstyr som omhandlet i artikel 1, stk. 4, og af udstyr som omhandlet i dette nummers første afsnit</t>
        </is>
      </c>
      <c r="R213" s="2" t="inlineStr">
        <is>
          <t>Medizinprodukt|
medizinisches Gerät</t>
        </is>
      </c>
      <c r="S213" s="2" t="inlineStr">
        <is>
          <t>3|
3</t>
        </is>
      </c>
      <c r="T213" s="2" t="inlineStr">
        <is>
          <t xml:space="preserve">|
</t>
        </is>
      </c>
      <c r="U213" t="inlineStr">
        <is>
          <t>Instrument, Apparat, Gerät, Software, Implantat, Reagenz, Material oder anderer Gegenstand, der dem Hersteller zufolge für Menschen bestimmt ist und allein oder in Kombination einen oder mehrere spezifische medizinische Zwecke erfüllen soll</t>
        </is>
      </c>
      <c r="V213" s="2" t="inlineStr">
        <is>
          <t>ιατροτεχνολογικό προϊόν</t>
        </is>
      </c>
      <c r="W213" s="2" t="inlineStr">
        <is>
          <t>3</t>
        </is>
      </c>
      <c r="X213" s="2" t="inlineStr">
        <is>
          <t/>
        </is>
      </c>
      <c r="Y213" t="inlineStr">
        <is>
          <t>κάθε όργανο, συσκευή, εξοπλισμός, λογισμικό, υλικό ή άλλο είδος χρησιμοποιούμενο μόνο ή σε συνδυασμό, μαζί με τυχόν εξαρτήματα, συμπεριλαμβανομένου και του λογισμικού που προορίζεται από τον κατασκευαστή του να χρησιμοποιείται ειδικά για διάγνωση ή/και θεραπεία και είναι αναγκαίο για την ορθή εφαρμογή του ιατροτεχνολογικού βοηθήματος, το οποίο προορίζεται από τον κατασκευαστή να χρησιμοποιείται στον άνθρωπο για σκοπούς:&lt;br&gt;- διάγνωσης, πρόληψης, παρακολούθησης, θεραπείας ή ανακούφισης ασθένειας,&lt;br&gt;- διάγνωσης, παρακολούθησης, θεραπείας, ανακούφισης ή επανόρθωσης τραύματος ή αναπηρίας,&lt;br&gt;- διερεύνησης, αντικατάστασης ή τροποποίησης της ανατομίας ή μιας φυσιολογικής λειτουργίας,&lt;br&gt;- ελέγχου της σύλληψης,&lt;br&gt;και του οποίου η κύρια επιδιωκόμενη δράση εντός ή επί του ανθρώπινου σώματος δεν επιτυγχάνεται με φαρμακολογικά ή ανοσολογικά μέσα ούτε μέσω του μεταβολισμού, αλλά του οποίου η λειτουργία μπορεί να υποβοηθείται από τα μέσα αυτά</t>
        </is>
      </c>
      <c r="Z213" s="2" t="inlineStr">
        <is>
          <t>medical device|
medical equipment</t>
        </is>
      </c>
      <c r="AA213" s="2" t="inlineStr">
        <is>
          <t>3|
2</t>
        </is>
      </c>
      <c r="AB213" s="2" t="inlineStr">
        <is>
          <t xml:space="preserve">|
</t>
        </is>
      </c>
      <c r="AC213" t="inlineStr">
        <is>
          <t>any instrument, apparatus, appliance, software, implant, reagent, material
or other article intended by the manufacturer to be used, alone or in
combination, for human beings for one or more of the following specific medical
purposes:&lt;div&gt;- diagnosis, prevention, monitoring, prediction, prognosis, treatment or
alleviation of disease,&lt;/div&gt;&lt;div&gt;- diagnosis, monitoring, treatment, alleviation of, or compensation for, an
injury or disability,&lt;/div&gt;&lt;div&gt;- investigation, replacement or modification of the anatomy or of a
physiological or pathological process or state,&lt;/div&gt;&lt;div&gt;- providing information by means of in vitro examination of specimens derived
from the human body, including organ, blood and tissue donations,&lt;/div&gt;&lt;div&gt;and which does not achieve its principal intended
action by pharmacological, immunological or metabolic means, in or on the human
body, but which may be assisted in its function by such means&lt;/div&gt;</t>
        </is>
      </c>
      <c r="AD213" s="2" t="inlineStr">
        <is>
          <t>producto sanitario|
dispositivo médico</t>
        </is>
      </c>
      <c r="AE213" s="2" t="inlineStr">
        <is>
          <t>3|
3</t>
        </is>
      </c>
      <c r="AF213" s="2" t="inlineStr">
        <is>
          <t xml:space="preserve">|
</t>
        </is>
      </c>
      <c r="AG213" t="inlineStr">
        <is>
          <t>Todo instrumento, dispositivo, equipo, programa informático, implante, reactivo, material u otro artículo destinado por el fabricante a ser utilizado en personas, por separado o en combinación, con alguno de los siguientes fines médicos específicos:&lt;div&gt;- diagnóstico, prevención, seguimiento, predicción, pronóstico, tratamiento o alivio de una enfermedad,&lt;div&gt;- diagnóstico, seguimiento, tratamiento, alivio o compensación de una lesión o de una discapacidad;&lt;/div&gt;&lt;div&gt;- investigación, sustitución o modificación de la anatomía o de un proceso o estado fisiológico o patológico;&lt;/div&gt;&lt;div&gt;- obtención de información mediante el examen in vitro de muestras procedentes del cuerpo humano, incluyendo donaciones de órganos, sangre y tejidos,&lt;/div&gt;&lt;div&gt;y que no ejerce su acción principal prevista en el interior o en la superficie del cuerpo humano por mecanismos farmacológicos, inmunológicos ni metabólicos, pero a cuya función puedan contribuir tales mecanismos.&lt;/div&gt;&lt;/div&gt;</t>
        </is>
      </c>
      <c r="AH213" s="2" t="inlineStr">
        <is>
          <t>meditsiiniseade</t>
        </is>
      </c>
      <c r="AI213" s="2" t="inlineStr">
        <is>
          <t>4</t>
        </is>
      </c>
      <c r="AJ213" s="2" t="inlineStr">
        <is>
          <t/>
        </is>
      </c>
      <c r="AK213" t="inlineStr">
        <is>
          <t>igasugune vahend, seade, aparaat, tarkvara, materjal või muu toode, mida võib kasutada eraldi või kombineerituna, sealhulgas tarkvara, mis on selle tootja poolt spetsiaalselt diagnostilistel ja/või ravi eesmärkidel kasutamiseks ette nähtud ning vajalik meditsiiniseadme nõuetekohaseks rakendamiseks, mille tootja on ette näinud kasutamiseks inimese:&lt;br&gt; — haiguste diagnoosimiseks, ärahoidmiseks, seireks, raviks või leevendamiseks, &lt;br&gt;— vigastuse või puude diagnoosimiseks, seireks, raviks, leevendamiseks või kompenseerimiseks, &lt;br&gt;— kehaehituse või füsioloogilise protsessi uuringuks või muutmiseks või kehaosa asendamiseks, &lt;br&gt;— viljastumise kontrollimiseks ja mis ei avalda oma peamist ettenähtud toimet inimkehas või -kehale farmakoloogilisel, immunoloogilisel või ainevahetuslikul teel, kuid mille toimele nimetatud viiside kasutamine võib kaasa aidata;</t>
        </is>
      </c>
      <c r="AL213" s="2" t="inlineStr">
        <is>
          <t>lääkinnällinen laite|
terveydenhuollon laite</t>
        </is>
      </c>
      <c r="AM213" s="2" t="inlineStr">
        <is>
          <t>3|
3</t>
        </is>
      </c>
      <c r="AN213" s="2" t="inlineStr">
        <is>
          <t xml:space="preserve">|
</t>
        </is>
      </c>
      <c r="AO213" t="inlineStr">
        <is>
          <t>"Terveydenhuollon laitteella ja tarvikkeella tarkoitetaan instrumenttia, laitteistoa, välinettä, ohjelmistoa, materiaalia tai muuta yksinään tai yhdistelmänä käytettävää laitetta tai tarviketta sekä sen asianmukaiseen toimintaan tarvittavaa ohjelmistoa, jonka sen valmistaja on tarkoittanut käytettäväksi ihmisen&lt;br&gt;a) sairauden diagnosointiin, ehkäisyyn, tarkkailuun, hoitoon tai lievitykseen,&lt;br&gt;b) vamman tai vajavuuden diagnosointiin, tarkkailuun, hoitoon, lievitykseen tai kompensointiin,&lt;br&gt;c) anatomian tai fysiologisen toiminnon tutkimiseen, korvaamiseen tai muunteluun; tai&lt;br&gt;d) hedelmöitymisen säätelyyn.&lt;br&gt;Edellä tarkoitetun laitteen ja tarvikkeen toimintaa voidaan edistää farmakologisin, immunologisin ja metabolisin keinoin sillä edellytyksellä, ettei sen pääasiallista aiottua vaikutusta saada aikaan tällä tavalla."</t>
        </is>
      </c>
      <c r="AP213" s="2" t="inlineStr">
        <is>
          <t>dispositif médical|
appareil médical</t>
        </is>
      </c>
      <c r="AQ213" s="2" t="inlineStr">
        <is>
          <t>3|
3</t>
        </is>
      </c>
      <c r="AR213" s="2" t="inlineStr">
        <is>
          <t xml:space="preserve">|
</t>
        </is>
      </c>
      <c r="AS213" t="inlineStr">
        <is>
          <t>tout instrument, appareil, équipement, logiciel, implant, réactif, matière ou autre article, destiné par le fabricant à être utilisé, seul ou en association, chez l'homme pour l'une ou plusieurs des fins médicales précises suivantes: &lt;br&gt;- diagnostic, prévention, contrôle, prédiction, pronostic, traitement ou atténuation d'une maladie, &lt;br&gt;- diagnostic, contrôle, traitement, atténuation d'une blessure ou d'un handicap ou compensation de ceux-ci, &lt;br&gt;- investigation, remplacement ou modification d'une structure ou fonction anatomique ou d'un processus ou état physiologique ou pathologique, &lt;br&gt;- communication d'informations au moyen d'un examen in vitro d'échantillons provenant du corps humain, y compris les dons d'organes, de sang et de tissus, &lt;br&gt;et dont l'action principale voulue dans ou sur le corps humain n'est pas obtenue par des moyens pharmacologiques ou immunologiques ni par métabolisme, mais dont la fonction peut être assistée par de tels moyens</t>
        </is>
      </c>
      <c r="AT213" s="2" t="inlineStr">
        <is>
          <t>feiste leighis</t>
        </is>
      </c>
      <c r="AU213" s="2" t="inlineStr">
        <is>
          <t>3</t>
        </is>
      </c>
      <c r="AV213" s="2" t="inlineStr">
        <is>
          <t/>
        </is>
      </c>
      <c r="AW213" t="inlineStr">
        <is>
          <t>aon
 uirlis, aon ghaireas, aon fhearas, aon bhogearra, aon ionchlannán, aon ábhar
 imoibrithe nó aon earra eile a bheartaíonn an monaróir lena úsáid/lena húsáid
 ina aonar/ina haonar nó i gcomhcheangal le ní eile, ag an duine, chun ceann
 amháin nó níos mó de na críocha sonracha leighis seo a leanas a
 chomhlíonadh:&lt;div&gt;— diagnóis, cosc, faireachán, tuar, prognóis,
 cóireáil nó maolú ar ghalar;&lt;/div&gt;&lt;div&gt;— diagnóis, faireachán,
 cóireáil, nó maolú ar ghortú nó ar mhíchumas, nó cúiteamh as gortú nó as
 míchumas,&lt;/div&gt;&lt;div&gt;— imscrúdú, athsholáthar, nó modhnú ar an
 anatamaíocht nó ar phróiseas fiseolaíoch nó paiteolaíoch nó ar staid
 fhiseolaíoch nó phaiteolaíoch,&lt;/div&gt;&lt;div&gt;— faisnéis a chur ar fáil trí
 bhíthin scrúdú in vitro ar eiseamail arna ndíorthú ó chorp an duine, lena
 n-áirítear tabhartais orgán, fola agus fíocháin,&lt;/div&gt;&lt;div&gt;agus nach gcuireann i gcrích an
 príomhghníomh a beartaíodh di trí mhodhanna cógaseolaíocha, imdhíoneolaíocha
 nó meitibileacha, i gcorp an duine nó ar chorp an duine, ach a bhféadfadh
 modhanna den sórt sin a bheith ina gcuidiú ag an bhfeidhmiú aici&lt;/div&gt;</t>
        </is>
      </c>
      <c r="AX213" s="2" t="inlineStr">
        <is>
          <t>medicinski proizvod</t>
        </is>
      </c>
      <c r="AY213" s="2" t="inlineStr">
        <is>
          <t>3</t>
        </is>
      </c>
      <c r="AZ213" s="2" t="inlineStr">
        <is>
          <t/>
        </is>
      </c>
      <c r="BA213" t="inlineStr">
        <is>
          <t/>
        </is>
      </c>
      <c r="BB213" s="2" t="inlineStr">
        <is>
          <t>orvostechnikai eszköz</t>
        </is>
      </c>
      <c r="BC213" s="2" t="inlineStr">
        <is>
          <t>4</t>
        </is>
      </c>
      <c r="BD213" s="2" t="inlineStr">
        <is>
          <t/>
        </is>
      </c>
      <c r="BE213" t="inlineStr">
        <is>
          <t>minden olyan műszer, berendezés, készülék, szoftver, implantátum, reagens, anyag, illetve egyéb árucikk, amelyet a gyártó önmagában vagy kombináció részeként embereken történő felhasználásra szánt a következőkben felsorolt egy vagy több speciális orvosi célra:&lt;br&gt;— betegség diagnosztizálása, megelőzése, figyelemmel kísérése, előrejelzése, prognózisa, kezelése vagy enyhítése,&lt;br&gt;— sérülés vagy fogyatékosság diagnosztizálása, figyelemmel kísérése, kezelése, enyhítése vagy ellensúlyozása,&lt;br&gt;— az anatómia vagy egy élettani vagy patológiás folyamat vagy állapot vizsgálata, helyettesítése vagy módosítása,&lt;br&gt;— emberi szervezetből származó minták – beleérte szervek, vér és szövetek adományozását is – in vitro vizsgálatával információ szolgáltatása,&lt;br&gt;és amely elsődlegesen szándékolt hatását az emberi szervezetben vagy az emberi testen nem farmakológiai vagy immunológiai úton, és nem is az anyagcsere útján éri el, de amelyet működésében a fent említett hatásmechanizmusok segíthetnek</t>
        </is>
      </c>
      <c r="BF213" s="2" t="inlineStr">
        <is>
          <t>dispositivo medico</t>
        </is>
      </c>
      <c r="BG213" s="2" t="inlineStr">
        <is>
          <t>3</t>
        </is>
      </c>
      <c r="BH213" s="2" t="inlineStr">
        <is>
          <t/>
        </is>
      </c>
      <c r="BI213" t="inlineStr">
        <is>
          <t>qualunque strumento, apparecchio, impianto, software, sostanza o altro prodotto, utilizzato da solo o in combinazione, compresi gli accessori tra cui il software destinato dal fabbricante ad essere impiegato specificamente con finalità diagnostiche e/o terapeutiche sull’uomo a fini di:&lt;br&gt;— diagnosi, prevenzione, controllo, trattamento o attenuazione di malattie,&lt;br&gt;— diagnosi, controllo, trattamento, attenuazione o compensazione di una ferita o di un handicap,&lt;br&gt;— studio, sostituzione o modifica dell’anatomia oppure di un processo fisiologico,&lt;br&gt;— controllo del concepimento,&lt;br&gt;che non eserciti nel o sul corpo umano l’azione principale cui è destinato con mezzi farmacologici, immunologici o mediante processi metabolici, ma la cui funzione possa essere coadiuvata da tali mezzi</t>
        </is>
      </c>
      <c r="BJ213" s="2" t="inlineStr">
        <is>
          <t>medicinos priemonė</t>
        </is>
      </c>
      <c r="BK213" s="2" t="inlineStr">
        <is>
          <t>3</t>
        </is>
      </c>
      <c r="BL213" s="2" t="inlineStr">
        <is>
          <t/>
        </is>
      </c>
      <c r="BM213" t="inlineStr">
        <is>
          <t>instrumentas, aparatas, įtaisas, programinė įranga, implantas, reagentas, medžiaga arba kitas gaminys, gamintojo numatytas naudoti pats vienas arba suderintas su kitomis priemonėmis ir skirtas žmogui</t>
        </is>
      </c>
      <c r="BN213" s="2" t="inlineStr">
        <is>
          <t>medicīniska ierīce</t>
        </is>
      </c>
      <c r="BO213" s="2" t="inlineStr">
        <is>
          <t>3</t>
        </is>
      </c>
      <c r="BP213" s="2" t="inlineStr">
        <is>
          <t/>
        </is>
      </c>
      <c r="BQ213" t="inlineStr">
        <is>
          <t>jebkurš instruments, aparāts, ierīce, programmatūra, implants, reaģents, materiāls vai cits priekšmets, kuru ražotājs paredzējis atsevišķai vai kombinētai izmantošanai cilvēkiem vienā vai vairākos šādos konkrētos medicīniskos nolūkos:&lt;br&gt;— slimību diagnostikai, profilaksei, kontrolei, paredzēšanai, prognozēšanai, ārstēšanai vai atvieglošanai,&lt;br&gt;— ievainojumu vai nespējas diagnostikai, kontrolei, ārstēšanai, atvieglošanai vai kompensēšanai, &lt;br&gt;— ķermeņa anatomijas vai fizioloģiska vai patoloģiska procesa vai stāvokļa pētīšanai, aizstāšanai vai modificēšanai,&lt;br&gt;— informācijas gūšanai, &lt;i&gt;in vitro&lt;/i&gt; izmeklējot no cilvēka ķermeņa iegūtus paraugus, tostarp orgānu, asins un audu ziedojumus,&lt;br&gt;un kurš paredzēto pamatiedarbību cilvēka ķermenī vai uz cilvēka ķermeni nepanāk ar farmakoloģiskiem, imunoloģiskiem vai metaboliskiem līdzekļiem, bet kura darbībai šādi līdzekļi var palīdzēt</t>
        </is>
      </c>
      <c r="BR213" s="2" t="inlineStr">
        <is>
          <t>apparat mediku|
mezz mediku|
tagħmir mediku</t>
        </is>
      </c>
      <c r="BS213" s="2" t="inlineStr">
        <is>
          <t>3|
2|
3</t>
        </is>
      </c>
      <c r="BT213" s="2" t="inlineStr">
        <is>
          <t xml:space="preserve">preferred|
admitted|
</t>
        </is>
      </c>
      <c r="BU213" t="inlineStr">
        <is>
          <t>kwalunkwe strument, apparat, tagħmir, software, materjal jew artiklu ieħor, sew jekk użat waħdu jew ma' oġġett ieħor, kif ukoll kwalunkwe aċċessorju, inkluż is-software maħsub mill-manifattur biex jintuża speċifikament għal finijiet dijanjostiċi u/jew terapewtiċi u neċessarju għall-applikazzjoni korretta tiegħu, maħsub mill-manifattur sabiex jintuża għall-bnedmin bl-għan ta':&lt;div&gt;— dijanjożi, prevenzjoni, monitoraġġ, trattament, jew taffija tal-mard, &lt;/div&gt;&lt;div&gt;— dijanjożi, monitoraġġ, trattament, taffija jew kumpens għal korriment jew diżabilità,&lt;/div&gt;&lt;div&gt;— investigazzjoni, bdil jew modifika tal-anatomija jew ta' proċess fiżjoloġiku,&lt;/div&gt;&lt;div&gt;— kontroll tal-konċepiment,&lt;br&gt;&lt;/div&gt;&lt;div&gt;u li ma jilħaqx l-azzjoni prinċipali tiegħu ġol-ġisem tal-bniedem jew fuqu b'miżuri farmakoloġiċi, immunoloġiċi jew metaboliċi, imma li jkun assistit fil-funzjoni tiegħu b'dawn il-miżuri&lt;br&gt;&lt;/div&gt;</t>
        </is>
      </c>
      <c r="BV213" s="2" t="inlineStr">
        <is>
          <t>medisch hulpmiddel</t>
        </is>
      </c>
      <c r="BW213" s="2" t="inlineStr">
        <is>
          <t>3</t>
        </is>
      </c>
      <c r="BX213" s="2" t="inlineStr">
        <is>
          <t/>
        </is>
      </c>
      <c r="BY213" t="inlineStr">
        <is>
          <t>"Elk instrument, toestel of apparaat, elke software of stof of elk ander artikel dat of die alleen of in combinatie wordt gebruikt (...), door de fabrikant bestemd om bij de mens te worden aangewend voor:&lt;br&gt;- diagnose, preventie, bewaking, behandeling of verlichting van ziekten,&lt;br&gt;- diagnose, bewaking, behandeling, verlichting of compensatie van verwondingen of een handicap,&lt;br&gt;- onderzoek naar of vervanging of wijziging van de anatomie of van een fysiologisch proces,&lt;br&gt;- beheersing van de bevruchting,&lt;br&gt;waarbij de belangrijkste beoogde werking in of aan het menselijk lichaam niet met farmacologische of immunologische middelen of door metabolisme wordt bereikt, maar wel door dergelijke middelen kan worden ondersteund."</t>
        </is>
      </c>
      <c r="BZ213" s="2" t="inlineStr">
        <is>
          <t>wyrób medyczny</t>
        </is>
      </c>
      <c r="CA213" s="2" t="inlineStr">
        <is>
          <t>3</t>
        </is>
      </c>
      <c r="CB213" s="2" t="inlineStr">
        <is>
          <t/>
        </is>
      </c>
      <c r="CC213" t="inlineStr">
        <is>
          <t>narzędzie, przyrząd, urządzenie, oprogramowanie, materiał lub inny artykuł, stosowany samodzielnie lub w połączeniu, w tym z oprogramowaniem przeznaczonym przez jego wytwórcę do używania specjalnie w celach diagnostycznych lub terapeutycznych i niezbędnym do jego właściwego stosowania, przeznaczony przez wytwórcę do stosowania u ludzi w celu:&lt;br&gt;a) diagnozowania, zapobiegania, monitorowania, leczenia lub łagodzenia przebiegu choroby,&lt;br&gt;b) diagnozowania, monitorowania, leczenia, łagodzenia lub kompensowania skutków urazu lub upośledzenia,&lt;br&gt;c) badania, zastępowania lub modyfikowania budowy anatomicznej lub procesu fizjologicznego,&lt;br&gt;d) regulacji poczęć&lt;br&gt; – których zasadnicze zamierzone działanie w ciele lub na ciele ludzkim nie jest osiągane w wyniku zastosowania środków farmakologicznych, immunologicznych lub metabolicznych, lecz których działanie może być wspomagane takimi środkami</t>
        </is>
      </c>
      <c r="CD213" s="2" t="inlineStr">
        <is>
          <t>dispositivo médico</t>
        </is>
      </c>
      <c r="CE213" s="2" t="inlineStr">
        <is>
          <t>3</t>
        </is>
      </c>
      <c r="CF213" s="2" t="inlineStr">
        <is>
          <t/>
        </is>
      </c>
      <c r="CG213" t="inlineStr">
        <is>
          <t>Qualquer instrumento, aparelho, equipamento, &lt;i&gt;software&lt;/i&gt;, material ou outro artigo, utilizado isoladamente ou em combinação, juntamente com quaisquer acessórios, incluindo o &lt;i&gt;software&lt;/i&gt; destinado pelo seu fabricante a ser utilizado especificamente para fins de diagnóstico e/ou terapêuticos e necessário para o bom funcionamento do dispositivo médico, destinado pelo fabricante a ser utilizado em seres humanos para efeitos de:&lt;br&gt;— diagnóstico, prevenção, controlo, tratamento ou atenuação de uma doença,&lt;br&gt;— diagnóstico, controlo, tratamento, atenuação ou compensação de uma lesão ou de uma deficiência,&lt;br&gt;— estudo, substituição ou alteração da anatomia ou de um processo fisiológico,&lt;br&gt;— controlo da conceção, &lt;br&gt;cujo principal efeito pretendido no corpo humano não seja alcançado por meios farmacológicos, imunológicos ou metabólicos, embora a sua função possa ser apoiada por esses meios.</t>
        </is>
      </c>
      <c r="CH213" s="2" t="inlineStr">
        <is>
          <t>dispozitiv medical</t>
        </is>
      </c>
      <c r="CI213" s="2" t="inlineStr">
        <is>
          <t>3</t>
        </is>
      </c>
      <c r="CJ213" s="2" t="inlineStr">
        <is>
          <t/>
        </is>
      </c>
      <c r="CK213" t="inlineStr">
        <is>
          <t>orice instrument, aparat, echipament, software, material sau alt articol, utilizate separat sau în combinație, inclusiv software-ul destinat de către producătorul acestuia a fi utilizat în mod specific pentru diagnosticare și/sau în scop terapeutic, și necesar funcționării corespunzătoare a dispozitivului medical, destinat de către producător a fi folosit pentru om în scop de:&lt;br&gt;a) diagnosticare, prevenire, monitorizare, tratament sau ameliorare a unei afecțiuni;&lt;br&gt;b) diagnosticare, monitorizare, tratament, ameliorare sau compensare a unei leziuni sau a unui handicap;&lt;br&gt;c) investigare, înlocuire sau modificare a anatomiei sau a unui proces fiziologic;&lt;br&gt;d) control al concepției,&lt;br&gt;și care nu își îndeplinește acțiunea principală pentru care a fost destinat în organismul uman sau asupra acestuia prin mijloace farmacologice, imunologice sau metabolice, dar a cărui funcționare poate fi asistată prin astfel de mijloace; [...]</t>
        </is>
      </c>
      <c r="CL213" s="2" t="inlineStr">
        <is>
          <t>zdravotnícka pomôcka</t>
        </is>
      </c>
      <c r="CM213" s="2" t="inlineStr">
        <is>
          <t>3</t>
        </is>
      </c>
      <c r="CN213" s="2" t="inlineStr">
        <is>
          <t/>
        </is>
      </c>
      <c r="CO213" t="inlineStr">
        <is>
          <t>nástroj, prístroj, zariadenie, počítačový program, materiál alebo iný výrobok používaný samostatne alebo v kombinácii určený výrobcom na použitie pre človeka na diagnostické, preventívne, monitorovacie účely alebo liečebné účely, na zmiernenie ochorenia alebo na kompenzáciu zranenia, zdravotného postihnutia, na skúmanie, nahradenie alebo zmenu anatomickej časti tela alebo fyziologického procesu, na reguláciu počatia, ktorého hlavný účinok v ľudskom tele alebo na povrchu ľudského tela sa nezískal farmakologickými prostriedkami, imunologickými prostriedkami ani metabolizmom, ale ktorého činnosť možno podporovať týmito prostriedkami; za zdravotnícku pomôcku sa považuje aj príslušenstvo zdravotníckej pomôcky, ktoré je špecificky určené výrobcom na použitie spolu so zdravotníckou pomôckou</t>
        </is>
      </c>
      <c r="CP213" s="2" t="inlineStr">
        <is>
          <t>medicinski pripomoček</t>
        </is>
      </c>
      <c r="CQ213" s="2" t="inlineStr">
        <is>
          <t>3</t>
        </is>
      </c>
      <c r="CR213" s="2" t="inlineStr">
        <is>
          <t/>
        </is>
      </c>
      <c r="CS213" t="inlineStr">
        <is>
          <t>vsak instrument, aparatura, naprava, programska oprema, material ali drug predmet, ki se uporablja samostojno ali v kombinaciji z dodatki, vključno s programsko opremo, ki jo je proizvajalec ali proizvajalka medicinskih pripomočkov predvidel izrecno za uporabo pri diagnostiki oziroma v terapevtske namene in je potrebna za pravilno uporabo tega pripomočka, in ki ga je proizvajalec medicinskih pripomočkov predvidel za uporabo na ljudeh za:&lt;br&gt;– diagnosticiranje, preprečevanje, spremljanje, zdravljenje ali lajšanje bolezni,&lt;br&gt;– diagnosticiranje, spremljanje, zdravljenje, lajšanje posledic poškodb ali okvar ali kompenziranje okvare ali invalidnosti,&lt;br&gt;– preiskovanje, nadomeščanje ali spreminjanje anatomskih funkcij ali fizioloških procesov organizma ali&lt;br&gt;– nadzor spočetja, in ki svojega glavnega predvidenega učinka na človeško telo ne dosega na farmakološki, imunološki ali metabolični način, vendar pa so mu lahko ti procesi pri njegovem delovanju v pomoč.</t>
        </is>
      </c>
      <c r="CT213" s="2" t="inlineStr">
        <is>
          <t>medicinteknisk produkt</t>
        </is>
      </c>
      <c r="CU213" s="2" t="inlineStr">
        <is>
          <t>3</t>
        </is>
      </c>
      <c r="CV213" s="2" t="inlineStr">
        <is>
          <t/>
        </is>
      </c>
      <c r="CW213" t="inlineStr">
        <is>
          <t>varje instrument, apparat, anordning, installation, material eller annan artikel, vare sig den används separat eller tillsammans med något slag av tillbehör eller program för att den skall fungera på rätt sätt, som är tillverkad för att användas för människor vid &lt;br&gt;- diagnos, profylax, övervakning, behandling eller lindring av sjukdom eller skada, &lt;br&gt;- undersökning, utbyte eller ändring av anatomin eller av en fysiologisk process, &lt;br&gt;- befruktningskontroll, &lt;br&gt;och som inte uppnår sin huvudsakliga, avsedda verkan med hjälp av farmakologiska, kemiska, immunologiska eller metaboliska medel, men som kan understödjas i sin funktion av sådana medel</t>
        </is>
      </c>
    </row>
    <row r="214">
      <c r="A214" s="1" t="str">
        <f>HYPERLINK("https://iate.europa.eu/entry/result/201330/all", "201330")</f>
        <v>201330</v>
      </c>
      <c r="B214" t="inlineStr">
        <is>
          <t>SOCIAL QUESTIONS</t>
        </is>
      </c>
      <c r="C214" t="inlineStr">
        <is>
          <t>SOCIAL QUESTIONS|health|illness|cancer</t>
        </is>
      </c>
      <c r="D214" t="inlineStr">
        <is>
          <t>no</t>
        </is>
      </c>
      <c r="E214" t="inlineStr">
        <is>
          <t/>
        </is>
      </c>
      <c r="F214" t="inlineStr">
        <is>
          <t/>
        </is>
      </c>
      <c r="G214" t="inlineStr">
        <is>
          <t/>
        </is>
      </c>
      <c r="H214" t="inlineStr">
        <is>
          <t/>
        </is>
      </c>
      <c r="I214" t="inlineStr">
        <is>
          <t/>
        </is>
      </c>
      <c r="J214" t="inlineStr">
        <is>
          <t/>
        </is>
      </c>
      <c r="K214" t="inlineStr">
        <is>
          <t/>
        </is>
      </c>
      <c r="L214" t="inlineStr">
        <is>
          <t/>
        </is>
      </c>
      <c r="M214" t="inlineStr">
        <is>
          <t/>
        </is>
      </c>
      <c r="N214" s="2" t="inlineStr">
        <is>
          <t>kronisk granulocytleukæmi|
kronisk myeloid leukæmi</t>
        </is>
      </c>
      <c r="O214" s="2" t="inlineStr">
        <is>
          <t>3|
3</t>
        </is>
      </c>
      <c r="P214" s="2" t="inlineStr">
        <is>
          <t xml:space="preserve">|
</t>
        </is>
      </c>
      <c r="Q214" t="inlineStr">
        <is>
          <t/>
        </is>
      </c>
      <c r="R214" s="2" t="inlineStr">
        <is>
          <t>CML|
chronische myeloische Leukämie|
chronisch-myeloische Leukämie</t>
        </is>
      </c>
      <c r="S214" s="2" t="inlineStr">
        <is>
          <t>1|
1|
3</t>
        </is>
      </c>
      <c r="T214" s="2" t="inlineStr">
        <is>
          <t xml:space="preserve">|
|
</t>
        </is>
      </c>
      <c r="U214" t="inlineStr">
        <is>
          <t/>
        </is>
      </c>
      <c r="V214" s="2" t="inlineStr">
        <is>
          <t>χρονία μυελοειδής λευχαιμία</t>
        </is>
      </c>
      <c r="W214" s="2" t="inlineStr">
        <is>
          <t>3</t>
        </is>
      </c>
      <c r="X214" s="2" t="inlineStr">
        <is>
          <t/>
        </is>
      </c>
      <c r="Y214" t="inlineStr">
        <is>
          <t/>
        </is>
      </c>
      <c r="Z214" s="2" t="inlineStr">
        <is>
          <t>CML|
chronic myeloid leukaemia|
chronic myeloid leukemia|
chronic myelogenous leukaemia|
chronic myelogenous leukemia|
chronic granulocytic leukaemia|
CGL</t>
        </is>
      </c>
      <c r="AA214" s="2" t="inlineStr">
        <is>
          <t>3|
3|
1|
3|
1|
3|
3</t>
        </is>
      </c>
      <c r="AB214" s="2" t="inlineStr">
        <is>
          <t xml:space="preserve">|
|
|
|
|
|
</t>
        </is>
      </c>
      <c r="AC214" t="inlineStr">
        <is>
          <t>cancer of the blood that affects the myeloid cells and develops slowly</t>
        </is>
      </c>
      <c r="AD214" s="2" t="inlineStr">
        <is>
          <t>LMC|
leucemia mielógena crónica|
leucemia granulocítica crónica|
leucemia mieloide crónica</t>
        </is>
      </c>
      <c r="AE214" s="2" t="inlineStr">
        <is>
          <t>1|
1|
3|
3</t>
        </is>
      </c>
      <c r="AF214" s="2" t="inlineStr">
        <is>
          <t xml:space="preserve">|
|
|
</t>
        </is>
      </c>
      <c r="AG214" t="inlineStr">
        <is>
          <t>trastorno mieloproliferativo crónico caracterizado por la proliferación medular predominante de la serie granulopoyética</t>
        </is>
      </c>
      <c r="AH214" t="inlineStr">
        <is>
          <t/>
        </is>
      </c>
      <c r="AI214" t="inlineStr">
        <is>
          <t/>
        </is>
      </c>
      <c r="AJ214" t="inlineStr">
        <is>
          <t/>
        </is>
      </c>
      <c r="AK214" t="inlineStr">
        <is>
          <t/>
        </is>
      </c>
      <c r="AL214" s="2" t="inlineStr">
        <is>
          <t>krooninen myelooinen leukemia|
pitkäaikainen myelooinen leukemia|
leuchaemia myeloides chronica</t>
        </is>
      </c>
      <c r="AM214" s="2" t="inlineStr">
        <is>
          <t>3|
3|
3</t>
        </is>
      </c>
      <c r="AN214" s="2" t="inlineStr">
        <is>
          <t xml:space="preserve">|
|
</t>
        </is>
      </c>
      <c r="AO214" t="inlineStr">
        <is>
          <t>yleiskäsite, johon erään luokittelutavan mukaan luetaan krooninen myelosyyttileukemia ja eosinofiilileukemia</t>
        </is>
      </c>
      <c r="AP214" s="2" t="inlineStr">
        <is>
          <t>LMC|
leucémie myéloïde chronique</t>
        </is>
      </c>
      <c r="AQ214" s="2" t="inlineStr">
        <is>
          <t>3|
3</t>
        </is>
      </c>
      <c r="AR214" s="2" t="inlineStr">
        <is>
          <t xml:space="preserve">|
</t>
        </is>
      </c>
      <c r="AS214" t="inlineStr">
        <is>
          <t>leucémie caractérisée par une prolifération médullaire et sanguine de tous les éléments de la lignée granulocytaire sans blocage de maturation</t>
        </is>
      </c>
      <c r="AT214" s="2" t="inlineStr">
        <is>
          <t>LMA|
leoicéime mhialóideach ainsealach</t>
        </is>
      </c>
      <c r="AU214" s="2" t="inlineStr">
        <is>
          <t>3|
3</t>
        </is>
      </c>
      <c r="AV214" s="2" t="inlineStr">
        <is>
          <t xml:space="preserve">|
</t>
        </is>
      </c>
      <c r="AW214" t="inlineStr">
        <is>
          <t/>
        </is>
      </c>
      <c r="AX214" t="inlineStr">
        <is>
          <t/>
        </is>
      </c>
      <c r="AY214" t="inlineStr">
        <is>
          <t/>
        </is>
      </c>
      <c r="AZ214" t="inlineStr">
        <is>
          <t/>
        </is>
      </c>
      <c r="BA214" t="inlineStr">
        <is>
          <t/>
        </is>
      </c>
      <c r="BB214" t="inlineStr">
        <is>
          <t/>
        </is>
      </c>
      <c r="BC214" t="inlineStr">
        <is>
          <t/>
        </is>
      </c>
      <c r="BD214" t="inlineStr">
        <is>
          <t/>
        </is>
      </c>
      <c r="BE214" t="inlineStr">
        <is>
          <t/>
        </is>
      </c>
      <c r="BF214" s="2" t="inlineStr">
        <is>
          <t>leucemia mieloide cronica|
leucemia granulocitica cronica|
LMC|
leucosi mieloide cronica</t>
        </is>
      </c>
      <c r="BG214" s="2" t="inlineStr">
        <is>
          <t>1|
3|
3|
3</t>
        </is>
      </c>
      <c r="BH214" s="2" t="inlineStr">
        <is>
          <t xml:space="preserve">|
|
|
</t>
        </is>
      </c>
      <c r="BI214" t="inlineStr">
        <is>
          <t>emopatia maligna, caratterizzata da una proliferazione incontrollata della serie granuloblastica, associata molto spesso ad una traslocazione 9/22 o Cromosoma Filadelfia</t>
        </is>
      </c>
      <c r="BJ214" t="inlineStr">
        <is>
          <t/>
        </is>
      </c>
      <c r="BK214" t="inlineStr">
        <is>
          <t/>
        </is>
      </c>
      <c r="BL214" t="inlineStr">
        <is>
          <t/>
        </is>
      </c>
      <c r="BM214" t="inlineStr">
        <is>
          <t/>
        </is>
      </c>
      <c r="BN214" t="inlineStr">
        <is>
          <t/>
        </is>
      </c>
      <c r="BO214" t="inlineStr">
        <is>
          <t/>
        </is>
      </c>
      <c r="BP214" t="inlineStr">
        <is>
          <t/>
        </is>
      </c>
      <c r="BQ214" t="inlineStr">
        <is>
          <t/>
        </is>
      </c>
      <c r="BR214" t="inlineStr">
        <is>
          <t/>
        </is>
      </c>
      <c r="BS214" t="inlineStr">
        <is>
          <t/>
        </is>
      </c>
      <c r="BT214" t="inlineStr">
        <is>
          <t/>
        </is>
      </c>
      <c r="BU214" t="inlineStr">
        <is>
          <t/>
        </is>
      </c>
      <c r="BV214" s="2" t="inlineStr">
        <is>
          <t>CML|
chronische myeloïde leukemie|
chronische granulocytaire leukemie</t>
        </is>
      </c>
      <c r="BW214" s="2" t="inlineStr">
        <is>
          <t>1|
1|
3</t>
        </is>
      </c>
      <c r="BX214" s="2" t="inlineStr">
        <is>
          <t xml:space="preserve">|
|
</t>
        </is>
      </c>
      <c r="BY214" t="inlineStr">
        <is>
          <t>chronische proliferatieve ziekte van leukocyten met verhoogd aantal granulocyten</t>
        </is>
      </c>
      <c r="BZ214" t="inlineStr">
        <is>
          <t/>
        </is>
      </c>
      <c r="CA214" t="inlineStr">
        <is>
          <t/>
        </is>
      </c>
      <c r="CB214" t="inlineStr">
        <is>
          <t/>
        </is>
      </c>
      <c r="CC214" t="inlineStr">
        <is>
          <t/>
        </is>
      </c>
      <c r="CD214" s="2" t="inlineStr">
        <is>
          <t>LMC|
leucemia granulocítica crónica|
leucemia mieloide crónica</t>
        </is>
      </c>
      <c r="CE214" s="2" t="inlineStr">
        <is>
          <t>3|
3|
3</t>
        </is>
      </c>
      <c r="CF214" s="2" t="inlineStr">
        <is>
          <t xml:space="preserve">|
|
</t>
        </is>
      </c>
      <c r="CG214" t="inlineStr">
        <is>
          <t>Doença na qual uma célula que se encontra na medula óssea se transforma em cancerosa e produz um número elevado de granulócitos anormais (um tipo de glóbulos brancos).</t>
        </is>
      </c>
      <c r="CH214" t="inlineStr">
        <is>
          <t/>
        </is>
      </c>
      <c r="CI214" t="inlineStr">
        <is>
          <t/>
        </is>
      </c>
      <c r="CJ214" t="inlineStr">
        <is>
          <t/>
        </is>
      </c>
      <c r="CK214" t="inlineStr">
        <is>
          <t/>
        </is>
      </c>
      <c r="CL214" t="inlineStr">
        <is>
          <t/>
        </is>
      </c>
      <c r="CM214" t="inlineStr">
        <is>
          <t/>
        </is>
      </c>
      <c r="CN214" t="inlineStr">
        <is>
          <t/>
        </is>
      </c>
      <c r="CO214" t="inlineStr">
        <is>
          <t/>
        </is>
      </c>
      <c r="CP214" t="inlineStr">
        <is>
          <t/>
        </is>
      </c>
      <c r="CQ214" t="inlineStr">
        <is>
          <t/>
        </is>
      </c>
      <c r="CR214" t="inlineStr">
        <is>
          <t/>
        </is>
      </c>
      <c r="CS214" t="inlineStr">
        <is>
          <t/>
        </is>
      </c>
      <c r="CT214" s="2" t="inlineStr">
        <is>
          <t>kronisk myeloisk leukemi|
KLL</t>
        </is>
      </c>
      <c r="CU214" s="2" t="inlineStr">
        <is>
          <t>3|
3</t>
        </is>
      </c>
      <c r="CV214" s="2" t="inlineStr">
        <is>
          <t xml:space="preserve">|
</t>
        </is>
      </c>
      <c r="CW214" t="inlineStr">
        <is>
          <t/>
        </is>
      </c>
    </row>
    <row r="215">
      <c r="A215" s="1" t="str">
        <f>HYPERLINK("https://iate.europa.eu/entry/result/1704876/all", "1704876")</f>
        <v>1704876</v>
      </c>
      <c r="B215" t="inlineStr">
        <is>
          <t>SCIENCE</t>
        </is>
      </c>
      <c r="C215" t="inlineStr">
        <is>
          <t>SCIENCE|natural and applied sciences|physical sciences|chemistry|analytical chemistry</t>
        </is>
      </c>
      <c r="D215" t="inlineStr">
        <is>
          <t>yes</t>
        </is>
      </c>
      <c r="E215" t="inlineStr">
        <is>
          <t/>
        </is>
      </c>
      <c r="F215" s="2" t="inlineStr">
        <is>
          <t>HPLC|
течна хроматография при високо налягане|
високоефективна течна хроматография</t>
        </is>
      </c>
      <c r="G215" s="2" t="inlineStr">
        <is>
          <t>3|
3|
3</t>
        </is>
      </c>
      <c r="H215" s="2" t="inlineStr">
        <is>
          <t>|
|
preferred</t>
        </is>
      </c>
      <c r="I215" t="inlineStr">
        <is>
          <t>вариант на течна хроматография, който използва много малки частици и относително високо входно налягане, за да се увеличи ефикасността на разделянето</t>
        </is>
      </c>
      <c r="J215" s="2" t="inlineStr">
        <is>
          <t>HPLC|
vysokoúčinná kapalinová chromatografie</t>
        </is>
      </c>
      <c r="K215" s="2" t="inlineStr">
        <is>
          <t>3|
3</t>
        </is>
      </c>
      <c r="L215" s="2" t="inlineStr">
        <is>
          <t xml:space="preserve">|
</t>
        </is>
      </c>
      <c r="M215" t="inlineStr">
        <is>
          <t>Chromatografie [ &lt;a href="/entry/result/1507497/all" id="ENTRY_TO_ENTRY_CONVERTER" target="_blank"&gt;IATE:1507497&lt;/a&gt; ] prováděná ve speciálních přístrojích v kolonách za vysokého tlaku (desítky atmosfér).</t>
        </is>
      </c>
      <c r="N215" s="2" t="inlineStr">
        <is>
          <t>højtryksvæskekromatografi|
HPLC</t>
        </is>
      </c>
      <c r="O215" s="2" t="inlineStr">
        <is>
          <t>3|
3</t>
        </is>
      </c>
      <c r="P215" s="2" t="inlineStr">
        <is>
          <t xml:space="preserve">|
</t>
        </is>
      </c>
      <c r="Q215" t="inlineStr">
        <is>
          <t/>
        </is>
      </c>
      <c r="R215" s="2" t="inlineStr">
        <is>
          <t>Hochdruck-Flüssigkeitschromatographie|
Hochleistungsflüssigkeitschromatographie|
Hochleistungsflüssigkeitschromatografie|
Hochleistungs-Flüssigchromatographie|
Hochleistungs-Flüssigchromatografie|
Hochleistungsflüssigchromatographie|
Hochleistungsflüssigchromatografie|
HPLC|
Hochdruck-Flüssigkeitschromatografie|
Hochdruckflüssigkeitschromatographie|
Hochdruckflüssigkeitschromatografie|
Hochdruck-Flüssigchromatographie|
Hochdruck-Flüssigchromatografie|
Hochdruckflüssigchromatographie|
Hochdruckflüssigchromatografie|
Hochleistungs-Flüssigkeitschromatographie|
Hochleistungs-Flüssigkeitschromatografie</t>
        </is>
      </c>
      <c r="S215" s="2" t="inlineStr">
        <is>
          <t>3|
3|
3|
3|
3|
3|
3|
3|
3|
3|
3|
3|
3|
3|
3|
3|
3</t>
        </is>
      </c>
      <c r="T215" s="2" t="inlineStr">
        <is>
          <t xml:space="preserve">|
|
|
|
|
|
|
|
|
|
|
|
|
|
|
|
</t>
        </is>
      </c>
      <c r="U215" t="inlineStr">
        <is>
          <t>Art der Flüssigchromatografie, bei der man sehr kleine Teilchen und einen relativ hohen Eingangsdruck verwendet</t>
        </is>
      </c>
      <c r="V215" s="2" t="inlineStr">
        <is>
          <t>HPLC|
υγροχρωματογραφία υψηλής απόδοσης</t>
        </is>
      </c>
      <c r="W215" s="2" t="inlineStr">
        <is>
          <t>3|
4</t>
        </is>
      </c>
      <c r="X215" s="2" t="inlineStr">
        <is>
          <t xml:space="preserve">|
</t>
        </is>
      </c>
      <c r="Y215" t="inlineStr">
        <is>
          <t/>
        </is>
      </c>
      <c r="Z215" s="2" t="inlineStr">
        <is>
          <t>HPLC|
high performance liquid chromatography|
high-performance liquid chromatography|
high-pressure liquid chromatography</t>
        </is>
      </c>
      <c r="AA215" s="2" t="inlineStr">
        <is>
          <t>3|
3|
1|
3</t>
        </is>
      </c>
      <c r="AB215" s="2" t="inlineStr">
        <is>
          <t xml:space="preserve">|
preferred|
|
</t>
        </is>
      </c>
      <c r="AC215" t="inlineStr">
        <is>
          <t>a variation of liquid chromatography that utilises very small particles and a relatively high inlet pressure to increase the efficiency of the separation</t>
        </is>
      </c>
      <c r="AD215" s="2" t="inlineStr">
        <is>
          <t>CLAR|
cromatografía líquida de alto rendimiento|
cromatografía líquida de alta resolución|
cromatografía de líquidos de alta resolución</t>
        </is>
      </c>
      <c r="AE215" s="2" t="inlineStr">
        <is>
          <t>3|
3|
3|
3</t>
        </is>
      </c>
      <c r="AF215" s="2" t="inlineStr">
        <is>
          <t xml:space="preserve">|
|
|
</t>
        </is>
      </c>
      <c r="AG215" t="inlineStr">
        <is>
          <t>Tipo de cromatografía en columna utilizada frecuentemente en bioquímica y química analítica para separar, identificar y cuantificar los componentes de una mezcla, basándose en diversos tipos de interacción química entre las sustancias analizadas y la columna cromatográfica.</t>
        </is>
      </c>
      <c r="AH215" s="2" t="inlineStr">
        <is>
          <t>kõrgefektiivne vedelikkromatograafia|
kõrgsurvevedelikkromatograafia|
HPLC</t>
        </is>
      </c>
      <c r="AI215" s="2" t="inlineStr">
        <is>
          <t>3|
3|
3</t>
        </is>
      </c>
      <c r="AJ215" s="2" t="inlineStr">
        <is>
          <t xml:space="preserve">preferred|
|
</t>
        </is>
      </c>
      <c r="AK215" t="inlineStr">
        <is>
          <t/>
        </is>
      </c>
      <c r="AL215" s="2" t="inlineStr">
        <is>
          <t>korkean erotuskyvyn nestekromatografia|
korkean suorituskyvyn nestekromatografia|
suuren erotuskyvyn nestekromatografia|
HPLC</t>
        </is>
      </c>
      <c r="AM215" s="2" t="inlineStr">
        <is>
          <t>3|
2|
2|
2</t>
        </is>
      </c>
      <c r="AN215" s="2" t="inlineStr">
        <is>
          <t xml:space="preserve">|
|
|
</t>
        </is>
      </c>
      <c r="AO215" t="inlineStr">
        <is>
          <t/>
        </is>
      </c>
      <c r="AP215" s="2" t="inlineStr">
        <is>
          <t>chromatographie liquide à hautes performances|
CLHP|
chromatographie en phase liquide sous haute pression</t>
        </is>
      </c>
      <c r="AQ215" s="2" t="inlineStr">
        <is>
          <t>3|
2|
2</t>
        </is>
      </c>
      <c r="AR215" s="2" t="inlineStr">
        <is>
          <t xml:space="preserve">|
|
</t>
        </is>
      </c>
      <c r="AS215" t="inlineStr">
        <is>
          <t>technique d'analyse des hydrocarbures permettant de déterminer le dosage sélectif des hydrocarbures aromatiques polycycliques</t>
        </is>
      </c>
      <c r="AT215" s="2" t="inlineStr">
        <is>
          <t>crómatagrafaíocht leachta ardfheidhmíochta|
HPLC</t>
        </is>
      </c>
      <c r="AU215" s="2" t="inlineStr">
        <is>
          <t>3|
3</t>
        </is>
      </c>
      <c r="AV215" s="2" t="inlineStr">
        <is>
          <t xml:space="preserve">|
</t>
        </is>
      </c>
      <c r="AW215" t="inlineStr">
        <is>
          <t/>
        </is>
      </c>
      <c r="AX215" t="inlineStr">
        <is>
          <t/>
        </is>
      </c>
      <c r="AY215" t="inlineStr">
        <is>
          <t/>
        </is>
      </c>
      <c r="AZ215" t="inlineStr">
        <is>
          <t/>
        </is>
      </c>
      <c r="BA215" t="inlineStr">
        <is>
          <t/>
        </is>
      </c>
      <c r="BB215" s="2" t="inlineStr">
        <is>
          <t>HPLC|
nagy teljesítményű folyadékkromatográfia|
nagy hatékonyságú folyadékkromatográfia|
nagy nyomású folyadékkromatográfia</t>
        </is>
      </c>
      <c r="BC215" s="2" t="inlineStr">
        <is>
          <t>3|
3|
3|
3</t>
        </is>
      </c>
      <c r="BD215" s="2" t="inlineStr">
        <is>
          <t xml:space="preserve">|
preferred|
|
</t>
        </is>
      </c>
      <c r="BE215" t="inlineStr">
        <is>
          <t>a folyadékkromatográfia egyik fajtája, melynek során az elválasztás hatékonyságának javítása céljából nagy nyomáson juttatják át a mozgófázist a kis szemcseméretű állófázison</t>
        </is>
      </c>
      <c r="BF215" s="2" t="inlineStr">
        <is>
          <t>cromatografia liquida ad alta prestazione|
HPLC|
cromatografia liquida ad alta pressione</t>
        </is>
      </c>
      <c r="BG215" s="2" t="inlineStr">
        <is>
          <t>3|
3|
3</t>
        </is>
      </c>
      <c r="BH215" s="2" t="inlineStr">
        <is>
          <t xml:space="preserve">|
|
</t>
        </is>
      </c>
      <c r="BI215" t="inlineStr">
        <is>
          <t>tecnica cromatografica che separa miscele molto complesse in tempi brevi sfruttando pressioni elevate</t>
        </is>
      </c>
      <c r="BJ215" s="2" t="inlineStr">
        <is>
          <t>efektyvioji skysčių chromatografija|
didelio slėgio skysčių chromatografija</t>
        </is>
      </c>
      <c r="BK215" s="2" t="inlineStr">
        <is>
          <t>3|
3</t>
        </is>
      </c>
      <c r="BL215" s="2" t="inlineStr">
        <is>
          <t xml:space="preserve">preferred|
</t>
        </is>
      </c>
      <c r="BM215" t="inlineStr">
        <is>
          <t/>
        </is>
      </c>
      <c r="BN215" s="2" t="inlineStr">
        <is>
          <t>augsti efektīvā šķidruma hromatogrāfija</t>
        </is>
      </c>
      <c r="BO215" s="2" t="inlineStr">
        <is>
          <t>3</t>
        </is>
      </c>
      <c r="BP215" s="2" t="inlineStr">
        <is>
          <t/>
        </is>
      </c>
      <c r="BQ215" t="inlineStr">
        <is>
          <t/>
        </is>
      </c>
      <c r="BR215" s="2" t="inlineStr">
        <is>
          <t>HPLC|
kromatografija likwida bi prestazzjoni għolja|
kromatografija likwida bi pressjoni għolja</t>
        </is>
      </c>
      <c r="BS215" s="2" t="inlineStr">
        <is>
          <t>3|
3|
3</t>
        </is>
      </c>
      <c r="BT215" s="2" t="inlineStr">
        <is>
          <t xml:space="preserve">|
|
</t>
        </is>
      </c>
      <c r="BU215" t="inlineStr">
        <is>
          <t>teknika fil-kimika analitika użata biex jiġu sseparati l-komponenti f'taħlita, jiġi identifikat kull komponent, u jiġi kkwantifikat kull komponent</t>
        </is>
      </c>
      <c r="BV215" s="2" t="inlineStr">
        <is>
          <t>hogeprestatievloeistofchromatografie|
HPLC|
hogedrukvloeistofchromatografie</t>
        </is>
      </c>
      <c r="BW215" s="2" t="inlineStr">
        <is>
          <t>3|
3|
3</t>
        </is>
      </c>
      <c r="BX215" s="2" t="inlineStr">
        <is>
          <t xml:space="preserve">preferred|
|
</t>
        </is>
      </c>
      <c r="BY215" t="inlineStr">
        <is>
          <t/>
        </is>
      </c>
      <c r="BZ215" s="2" t="inlineStr">
        <is>
          <t>HPLC|
wysokosprawna chromatografia cieczowa</t>
        </is>
      </c>
      <c r="CA215" s="2" t="inlineStr">
        <is>
          <t>3|
3</t>
        </is>
      </c>
      <c r="CB215" s="2" t="inlineStr">
        <is>
          <t xml:space="preserve">|
</t>
        </is>
      </c>
      <c r="CC215" t="inlineStr">
        <is>
          <t/>
        </is>
      </c>
      <c r="CD215" s="2" t="inlineStr">
        <is>
          <t>HPLC|
cromatografia líquida de alta eficiência</t>
        </is>
      </c>
      <c r="CE215" s="2" t="inlineStr">
        <is>
          <t>3|
3</t>
        </is>
      </c>
      <c r="CF215" s="2" t="inlineStr">
        <is>
          <t xml:space="preserve">|
</t>
        </is>
      </c>
      <c r="CG215" t="inlineStr">
        <is>
          <t/>
        </is>
      </c>
      <c r="CH215" s="2" t="inlineStr">
        <is>
          <t>cromatografie în fază lichidă de înaltă performanță|
HPLC</t>
        </is>
      </c>
      <c r="CI215" s="2" t="inlineStr">
        <is>
          <t>3|
3</t>
        </is>
      </c>
      <c r="CJ215" s="2" t="inlineStr">
        <is>
          <t xml:space="preserve">|
</t>
        </is>
      </c>
      <c r="CK215" t="inlineStr">
        <is>
          <t>metodă al cărei principiu este: substanța de analizat se solubilizează într-un solvent sau amestec de solvenți și este introdusă în sistemul cromatografic unde este separată încomponente; separarea are loc în coloană, componentele în conformitate cu proprietățile lor fizico-chimice sunt reținute în mod diferit de faza staționară și părăsesc coloana la durate de timp diferite pentru a fi detectate și evaluate la ieșirea din coloană</t>
        </is>
      </c>
      <c r="CL215" s="2" t="inlineStr">
        <is>
          <t>vysokoúčinná kvapalinová chromatografia</t>
        </is>
      </c>
      <c r="CM215" s="2" t="inlineStr">
        <is>
          <t>3</t>
        </is>
      </c>
      <c r="CN215" s="2" t="inlineStr">
        <is>
          <t/>
        </is>
      </c>
      <c r="CO215" t="inlineStr">
        <is>
          <t>separačná kolónová metóda charakterizovaná vysokou rýchlosťou prietoku kvapalnej mobilnej fázy, vysokým vstupným tlakom do kolóny a tuhou stacionárnou fázou s veľkosťou častíc do 3 mikrometrov, vhodná na separáciu kvapalných a v kvapaline rozpustných zmesí</t>
        </is>
      </c>
      <c r="CP215" s="2" t="inlineStr">
        <is>
          <t>HPLC|
visokoločljivostna tekočinska kromatografija</t>
        </is>
      </c>
      <c r="CQ215" s="2" t="inlineStr">
        <is>
          <t>3|
3</t>
        </is>
      </c>
      <c r="CR215" s="2" t="inlineStr">
        <is>
          <t xml:space="preserve">|
</t>
        </is>
      </c>
      <c r="CS215" t="inlineStr">
        <is>
          <t>kolonska kromatografija, pri kateri tekoča mobilna faza pod visokim tlakom prehaja skozi stacionarno fazo, poteka hitro in omogoča veliko ločljivost</t>
        </is>
      </c>
      <c r="CT215" s="2" t="inlineStr">
        <is>
          <t>vätskekromatografi|
HPLC|
högupplösande vätskekromatografi|
högtrycksvätskekromatografi</t>
        </is>
      </c>
      <c r="CU215" s="2" t="inlineStr">
        <is>
          <t>3|
3|
3|
3</t>
        </is>
      </c>
      <c r="CV215" s="2" t="inlineStr">
        <is>
          <t xml:space="preserve">preferred|
preferred|
|
</t>
        </is>
      </c>
      <c r="CW215" t="inlineStr">
        <is>
          <t>kromatografisk teknik för separation av ämnen, där den mobila fasen är en vätska</t>
        </is>
      </c>
    </row>
    <row r="216">
      <c r="A216" s="1" t="str">
        <f>HYPERLINK("https://iate.europa.eu/entry/result/1475512/all", "1475512")</f>
        <v>1475512</v>
      </c>
      <c r="B216" t="inlineStr">
        <is>
          <t>INTERNATIONAL RELATIONS;INDUSTRY;TRANSPORT</t>
        </is>
      </c>
      <c r="C216" t="inlineStr">
        <is>
          <t>INTERNATIONAL RELATIONS|defence;INDUSTRY|mechanical engineering|mechanical engineering;TRANSPORT|air and space transport|space transport</t>
        </is>
      </c>
      <c r="D216" t="inlineStr">
        <is>
          <t>yes</t>
        </is>
      </c>
      <c r="E216" t="inlineStr">
        <is>
          <t/>
        </is>
      </c>
      <c r="F216" t="inlineStr">
        <is>
          <t/>
        </is>
      </c>
      <c r="G216" t="inlineStr">
        <is>
          <t/>
        </is>
      </c>
      <c r="H216" t="inlineStr">
        <is>
          <t/>
        </is>
      </c>
      <c r="I216" t="inlineStr">
        <is>
          <t/>
        </is>
      </c>
      <c r="J216" t="inlineStr">
        <is>
          <t/>
        </is>
      </c>
      <c r="K216" t="inlineStr">
        <is>
          <t/>
        </is>
      </c>
      <c r="L216" t="inlineStr">
        <is>
          <t/>
        </is>
      </c>
      <c r="M216" t="inlineStr">
        <is>
          <t/>
        </is>
      </c>
      <c r="N216" s="2" t="inlineStr">
        <is>
          <t>startraketmotor|
boostermotor|
booster</t>
        </is>
      </c>
      <c r="O216" s="2" t="inlineStr">
        <is>
          <t>3|
3|
3</t>
        </is>
      </c>
      <c r="P216" s="2" t="inlineStr">
        <is>
          <t xml:space="preserve">|
|
</t>
        </is>
      </c>
      <c r="Q216" t="inlineStr">
        <is>
          <t/>
        </is>
      </c>
      <c r="R216" s="2" t="inlineStr">
        <is>
          <t>Hilfsrakete</t>
        </is>
      </c>
      <c r="S216" s="2" t="inlineStr">
        <is>
          <t>3</t>
        </is>
      </c>
      <c r="T216" s="2" t="inlineStr">
        <is>
          <t/>
        </is>
      </c>
      <c r="U216" t="inlineStr">
        <is>
          <t>abwerfbares Zusatzantriebssystem zur Schuberhöhung während der frühen Startphase einer Rakete</t>
        </is>
      </c>
      <c r="V216" s="2" t="inlineStr">
        <is>
          <t>βοηθητικός πύραυλος προώθησης|
πρόσθετος προωθητήρας|
κινητήρας επιτάχυνσης</t>
        </is>
      </c>
      <c r="W216" s="2" t="inlineStr">
        <is>
          <t>3|
3|
3</t>
        </is>
      </c>
      <c r="X216" s="2" t="inlineStr">
        <is>
          <t xml:space="preserve">|
|
</t>
        </is>
      </c>
      <c r="Y216" t="inlineStr">
        <is>
          <t/>
        </is>
      </c>
      <c r="Z216" s="2" t="inlineStr">
        <is>
          <t>booster|
booster engine|
boost engine|
booster motor|
boost motor|
booster rocket|
boost rocket|
boost rocket</t>
        </is>
      </c>
      <c r="AA216" s="2" t="inlineStr">
        <is>
          <t>3|
3|
1|
3|
1|
3|
1|
3</t>
        </is>
      </c>
      <c r="AB216" s="2" t="inlineStr">
        <is>
          <t xml:space="preserve">|
|
|
|
|
|
|
</t>
        </is>
      </c>
      <c r="AC216" t="inlineStr">
        <is>
          <t>rocket motor used to impart very large thrust for a short period of time during the early stages of a launch and the initial acceleration of a missile or other vehicle</t>
        </is>
      </c>
      <c r="AD216" s="2" t="inlineStr">
        <is>
          <t>motor acelerador|
acelerador|
cohete acelerador|
propulsor de aceleración</t>
        </is>
      </c>
      <c r="AE216" s="2" t="inlineStr">
        <is>
          <t>3|
3|
3|
3</t>
        </is>
      </c>
      <c r="AF216" s="2" t="inlineStr">
        <is>
          <t>preferred|
preferred|
preferred|
admitted</t>
        </is>
      </c>
      <c r="AG216" t="inlineStr">
        <is>
          <t>Cohete pequeño acoplado a los lados de una fase de cohete mayor para aportar un empuje adicional durante el lanzamiento.</t>
        </is>
      </c>
      <c r="AH216" s="2" t="inlineStr">
        <is>
          <t>stardikiirendi</t>
        </is>
      </c>
      <c r="AI216" s="2" t="inlineStr">
        <is>
          <t>3</t>
        </is>
      </c>
      <c r="AJ216" s="2" t="inlineStr">
        <is>
          <t/>
        </is>
      </c>
      <c r="AK216" t="inlineStr">
        <is>
          <t>suure veojõuga, lühikest aega toimiv ballistilise raketi abimootor, mida kasutatakse startimisel</t>
        </is>
      </c>
      <c r="AL216" s="2" t="inlineStr">
        <is>
          <t>lisämoottori</t>
        </is>
      </c>
      <c r="AM216" s="2" t="inlineStr">
        <is>
          <t>1</t>
        </is>
      </c>
      <c r="AN216" s="2" t="inlineStr">
        <is>
          <t/>
        </is>
      </c>
      <c r="AO216" t="inlineStr">
        <is>
          <t/>
        </is>
      </c>
      <c r="AP216" s="2" t="inlineStr">
        <is>
          <t>propulseur auxiliaire|
propulseur additionnel|
propulseur d'accélération|
pousseur</t>
        </is>
      </c>
      <c r="AQ216" s="2" t="inlineStr">
        <is>
          <t>3|
3|
3|
3</t>
        </is>
      </c>
      <c r="AR216" s="2" t="inlineStr">
        <is>
          <t xml:space="preserve">|
|
|
</t>
        </is>
      </c>
      <c r="AS216" t="inlineStr">
        <is>
          <t>propulseur destiné à donner un surcroît de poussée (principalement au décollage),généralement accolé à l'extérieur de la structure et largué après extinction</t>
        </is>
      </c>
      <c r="AT216" s="2" t="inlineStr">
        <is>
          <t>mótar roicéid treisiúcháin|
treismhótar roicéid</t>
        </is>
      </c>
      <c r="AU216" s="2" t="inlineStr">
        <is>
          <t>3|
3</t>
        </is>
      </c>
      <c r="AV216" s="2" t="inlineStr">
        <is>
          <t xml:space="preserve">|
</t>
        </is>
      </c>
      <c r="AW216" t="inlineStr">
        <is>
          <t/>
        </is>
      </c>
      <c r="AX216" t="inlineStr">
        <is>
          <t/>
        </is>
      </c>
      <c r="AY216" t="inlineStr">
        <is>
          <t/>
        </is>
      </c>
      <c r="AZ216" t="inlineStr">
        <is>
          <t/>
        </is>
      </c>
      <c r="BA216" t="inlineStr">
        <is>
          <t/>
        </is>
      </c>
      <c r="BB216" s="2" t="inlineStr">
        <is>
          <t>gyorsítórakéta|
gyorsítófokozat</t>
        </is>
      </c>
      <c r="BC216" s="2" t="inlineStr">
        <is>
          <t>4|
4</t>
        </is>
      </c>
      <c r="BD216" s="2" t="inlineStr">
        <is>
          <t xml:space="preserve">|
</t>
        </is>
      </c>
      <c r="BE216" t="inlineStr">
        <is>
          <t/>
        </is>
      </c>
      <c r="BF216" s="2" t="inlineStr">
        <is>
          <t>motore acceleratore|
propulsore supplettivo|
propulsore d'accelerazione|
motore ausiliario|
propulsore ausiliario</t>
        </is>
      </c>
      <c r="BG216" s="2" t="inlineStr">
        <is>
          <t>3|
3|
3|
3|
3</t>
        </is>
      </c>
      <c r="BH216" s="2" t="inlineStr">
        <is>
          <t xml:space="preserve">|
|
|
|
</t>
        </is>
      </c>
      <c r="BI216" t="inlineStr">
        <is>
          <t/>
        </is>
      </c>
      <c r="BJ216" t="inlineStr">
        <is>
          <t/>
        </is>
      </c>
      <c r="BK216" t="inlineStr">
        <is>
          <t/>
        </is>
      </c>
      <c r="BL216" t="inlineStr">
        <is>
          <t/>
        </is>
      </c>
      <c r="BM216" t="inlineStr">
        <is>
          <t/>
        </is>
      </c>
      <c r="BN216" t="inlineStr">
        <is>
          <t/>
        </is>
      </c>
      <c r="BO216" t="inlineStr">
        <is>
          <t/>
        </is>
      </c>
      <c r="BP216" t="inlineStr">
        <is>
          <t/>
        </is>
      </c>
      <c r="BQ216" t="inlineStr">
        <is>
          <t/>
        </is>
      </c>
      <c r="BR216" t="inlineStr">
        <is>
          <t/>
        </is>
      </c>
      <c r="BS216" t="inlineStr">
        <is>
          <t/>
        </is>
      </c>
      <c r="BT216" t="inlineStr">
        <is>
          <t/>
        </is>
      </c>
      <c r="BU216" t="inlineStr">
        <is>
          <t/>
        </is>
      </c>
      <c r="BV216" s="2" t="inlineStr">
        <is>
          <t>aanjaagmotor|
booster|
aanjager|
aanjaagraket</t>
        </is>
      </c>
      <c r="BW216" s="2" t="inlineStr">
        <is>
          <t>3|
3|
3|
3</t>
        </is>
      </c>
      <c r="BX216" s="2" t="inlineStr">
        <is>
          <t xml:space="preserve">|
|
|
</t>
        </is>
      </c>
      <c r="BY216" t="inlineStr">
        <is>
          <t/>
        </is>
      </c>
      <c r="BZ216" s="2" t="inlineStr">
        <is>
          <t>rakieta pomocnicza</t>
        </is>
      </c>
      <c r="CA216" s="2" t="inlineStr">
        <is>
          <t>3</t>
        </is>
      </c>
      <c r="CB216" s="2" t="inlineStr">
        <is>
          <t/>
        </is>
      </c>
      <c r="CC216" t="inlineStr">
        <is>
          <t>rakieta pracująca jednocześnie z pierwszym stopniem rakiety nośnej, służaca zwiększeniu ciągu w pierwszej fazie lotu</t>
        </is>
      </c>
      <c r="CD216" s="2" t="inlineStr">
        <is>
          <t>propulsor auxiliar|
motor auxiliar</t>
        </is>
      </c>
      <c r="CE216" s="2" t="inlineStr">
        <is>
          <t>3|
3</t>
        </is>
      </c>
      <c r="CF216" s="2" t="inlineStr">
        <is>
          <t xml:space="preserve">|
</t>
        </is>
      </c>
      <c r="CG216" t="inlineStr">
        <is>
          <t/>
        </is>
      </c>
      <c r="CH216" s="2" t="inlineStr">
        <is>
          <t>booster|
rachetă auxiliară</t>
        </is>
      </c>
      <c r="CI216" s="2" t="inlineStr">
        <is>
          <t>3|
3</t>
        </is>
      </c>
      <c r="CJ216" s="2" t="inlineStr">
        <is>
          <t xml:space="preserve">|
</t>
        </is>
      </c>
      <c r="CK216" t="inlineStr">
        <is>
          <t>fuzee cu mare putere de propulsie și de scurtă durată, pentru lansarea proiectilelor teleghidate</t>
        </is>
      </c>
      <c r="CL216" s="2" t="inlineStr">
        <is>
          <t>zdroj prídavnej energie</t>
        </is>
      </c>
      <c r="CM216" s="2" t="inlineStr">
        <is>
          <t>3</t>
        </is>
      </c>
      <c r="CN216" s="2" t="inlineStr">
        <is>
          <t/>
        </is>
      </c>
      <c r="CO216" t="inlineStr">
        <is>
          <t>pomocný alebo počiatočný pohonný systém, ktorý je súčasťou strely alebo lietadla; môže ale nemusí sa oddeliť od stávajúceho nosiča po dodaní impulzu; systém zdroja prídavnej energie môže obsahovať jednu alebo viacero takýchto jednotiek, alebo sa môže z nich skladať</t>
        </is>
      </c>
      <c r="CP216" s="2" t="inlineStr">
        <is>
          <t>potisnik|
booster|
potisni motor|
raketni potisnik</t>
        </is>
      </c>
      <c r="CQ216" s="2" t="inlineStr">
        <is>
          <t>3|
3|
3|
3</t>
        </is>
      </c>
      <c r="CR216" s="2" t="inlineStr">
        <is>
          <t>preferred|
admitted|
admitted|
preferred</t>
        </is>
      </c>
      <c r="CS216" t="inlineStr">
        <is>
          <t>raketni motor, ki proizvaja zelo velik potisk ob začetku izstrelitve in predstavlja glavni vir pospeška za nosilne rakete in druge izstrelke</t>
        </is>
      </c>
      <c r="CT216" s="2" t="inlineStr">
        <is>
          <t>startraket</t>
        </is>
      </c>
      <c r="CU216" s="2" t="inlineStr">
        <is>
          <t>3</t>
        </is>
      </c>
      <c r="CV216" s="2" t="inlineStr">
        <is>
          <t/>
        </is>
      </c>
      <c r="CW216" t="inlineStr">
        <is>
          <t/>
        </is>
      </c>
    </row>
    <row r="217">
      <c r="A217" s="1" t="str">
        <f>HYPERLINK("https://iate.europa.eu/entry/result/1685700/all", "1685700")</f>
        <v>1685700</v>
      </c>
      <c r="B217" t="inlineStr">
        <is>
          <t>SOCIAL QUESTIONS</t>
        </is>
      </c>
      <c r="C217" t="inlineStr">
        <is>
          <t>SOCIAL QUESTIONS|health|illness</t>
        </is>
      </c>
      <c r="D217" t="inlineStr">
        <is>
          <t>yes</t>
        </is>
      </c>
      <c r="E217" t="inlineStr">
        <is>
          <t/>
        </is>
      </c>
      <c r="F217" t="inlineStr">
        <is>
          <t/>
        </is>
      </c>
      <c r="G217" t="inlineStr">
        <is>
          <t/>
        </is>
      </c>
      <c r="H217" t="inlineStr">
        <is>
          <t/>
        </is>
      </c>
      <c r="I217" t="inlineStr">
        <is>
          <t/>
        </is>
      </c>
      <c r="J217" t="inlineStr">
        <is>
          <t/>
        </is>
      </c>
      <c r="K217" t="inlineStr">
        <is>
          <t/>
        </is>
      </c>
      <c r="L217" t="inlineStr">
        <is>
          <t/>
        </is>
      </c>
      <c r="M217" t="inlineStr">
        <is>
          <t/>
        </is>
      </c>
      <c r="N217" s="2" t="inlineStr">
        <is>
          <t>myokardieinfarkt|
MI|
akut myokardieinfarkt|
AMI|
hjerteinfarkt|
hjerteanfald|
blodprop i hjertet</t>
        </is>
      </c>
      <c r="O217" s="2" t="inlineStr">
        <is>
          <t>3|
3|
3|
3|
3|
3|
3</t>
        </is>
      </c>
      <c r="P217" s="2" t="inlineStr">
        <is>
          <t xml:space="preserve">|
|
|
|
|
|
</t>
        </is>
      </c>
      <c r="Q217" t="inlineStr">
        <is>
          <t>vævsdød af en del af hjertemusklen pga. blodprop i en kranspulsåre</t>
        </is>
      </c>
      <c r="R217" s="2" t="inlineStr">
        <is>
          <t>Herzinfarkt|
aMI|
Herzanfall|
Myokardinfarkt|
akuter Myokardinfarkt|
Herzattacke</t>
        </is>
      </c>
      <c r="S217" s="2" t="inlineStr">
        <is>
          <t>3|
3|
3|
3|
3|
3</t>
        </is>
      </c>
      <c r="T217" s="2" t="inlineStr">
        <is>
          <t xml:space="preserve">|
|
|
|
|
</t>
        </is>
      </c>
      <c r="U217" t="inlineStr">
        <is>
          <t>inpraeziser Begr. fuer Symptomenkomplex mit Herzklopfen, Beklemmungsgefuehl, Atemnot; stenokard. Beschwerden, anfallsweisem Blutdruckanstieg oder-abfall</t>
        </is>
      </c>
      <c r="V217" s="2" t="inlineStr">
        <is>
          <t>έμφραγμα μυοκαρδίου|
έμφραγμα του μυοκαρδίου|
καρδιακή προσβολή</t>
        </is>
      </c>
      <c r="W217" s="2" t="inlineStr">
        <is>
          <t>3|
1|
3</t>
        </is>
      </c>
      <c r="X217" s="2" t="inlineStr">
        <is>
          <t xml:space="preserve">|
|
</t>
        </is>
      </c>
      <c r="Y217" t="inlineStr">
        <is>
          <t/>
        </is>
      </c>
      <c r="Z217" s="2" t="inlineStr">
        <is>
          <t>myocardial infarction|
MI|
acute myocardial infarction|
AMI|
heart attack</t>
        </is>
      </c>
      <c r="AA217" s="2" t="inlineStr">
        <is>
          <t>3|
3|
3|
3|
3</t>
        </is>
      </c>
      <c r="AB217" s="2" t="inlineStr">
        <is>
          <t xml:space="preserve">|
|
|
|
</t>
        </is>
      </c>
      <c r="AC217" t="inlineStr">
        <is>
          <t>myocardial necrosis in a clinical setting consistent with acute myocardial ischaemia</t>
        </is>
      </c>
      <c r="AD217" s="2" t="inlineStr">
        <is>
          <t>infarto agudo de miocardio|
IAM|
infarto agudo del miocardio|
infarto de miocardio|
IM|
ataque al corazón|
ataque cardíaco</t>
        </is>
      </c>
      <c r="AE217" s="2" t="inlineStr">
        <is>
          <t>3|
3|
3|
3|
3|
3|
3</t>
        </is>
      </c>
      <c r="AF217" s="2" t="inlineStr">
        <is>
          <t xml:space="preserve">|
|
|
|
|
|
</t>
        </is>
      </c>
      <c r="AG217" t="inlineStr">
        <is>
          <t>Necrosis miocárdica aguda secundaria a la interrupción aguda del aporte sanguíneo al miocardio por oclusión, completa y permanente o transitoria, de las arterias coronarias.</t>
        </is>
      </c>
      <c r="AH217" t="inlineStr">
        <is>
          <t/>
        </is>
      </c>
      <c r="AI217" t="inlineStr">
        <is>
          <t/>
        </is>
      </c>
      <c r="AJ217" t="inlineStr">
        <is>
          <t/>
        </is>
      </c>
      <c r="AK217" t="inlineStr">
        <is>
          <t/>
        </is>
      </c>
      <c r="AL217" s="2" t="inlineStr">
        <is>
          <t>sydäninfarkti|
sepelvaltimon tukos|
sydänkohtaus</t>
        </is>
      </c>
      <c r="AM217" s="2" t="inlineStr">
        <is>
          <t>3|
3|
3</t>
        </is>
      </c>
      <c r="AN217" s="2" t="inlineStr">
        <is>
          <t xml:space="preserve">|
|
</t>
        </is>
      </c>
      <c r="AO217" t="inlineStr">
        <is>
          <t>sepelvaltimon tukkeutumisesta johtuva paikallinen sydänlihaskuolio</t>
        </is>
      </c>
      <c r="AP217" s="2" t="inlineStr">
        <is>
          <t>infarctus du myocarde|
infarctus|
crise cardiaque</t>
        </is>
      </c>
      <c r="AQ217" s="2" t="inlineStr">
        <is>
          <t>3|
3|
3</t>
        </is>
      </c>
      <c r="AR217" s="2" t="inlineStr">
        <is>
          <t xml:space="preserve">|
|
</t>
        </is>
      </c>
      <c r="AS217" t="inlineStr">
        <is>
          <t>problème survenant lorsqu'une artère est bloquée et que la quantité de sang(oxygène)qui va au coeur est sérieusement diminuée</t>
        </is>
      </c>
      <c r="AT217" s="2" t="inlineStr">
        <is>
          <t>taom croí|
géar-ionfharchtadh miócairdiach|
ionfharchtadh miócairdiach</t>
        </is>
      </c>
      <c r="AU217" s="2" t="inlineStr">
        <is>
          <t>3|
3|
3</t>
        </is>
      </c>
      <c r="AV217" s="2" t="inlineStr">
        <is>
          <t xml:space="preserve">|
|
</t>
        </is>
      </c>
      <c r="AW217" t="inlineStr">
        <is>
          <t/>
        </is>
      </c>
      <c r="AX217" t="inlineStr">
        <is>
          <t/>
        </is>
      </c>
      <c r="AY217" t="inlineStr">
        <is>
          <t/>
        </is>
      </c>
      <c r="AZ217" t="inlineStr">
        <is>
          <t/>
        </is>
      </c>
      <c r="BA217" t="inlineStr">
        <is>
          <t/>
        </is>
      </c>
      <c r="BB217" t="inlineStr">
        <is>
          <t/>
        </is>
      </c>
      <c r="BC217" t="inlineStr">
        <is>
          <t/>
        </is>
      </c>
      <c r="BD217" t="inlineStr">
        <is>
          <t/>
        </is>
      </c>
      <c r="BE217" t="inlineStr">
        <is>
          <t/>
        </is>
      </c>
      <c r="BF217" s="2" t="inlineStr">
        <is>
          <t>infarto miocardico|
infarto miocardico acuto|
infarto cardiaco</t>
        </is>
      </c>
      <c r="BG217" s="2" t="inlineStr">
        <is>
          <t>3|
3|
3</t>
        </is>
      </c>
      <c r="BH217" s="2" t="inlineStr">
        <is>
          <t xml:space="preserve">|
|
</t>
        </is>
      </c>
      <c r="BI217" t="inlineStr">
        <is>
          <t>necrosi delle cellule del tessuto muscolare cardiaco a seguito di una ischemia miocardica con mancato apporto di sangue</t>
        </is>
      </c>
      <c r="BJ217" s="2" t="inlineStr">
        <is>
          <t>miokardo infarktas</t>
        </is>
      </c>
      <c r="BK217" s="2" t="inlineStr">
        <is>
          <t>3</t>
        </is>
      </c>
      <c r="BL217" s="2" t="inlineStr">
        <is>
          <t/>
        </is>
      </c>
      <c r="BM217" t="inlineStr">
        <is>
          <t>miokardo (širdies raumens) dalies pažeidimas ar žūtis (nekrozė) dėl širdies kraujotakos sutrikimo (išemijos)</t>
        </is>
      </c>
      <c r="BN217" t="inlineStr">
        <is>
          <t/>
        </is>
      </c>
      <c r="BO217" t="inlineStr">
        <is>
          <t/>
        </is>
      </c>
      <c r="BP217" t="inlineStr">
        <is>
          <t/>
        </is>
      </c>
      <c r="BQ217" t="inlineStr">
        <is>
          <t/>
        </is>
      </c>
      <c r="BR217" s="2" t="inlineStr">
        <is>
          <t>infart mijokardjali|
infart kardijaku|
attakk tal-qalb</t>
        </is>
      </c>
      <c r="BS217" s="2" t="inlineStr">
        <is>
          <t>3|
3|
3</t>
        </is>
      </c>
      <c r="BT217" s="2" t="inlineStr">
        <is>
          <t xml:space="preserve">|
|
</t>
        </is>
      </c>
      <c r="BU217" t="inlineStr">
        <is>
          <t/>
        </is>
      </c>
      <c r="BV217" s="2" t="inlineStr">
        <is>
          <t>acuut myocardinfarct|
AMI|
hartinfarct</t>
        </is>
      </c>
      <c r="BW217" s="2" t="inlineStr">
        <is>
          <t>4|
4|
3</t>
        </is>
      </c>
      <c r="BX217" s="2" t="inlineStr">
        <is>
          <t xml:space="preserve">|
|
</t>
        </is>
      </c>
      <c r="BY217" t="inlineStr">
        <is>
          <t>acute aandoening waarbij de zuurstofvoorziening van een deel van de hartspier wordt afgesneden, bijvoorbeeld als gevolg van kransslagaderverkalking, zodat deze afsterft</t>
        </is>
      </c>
      <c r="BZ217" s="2" t="inlineStr">
        <is>
          <t>zawał mięśnia sercowego|
zawał serca</t>
        </is>
      </c>
      <c r="CA217" s="2" t="inlineStr">
        <is>
          <t>3|
3</t>
        </is>
      </c>
      <c r="CB217" s="2" t="inlineStr">
        <is>
          <t xml:space="preserve">|
</t>
        </is>
      </c>
      <c r="CC217" t="inlineStr">
        <is>
          <t>martwica mięsnia sercowego - w wyniku niedokrwienia komórki mięśnia sercowego przestają się prawidłowo kurczyć</t>
        </is>
      </c>
      <c r="CD217" s="2" t="inlineStr">
        <is>
          <t>enfarte do miocárdio|
enfarte agudo do miocárdio|
EAM|
ataque cardíaco|
crise cardíaca</t>
        </is>
      </c>
      <c r="CE217" s="2" t="inlineStr">
        <is>
          <t>3|
3|
3|
3|
3</t>
        </is>
      </c>
      <c r="CF217" s="2" t="inlineStr">
        <is>
          <t xml:space="preserve">|
|
|
|
</t>
        </is>
      </c>
      <c r="CG217" t="inlineStr">
        <is>
          <t/>
        </is>
      </c>
      <c r="CH217" s="2" t="inlineStr">
        <is>
          <t>infarct miocardic acut|
atac cardiac|
atac de cord</t>
        </is>
      </c>
      <c r="CI217" s="2" t="inlineStr">
        <is>
          <t>3|
3|
3</t>
        </is>
      </c>
      <c r="CJ217" s="2" t="inlineStr">
        <is>
          <t xml:space="preserve">|
|
</t>
        </is>
      </c>
      <c r="CK217" t="inlineStr">
        <is>
          <t/>
        </is>
      </c>
      <c r="CL217" s="2" t="inlineStr">
        <is>
          <t>infarkt myokardu|
akútny infarkt myokardu</t>
        </is>
      </c>
      <c r="CM217" s="2" t="inlineStr">
        <is>
          <t>3|
3</t>
        </is>
      </c>
      <c r="CN217" s="2" t="inlineStr">
        <is>
          <t xml:space="preserve">|
</t>
        </is>
      </c>
      <c r="CO217" t="inlineStr">
        <is>
          <t>akútna nekróza (odumretie) okrsku srdcového svalu (myokardu) následkom prerušenie prívodu krvi</t>
        </is>
      </c>
      <c r="CP217" s="2" t="inlineStr">
        <is>
          <t>miokardni infarkt|
akutni miokardni infarkt|
srčna kap</t>
        </is>
      </c>
      <c r="CQ217" s="2" t="inlineStr">
        <is>
          <t>3|
3|
3</t>
        </is>
      </c>
      <c r="CR217" s="2" t="inlineStr">
        <is>
          <t xml:space="preserve">|
|
</t>
        </is>
      </c>
      <c r="CS217" t="inlineStr">
        <is>
          <t>odmrtje srčne mišične stene oz. njenega dela zaradi nezadostne prekrvljenosti srca, ki je posledica zožitve (ateroskleroza) ali zamašitve (tromboza) ene od srčnih venčnih žil</t>
        </is>
      </c>
      <c r="CT217" s="2" t="inlineStr">
        <is>
          <t>hjärtattack</t>
        </is>
      </c>
      <c r="CU217" s="2" t="inlineStr">
        <is>
          <t>1</t>
        </is>
      </c>
      <c r="CV217" s="2" t="inlineStr">
        <is>
          <t/>
        </is>
      </c>
      <c r="CW217" t="inlineStr">
        <is>
          <t>urakut debuterande hjärtsjukdom</t>
        </is>
      </c>
    </row>
    <row r="218">
      <c r="A218" s="1" t="str">
        <f>HYPERLINK("https://iate.europa.eu/entry/result/955477/all", "955477")</f>
        <v>955477</v>
      </c>
      <c r="B218" t="inlineStr">
        <is>
          <t>SOCIAL QUESTIONS</t>
        </is>
      </c>
      <c r="C218" t="inlineStr">
        <is>
          <t>SOCIAL QUESTIONS|health|medical science</t>
        </is>
      </c>
      <c r="D218" t="inlineStr">
        <is>
          <t>yes</t>
        </is>
      </c>
      <c r="E218" t="inlineStr">
        <is>
          <t/>
        </is>
      </c>
      <c r="F218" s="2" t="inlineStr">
        <is>
          <t>уреен азот в кръвта</t>
        </is>
      </c>
      <c r="G218" s="2" t="inlineStr">
        <is>
          <t>3</t>
        </is>
      </c>
      <c r="H218" s="2" t="inlineStr">
        <is>
          <t/>
        </is>
      </c>
      <c r="I218" t="inlineStr">
        <is>
          <t>количеството азот под формата на уреа в кръвта, използвано като индикатор за бъбречната функция</t>
        </is>
      </c>
      <c r="J218" t="inlineStr">
        <is>
          <t/>
        </is>
      </c>
      <c r="K218" t="inlineStr">
        <is>
          <t/>
        </is>
      </c>
      <c r="L218" t="inlineStr">
        <is>
          <t/>
        </is>
      </c>
      <c r="M218" t="inlineStr">
        <is>
          <t/>
        </is>
      </c>
      <c r="N218" t="inlineStr">
        <is>
          <t/>
        </is>
      </c>
      <c r="O218" t="inlineStr">
        <is>
          <t/>
        </is>
      </c>
      <c r="P218" t="inlineStr">
        <is>
          <t/>
        </is>
      </c>
      <c r="Q218" t="inlineStr">
        <is>
          <t/>
        </is>
      </c>
      <c r="R218" t="inlineStr">
        <is>
          <t/>
        </is>
      </c>
      <c r="S218" t="inlineStr">
        <is>
          <t/>
        </is>
      </c>
      <c r="T218" t="inlineStr">
        <is>
          <t/>
        </is>
      </c>
      <c r="U218" t="inlineStr">
        <is>
          <t/>
        </is>
      </c>
      <c r="V218" s="2" t="inlineStr">
        <is>
          <t>άζωτο της ουρίας στο αίμα|
άζωτο ουρίας αίματος|
άζωτο ουρίας του αίματος</t>
        </is>
      </c>
      <c r="W218" s="2" t="inlineStr">
        <is>
          <t>4|
4|
2</t>
        </is>
      </c>
      <c r="X218" s="2" t="inlineStr">
        <is>
          <t xml:space="preserve">|
|
</t>
        </is>
      </c>
      <c r="Y218" t="inlineStr">
        <is>
          <t/>
        </is>
      </c>
      <c r="Z218" s="2" t="inlineStr">
        <is>
          <t>BUN|
blood urea nitrogen|
urea-N</t>
        </is>
      </c>
      <c r="AA218" s="2" t="inlineStr">
        <is>
          <t>3|
3|
3</t>
        </is>
      </c>
      <c r="AB218" s="2" t="inlineStr">
        <is>
          <t xml:space="preserve">|
|
</t>
        </is>
      </c>
      <c r="AC218" t="inlineStr">
        <is>
          <t>test which measures the amount of urea nitrogen in the blood</t>
        </is>
      </c>
      <c r="AD218" t="inlineStr">
        <is>
          <t/>
        </is>
      </c>
      <c r="AE218" t="inlineStr">
        <is>
          <t/>
        </is>
      </c>
      <c r="AF218" t="inlineStr">
        <is>
          <t/>
        </is>
      </c>
      <c r="AG218" t="inlineStr">
        <is>
          <t/>
        </is>
      </c>
      <c r="AH218" s="2" t="inlineStr">
        <is>
          <t>jääklämmastik|
BUN</t>
        </is>
      </c>
      <c r="AI218" s="2" t="inlineStr">
        <is>
          <t>3|
3</t>
        </is>
      </c>
      <c r="AJ218" s="2" t="inlineStr">
        <is>
          <t xml:space="preserve">preferred|
</t>
        </is>
      </c>
      <c r="AK218" t="inlineStr">
        <is>
          <t>kliinilise keemia uuring, millega määratakse vere jääklämmastiku sisaldus, millest valdava osa moodustab uureast (e kusiainest e karbamiidist) pärit lämmastik</t>
        </is>
      </c>
      <c r="AL218" t="inlineStr">
        <is>
          <t/>
        </is>
      </c>
      <c r="AM218" t="inlineStr">
        <is>
          <t/>
        </is>
      </c>
      <c r="AN218" t="inlineStr">
        <is>
          <t/>
        </is>
      </c>
      <c r="AO218" t="inlineStr">
        <is>
          <t/>
        </is>
      </c>
      <c r="AP218" s="2" t="inlineStr">
        <is>
          <t>azote uréique du sang</t>
        </is>
      </c>
      <c r="AQ218" s="2" t="inlineStr">
        <is>
          <t>3</t>
        </is>
      </c>
      <c r="AR218" s="2" t="inlineStr">
        <is>
          <t/>
        </is>
      </c>
      <c r="AS218" t="inlineStr">
        <is>
          <t/>
        </is>
      </c>
      <c r="AT218" s="2" t="inlineStr">
        <is>
          <t>nítrigin úiré san fhuil</t>
        </is>
      </c>
      <c r="AU218" s="2" t="inlineStr">
        <is>
          <t>3</t>
        </is>
      </c>
      <c r="AV218" s="2" t="inlineStr">
        <is>
          <t/>
        </is>
      </c>
      <c r="AW218" t="inlineStr">
        <is>
          <t/>
        </is>
      </c>
      <c r="AX218" t="inlineStr">
        <is>
          <t/>
        </is>
      </c>
      <c r="AY218" t="inlineStr">
        <is>
          <t/>
        </is>
      </c>
      <c r="AZ218" t="inlineStr">
        <is>
          <t/>
        </is>
      </c>
      <c r="BA218" t="inlineStr">
        <is>
          <t/>
        </is>
      </c>
      <c r="BB218" s="2" t="inlineStr">
        <is>
          <t>BUN|
vér karbamid-nitrogén szintje</t>
        </is>
      </c>
      <c r="BC218" s="2" t="inlineStr">
        <is>
          <t>3|
3</t>
        </is>
      </c>
      <c r="BD218" s="2" t="inlineStr">
        <is>
          <t xml:space="preserve">|
</t>
        </is>
      </c>
      <c r="BE218" t="inlineStr">
        <is>
          <t/>
        </is>
      </c>
      <c r="BF218" s="2" t="inlineStr">
        <is>
          <t>BUN|
azoto ureico ematico</t>
        </is>
      </c>
      <c r="BG218" s="2" t="inlineStr">
        <is>
          <t>3|
3</t>
        </is>
      </c>
      <c r="BH218" s="2" t="inlineStr">
        <is>
          <t xml:space="preserve">|
</t>
        </is>
      </c>
      <c r="BI218" t="inlineStr">
        <is>
          <t>prodotto metabolico delle proteine, escreto dal rene, e misurato nel sangue principalmente per controllare la funzionalità renale</t>
        </is>
      </c>
      <c r="BJ218" s="2" t="inlineStr">
        <is>
          <t>kraujo šlapalo azotas</t>
        </is>
      </c>
      <c r="BK218" s="2" t="inlineStr">
        <is>
          <t>3</t>
        </is>
      </c>
      <c r="BL218" s="2" t="inlineStr">
        <is>
          <t/>
        </is>
      </c>
      <c r="BM218" t="inlineStr">
        <is>
          <t/>
        </is>
      </c>
      <c r="BN218" s="2" t="inlineStr">
        <is>
          <t>asins urīnvielas slāpeklis</t>
        </is>
      </c>
      <c r="BO218" s="2" t="inlineStr">
        <is>
          <t>3</t>
        </is>
      </c>
      <c r="BP218" s="2" t="inlineStr">
        <is>
          <t/>
        </is>
      </c>
      <c r="BQ218" t="inlineStr">
        <is>
          <t/>
        </is>
      </c>
      <c r="BR218" s="2" t="inlineStr">
        <is>
          <t>nitroġenu tal-urea fid-demm</t>
        </is>
      </c>
      <c r="BS218" s="2" t="inlineStr">
        <is>
          <t>3</t>
        </is>
      </c>
      <c r="BT218" s="2" t="inlineStr">
        <is>
          <t/>
        </is>
      </c>
      <c r="BU218" t="inlineStr">
        <is>
          <t>kejl tal-ammont ta' nitroġenu fid-demm fil-forma ta' urea, u kejl tal-funzjoni tal-kliewi</t>
        </is>
      </c>
      <c r="BV218" t="inlineStr">
        <is>
          <t/>
        </is>
      </c>
      <c r="BW218" t="inlineStr">
        <is>
          <t/>
        </is>
      </c>
      <c r="BX218" t="inlineStr">
        <is>
          <t/>
        </is>
      </c>
      <c r="BY218" t="inlineStr">
        <is>
          <t/>
        </is>
      </c>
      <c r="BZ218" s="2" t="inlineStr">
        <is>
          <t>azot mocznikowy|
BUN</t>
        </is>
      </c>
      <c r="CA218" s="2" t="inlineStr">
        <is>
          <t>3|
3</t>
        </is>
      </c>
      <c r="CB218" s="2" t="inlineStr">
        <is>
          <t xml:space="preserve">|
</t>
        </is>
      </c>
      <c r="CC218" t="inlineStr">
        <is>
          <t>Badanie określające zawartość azotu mocznikowego we krwi</t>
        </is>
      </c>
      <c r="CD218" t="inlineStr">
        <is>
          <t/>
        </is>
      </c>
      <c r="CE218" t="inlineStr">
        <is>
          <t/>
        </is>
      </c>
      <c r="CF218" t="inlineStr">
        <is>
          <t/>
        </is>
      </c>
      <c r="CG218" t="inlineStr">
        <is>
          <t/>
        </is>
      </c>
      <c r="CH218" s="2" t="inlineStr">
        <is>
          <t>azot ureic sangvin</t>
        </is>
      </c>
      <c r="CI218" s="2" t="inlineStr">
        <is>
          <t>3</t>
        </is>
      </c>
      <c r="CJ218" s="2" t="inlineStr">
        <is>
          <t/>
        </is>
      </c>
      <c r="CK218" t="inlineStr">
        <is>
          <t/>
        </is>
      </c>
      <c r="CL218" t="inlineStr">
        <is>
          <t/>
        </is>
      </c>
      <c r="CM218" t="inlineStr">
        <is>
          <t/>
        </is>
      </c>
      <c r="CN218" t="inlineStr">
        <is>
          <t/>
        </is>
      </c>
      <c r="CO218" t="inlineStr">
        <is>
          <t/>
        </is>
      </c>
      <c r="CP218" t="inlineStr">
        <is>
          <t/>
        </is>
      </c>
      <c r="CQ218" t="inlineStr">
        <is>
          <t/>
        </is>
      </c>
      <c r="CR218" t="inlineStr">
        <is>
          <t/>
        </is>
      </c>
      <c r="CS218" t="inlineStr">
        <is>
          <t/>
        </is>
      </c>
      <c r="CT218" t="inlineStr">
        <is>
          <t/>
        </is>
      </c>
      <c r="CU218" t="inlineStr">
        <is>
          <t/>
        </is>
      </c>
      <c r="CV218" t="inlineStr">
        <is>
          <t/>
        </is>
      </c>
      <c r="CW218" t="inlineStr">
        <is>
          <t/>
        </is>
      </c>
    </row>
    <row r="219">
      <c r="A219" s="1" t="str">
        <f>HYPERLINK("https://iate.europa.eu/entry/result/3543173/all", "3543173")</f>
        <v>3543173</v>
      </c>
      <c r="B219" t="inlineStr">
        <is>
          <t>SOCIAL QUESTIONS</t>
        </is>
      </c>
      <c r="C219" t="inlineStr">
        <is>
          <t>SOCIAL QUESTIONS|health|pharmaceutical industry</t>
        </is>
      </c>
      <c r="D219" t="inlineStr">
        <is>
          <t>yes</t>
        </is>
      </c>
      <c r="E219" t="inlineStr">
        <is>
          <t/>
        </is>
      </c>
      <c r="F219" s="2" t="inlineStr">
        <is>
          <t>фармакодинамичен ефект</t>
        </is>
      </c>
      <c r="G219" s="2" t="inlineStr">
        <is>
          <t>3</t>
        </is>
      </c>
      <c r="H219" s="2" t="inlineStr">
        <is>
          <t/>
        </is>
      </c>
      <c r="I219" t="inlineStr">
        <is>
          <t>Въздействието на даден лекарствен продукт върху тялото.</t>
        </is>
      </c>
      <c r="J219" s="2" t="inlineStr">
        <is>
          <t>farmakodynamický účinek</t>
        </is>
      </c>
      <c r="K219" s="2" t="inlineStr">
        <is>
          <t>3</t>
        </is>
      </c>
      <c r="L219" s="2" t="inlineStr">
        <is>
          <t/>
        </is>
      </c>
      <c r="M219" t="inlineStr">
        <is>
          <t/>
        </is>
      </c>
      <c r="N219" s="2" t="inlineStr">
        <is>
          <t>farmakodynamisk virkning</t>
        </is>
      </c>
      <c r="O219" s="2" t="inlineStr">
        <is>
          <t>3</t>
        </is>
      </c>
      <c r="P219" s="2" t="inlineStr">
        <is>
          <t/>
        </is>
      </c>
      <c r="Q219" t="inlineStr">
        <is>
          <t/>
        </is>
      </c>
      <c r="R219" s="2" t="inlineStr">
        <is>
          <t>pharmakodynamische Wirkung</t>
        </is>
      </c>
      <c r="S219" s="2" t="inlineStr">
        <is>
          <t>3</t>
        </is>
      </c>
      <c r="T219" s="2" t="inlineStr">
        <is>
          <t/>
        </is>
      </c>
      <c r="U219" t="inlineStr">
        <is>
          <t>Wirkung eines chemischen Stoffes an einem biologischen System, die von unspezifischen Effekten bis zu hochspezifischen Funktionsänderungen reicht</t>
        </is>
      </c>
      <c r="V219" s="2" t="inlineStr">
        <is>
          <t>φαρμακοδυναμικό αποτέλεσμα</t>
        </is>
      </c>
      <c r="W219" s="2" t="inlineStr">
        <is>
          <t>3</t>
        </is>
      </c>
      <c r="X219" s="2" t="inlineStr">
        <is>
          <t/>
        </is>
      </c>
      <c r="Y219" t="inlineStr">
        <is>
          <t/>
        </is>
      </c>
      <c r="Z219" s="2" t="inlineStr">
        <is>
          <t>pharmacodynamic effect</t>
        </is>
      </c>
      <c r="AA219" s="2" t="inlineStr">
        <is>
          <t>3</t>
        </is>
      </c>
      <c r="AB219" s="2" t="inlineStr">
        <is>
          <t/>
        </is>
      </c>
      <c r="AC219" t="inlineStr">
        <is>
          <t>any intended or unintended physiological and pathophysiological effect that results from the action of a drug on tissues/systems and on the whole organism</t>
        </is>
      </c>
      <c r="AD219" t="inlineStr">
        <is>
          <t/>
        </is>
      </c>
      <c r="AE219" t="inlineStr">
        <is>
          <t/>
        </is>
      </c>
      <c r="AF219" t="inlineStr">
        <is>
          <t/>
        </is>
      </c>
      <c r="AG219" t="inlineStr">
        <is>
          <t/>
        </is>
      </c>
      <c r="AH219" s="2" t="inlineStr">
        <is>
          <t>farmakodünaamiline toime</t>
        </is>
      </c>
      <c r="AI219" s="2" t="inlineStr">
        <is>
          <t>2</t>
        </is>
      </c>
      <c r="AJ219" s="2" t="inlineStr">
        <is>
          <t/>
        </is>
      </c>
      <c r="AK219" t="inlineStr">
        <is>
          <t/>
        </is>
      </c>
      <c r="AL219" s="2" t="inlineStr">
        <is>
          <t>farmakodynaaminen vaikutus</t>
        </is>
      </c>
      <c r="AM219" s="2" t="inlineStr">
        <is>
          <t>3</t>
        </is>
      </c>
      <c r="AN219" s="2" t="inlineStr">
        <is>
          <t/>
        </is>
      </c>
      <c r="AO219" t="inlineStr">
        <is>
          <t>lääkkeen vaikuttavan aineen vaikutus elimistöön</t>
        </is>
      </c>
      <c r="AP219" s="2" t="inlineStr">
        <is>
          <t>effet pharmacodynamique</t>
        </is>
      </c>
      <c r="AQ219" s="2" t="inlineStr">
        <is>
          <t>3</t>
        </is>
      </c>
      <c r="AR219" s="2" t="inlineStr">
        <is>
          <t/>
        </is>
      </c>
      <c r="AS219" t="inlineStr">
        <is>
          <t>réponse organique ou fonctionnelle de l'organisme due à la prise de médicament</t>
        </is>
      </c>
      <c r="AT219" s="2" t="inlineStr">
        <is>
          <t>éifeacht chógasdinimiceach</t>
        </is>
      </c>
      <c r="AU219" s="2" t="inlineStr">
        <is>
          <t>3</t>
        </is>
      </c>
      <c r="AV219" s="2" t="inlineStr">
        <is>
          <t/>
        </is>
      </c>
      <c r="AW219" t="inlineStr">
        <is>
          <t/>
        </is>
      </c>
      <c r="AX219" t="inlineStr">
        <is>
          <t/>
        </is>
      </c>
      <c r="AY219" t="inlineStr">
        <is>
          <t/>
        </is>
      </c>
      <c r="AZ219" t="inlineStr">
        <is>
          <t/>
        </is>
      </c>
      <c r="BA219" t="inlineStr">
        <is>
          <t/>
        </is>
      </c>
      <c r="BB219" s="2" t="inlineStr">
        <is>
          <t>farmakodinámiás hatás</t>
        </is>
      </c>
      <c r="BC219" s="2" t="inlineStr">
        <is>
          <t>4</t>
        </is>
      </c>
      <c r="BD219" s="2" t="inlineStr">
        <is>
          <t/>
        </is>
      </c>
      <c r="BE219" t="inlineStr">
        <is>
          <t>a gyógyszer által a terápia folyamán kifejtett hatás</t>
        </is>
      </c>
      <c r="BF219" s="2" t="inlineStr">
        <is>
          <t>effetto farmacodinamico</t>
        </is>
      </c>
      <c r="BG219" s="2" t="inlineStr">
        <is>
          <t>3</t>
        </is>
      </c>
      <c r="BH219" s="2" t="inlineStr">
        <is>
          <t/>
        </is>
      </c>
      <c r="BI219" t="inlineStr">
        <is>
          <t>azione di un principio attivo sull'organismo</t>
        </is>
      </c>
      <c r="BJ219" s="2" t="inlineStr">
        <is>
          <t>farmakodinaminis poveikis</t>
        </is>
      </c>
      <c r="BK219" s="2" t="inlineStr">
        <is>
          <t>4</t>
        </is>
      </c>
      <c r="BL219" s="2" t="inlineStr">
        <is>
          <t/>
        </is>
      </c>
      <c r="BM219" t="inlineStr">
        <is>
          <t>numatytas ar nenumatytas fiziologinis ir patofiziologinis pavartoto vaisto poveikis organizmui ar jo dalims</t>
        </is>
      </c>
      <c r="BN219" s="2" t="inlineStr">
        <is>
          <t>farmakodinamiskā iedarbība</t>
        </is>
      </c>
      <c r="BO219" s="2" t="inlineStr">
        <is>
          <t>3</t>
        </is>
      </c>
      <c r="BP219" s="2" t="inlineStr">
        <is>
          <t/>
        </is>
      </c>
      <c r="BQ219" t="inlineStr">
        <is>
          <t/>
        </is>
      </c>
      <c r="BR219" s="2" t="inlineStr">
        <is>
          <t>effett farmakodinamiku</t>
        </is>
      </c>
      <c r="BS219" s="2" t="inlineStr">
        <is>
          <t>3</t>
        </is>
      </c>
      <c r="BT219" s="2" t="inlineStr">
        <is>
          <t/>
        </is>
      </c>
      <c r="BU219" t="inlineStr">
        <is>
          <t/>
        </is>
      </c>
      <c r="BV219" s="2" t="inlineStr">
        <is>
          <t>farmacodynamisch effect</t>
        </is>
      </c>
      <c r="BW219" s="2" t="inlineStr">
        <is>
          <t>3</t>
        </is>
      </c>
      <c r="BX219" s="2" t="inlineStr">
        <is>
          <t/>
        </is>
      </c>
      <c r="BY219" t="inlineStr">
        <is>
          <t>resultaat van de werking van een toegediend geneesmiddel, met name het werkzame bestanddeel ervan, op het lichaam</t>
        </is>
      </c>
      <c r="BZ219" s="2" t="inlineStr">
        <is>
          <t>efekt farmakodynamiczny</t>
        </is>
      </c>
      <c r="CA219" s="2" t="inlineStr">
        <is>
          <t>3</t>
        </is>
      </c>
      <c r="CB219" s="2" t="inlineStr">
        <is>
          <t/>
        </is>
      </c>
      <c r="CC219" t="inlineStr">
        <is>
          <t/>
        </is>
      </c>
      <c r="CD219" s="2" t="inlineStr">
        <is>
          <t>efeito farmacodinâmico</t>
        </is>
      </c>
      <c r="CE219" s="2" t="inlineStr">
        <is>
          <t>3</t>
        </is>
      </c>
      <c r="CF219" s="2" t="inlineStr">
        <is>
          <t/>
        </is>
      </c>
      <c r="CG219" t="inlineStr">
        <is>
          <t>efeito fisiológico do fármaco nos organismos, seus mecanismos de ação e a relação entre concentração do fármaco e efeito.</t>
        </is>
      </c>
      <c r="CH219" s="2" t="inlineStr">
        <is>
          <t>efect farmacodinamic</t>
        </is>
      </c>
      <c r="CI219" s="2" t="inlineStr">
        <is>
          <t>3</t>
        </is>
      </c>
      <c r="CJ219" s="2" t="inlineStr">
        <is>
          <t/>
        </is>
      </c>
      <c r="CK219" t="inlineStr">
        <is>
          <t/>
        </is>
      </c>
      <c r="CL219" s="2" t="inlineStr">
        <is>
          <t>farmakodynamický účinok</t>
        </is>
      </c>
      <c r="CM219" s="2" t="inlineStr">
        <is>
          <t>3</t>
        </is>
      </c>
      <c r="CN219" s="2" t="inlineStr">
        <is>
          <t/>
        </is>
      </c>
      <c r="CO219" t="inlineStr">
        <is>
          <t>pôsobenie účinnej látky (liečiva) na telo</t>
        </is>
      </c>
      <c r="CP219" s="2" t="inlineStr">
        <is>
          <t>farmakodinamični učinek</t>
        </is>
      </c>
      <c r="CQ219" s="2" t="inlineStr">
        <is>
          <t>3</t>
        </is>
      </c>
      <c r="CR219" s="2" t="inlineStr">
        <is>
          <t/>
        </is>
      </c>
      <c r="CS219" t="inlineStr">
        <is>
          <t/>
        </is>
      </c>
      <c r="CT219" s="2" t="inlineStr">
        <is>
          <t>farmakodynamisk effekt</t>
        </is>
      </c>
      <c r="CU219" s="2" t="inlineStr">
        <is>
          <t>3</t>
        </is>
      </c>
      <c r="CV219" s="2" t="inlineStr">
        <is>
          <t/>
        </is>
      </c>
      <c r="CW219" t="inlineStr">
        <is>
          <t>verkan av läkemedel på kroppen</t>
        </is>
      </c>
    </row>
    <row r="220">
      <c r="A220" s="1" t="str">
        <f>HYPERLINK("https://iate.europa.eu/entry/result/1442965/all", "1442965")</f>
        <v>1442965</v>
      </c>
      <c r="B220" t="inlineStr">
        <is>
          <t>SOCIAL QUESTIONS</t>
        </is>
      </c>
      <c r="C220" t="inlineStr">
        <is>
          <t>SOCIAL QUESTIONS|health|pharmaceutical industry</t>
        </is>
      </c>
      <c r="D220" t="inlineStr">
        <is>
          <t>yes</t>
        </is>
      </c>
      <c r="E220" t="inlineStr">
        <is>
          <t/>
        </is>
      </c>
      <c r="F220" s="2" t="inlineStr">
        <is>
          <t>добра производствена практика</t>
        </is>
      </c>
      <c r="G220" s="2" t="inlineStr">
        <is>
          <t>4</t>
        </is>
      </c>
      <c r="H220" s="2" t="inlineStr">
        <is>
          <t/>
        </is>
      </c>
      <c r="I220" t="inlineStr">
        <is>
          <t>Система от международно бизнес признати правила, която обхваща всички страни на производството - персонал, помещения, съоръжения, материали, документация, качествен контрол, и има за цел да осигури безопасност, ефикасност и съответствие със спецификацията.</t>
        </is>
      </c>
      <c r="J220" s="2" t="inlineStr">
        <is>
          <t>správná výrobní praxe</t>
        </is>
      </c>
      <c r="K220" s="2" t="inlineStr">
        <is>
          <t>3</t>
        </is>
      </c>
      <c r="L220" s="2" t="inlineStr">
        <is>
          <t/>
        </is>
      </c>
      <c r="M220" t="inlineStr">
        <is>
          <t>soubor pravidel, která zajišťují, aby se výroba a kontrola léčiv, popřípadě výroba pomocných látek, uskutečňovaly v souladu s požadavky na jejich jakost, se zamýšleným použitím a s příslušnou dokumentací</t>
        </is>
      </c>
      <c r="N220" s="2" t="inlineStr">
        <is>
          <t>god fremstillingspraksis</t>
        </is>
      </c>
      <c r="O220" s="2" t="inlineStr">
        <is>
          <t>3</t>
        </is>
      </c>
      <c r="P220" s="2" t="inlineStr">
        <is>
          <t/>
        </is>
      </c>
      <c r="Q220" t="inlineStr">
        <is>
          <t>den del af kvalitetssikringen, som sikrer, at produkterne til stadighed produceres og kontrolleres i overensstemmelse med de kvalitetsstandarder, der er gældende for den tilsigtede anvendelse</t>
        </is>
      </c>
      <c r="R220" s="2" t="inlineStr">
        <is>
          <t>Gute Herstellungspraxis|
GHP</t>
        </is>
      </c>
      <c r="S220" s="2" t="inlineStr">
        <is>
          <t>3|
3</t>
        </is>
      </c>
      <c r="T220" s="2" t="inlineStr">
        <is>
          <t xml:space="preserve">|
</t>
        </is>
      </c>
      <c r="U220" t="inlineStr">
        <is>
          <t>der Teil der Qualitätssicherung, der gewährleistet, daß Produkte gleichbleibend nach den Qualitätsstandards produziert und geprüft werden, die der vorgesehenen Verwendung entsprechen</t>
        </is>
      </c>
      <c r="V220" s="2" t="inlineStr">
        <is>
          <t>ορθή παρασκευαστική πρακτική|
ΟΠΠ</t>
        </is>
      </c>
      <c r="W220" s="2" t="inlineStr">
        <is>
          <t>4|
3</t>
        </is>
      </c>
      <c r="X220" s="2" t="inlineStr">
        <is>
          <t xml:space="preserve">|
</t>
        </is>
      </c>
      <c r="Y220" t="inlineStr">
        <is>
          <t>το μέρος του συστήματος διασφάλισης ποιότητας με το οποίο εξασφαλίζεται ότι τα προϊόντα παράγονται και ελέγχονται σταθερά σύμφωνα με τα πρότυπα ποιότητας που είναι κατάλληλα για τη χρήση για την οποία προορίζονται</t>
        </is>
      </c>
      <c r="Z220" s="2" t="inlineStr">
        <is>
          <t>good manufacturing practice|
GMP</t>
        </is>
      </c>
      <c r="AA220" s="2" t="inlineStr">
        <is>
          <t>3|
3</t>
        </is>
      </c>
      <c r="AB220" s="2" t="inlineStr">
        <is>
          <t xml:space="preserve">|
</t>
        </is>
      </c>
      <c r="AC220" t="inlineStr">
        <is>
          <t>part of quality assurance (the total sum of the organised arrangements made with the object of ensuring that medicinal products or investigational medicinal products are of the quality required for their intended use) which ensures that products are consistently produced and controlled to the quality standards appropriate to their intended use</t>
        </is>
      </c>
      <c r="AD220" s="2" t="inlineStr">
        <is>
          <t>prácticas correctas de fabricación|
buenas prácticas de fabricación</t>
        </is>
      </c>
      <c r="AE220" s="2" t="inlineStr">
        <is>
          <t>3|
3</t>
        </is>
      </c>
      <c r="AF220" s="2" t="inlineStr">
        <is>
          <t xml:space="preserve">|
</t>
        </is>
      </c>
      <c r="AG220" t="inlineStr">
        <is>
          <t>La parte de la garantía de calidad que asegura que los medicamentos son elaborados y controlados de acuerdo con las normas de calidad apropiadas para el uso al que están destinados.</t>
        </is>
      </c>
      <c r="AH220" s="2" t="inlineStr">
        <is>
          <t>hea tootmistava</t>
        </is>
      </c>
      <c r="AI220" s="2" t="inlineStr">
        <is>
          <t>3</t>
        </is>
      </c>
      <c r="AJ220" s="2" t="inlineStr">
        <is>
          <t/>
        </is>
      </c>
      <c r="AK220" t="inlineStr">
        <is>
          <t>see osa kvaliteedi tagamisest, millega tagatakse, et toodete tootmisel ja kontrollimisel täidetakse pidevalt nende kavandatud kasutusele vastavaid kvaliteedistandardeid</t>
        </is>
      </c>
      <c r="AL220" s="2" t="inlineStr">
        <is>
          <t>hyvät tuotantotavat|
hyvä valmistustapa|
GMP</t>
        </is>
      </c>
      <c r="AM220" s="2" t="inlineStr">
        <is>
          <t>3|
3|
3</t>
        </is>
      </c>
      <c r="AN220" s="2" t="inlineStr">
        <is>
          <t xml:space="preserve">|
|
</t>
        </is>
      </c>
      <c r="AO220" t="inlineStr">
        <is>
          <t>laadunvarmistuksen osa, jolla varmistetaan, että valmisteet tuotetaan johdonmukaisesti ja tarkastetaan aiotun käytön kannalta asianmukaisin laatustandardein ; "se osa laadunvarmistusta, jolla taataan, että valmisteet tuotetaan ja niitä valvotaan johdonmukaisesti niiden suunniteltua käyttöä vastaavien laatustandardien mukaisesti"</t>
        </is>
      </c>
      <c r="AP220" s="2" t="inlineStr">
        <is>
          <t>bonnes pratiques de fabrication|
BPF</t>
        </is>
      </c>
      <c r="AQ220" s="2" t="inlineStr">
        <is>
          <t>3|
3</t>
        </is>
      </c>
      <c r="AR220" s="2" t="inlineStr">
        <is>
          <t xml:space="preserve">|
</t>
        </is>
      </c>
      <c r="AS220" t="inlineStr">
        <is>
          <t>l'élément de l'assurance de la qualité qui garantit que les médicaments sont fabriqués et contrôlés de façon cohérente et selon les normes de qualité adaptées à leur emploi</t>
        </is>
      </c>
      <c r="AT220" s="2" t="inlineStr">
        <is>
          <t>dea-chleachtas déantúsaíochta|
dea-chleachtas monaraíochta</t>
        </is>
      </c>
      <c r="AU220" s="2" t="inlineStr">
        <is>
          <t>3|
3</t>
        </is>
      </c>
      <c r="AV220" s="2" t="inlineStr">
        <is>
          <t xml:space="preserve">|
</t>
        </is>
      </c>
      <c r="AW220" t="inlineStr">
        <is>
          <t/>
        </is>
      </c>
      <c r="AX220" s="2" t="inlineStr">
        <is>
          <t>dobra proizvođačka praksa</t>
        </is>
      </c>
      <c r="AY220" s="2" t="inlineStr">
        <is>
          <t>3</t>
        </is>
      </c>
      <c r="AZ220" s="2" t="inlineStr">
        <is>
          <t/>
        </is>
      </c>
      <c r="BA220" t="inlineStr">
        <is>
          <t>dio sustava osiguranja kvalitete koji osigurava da su proizvodi ujednačeno proizvedeni i nadzirani do standarda kvalitete koji je prikladan za njihovu primjenu</t>
        </is>
      </c>
      <c r="BB220" s="2" t="inlineStr">
        <is>
          <t>helyes gyártási gyakorlat</t>
        </is>
      </c>
      <c r="BC220" s="2" t="inlineStr">
        <is>
          <t>4</t>
        </is>
      </c>
      <c r="BD220" s="2" t="inlineStr">
        <is>
          <t/>
        </is>
      </c>
      <c r="BE220" t="inlineStr">
        <is>
          <t>a minőségbiztosítás azon része, amely biztosítja, hogy a termékek előállítása és ellenőrzése folyamatosan a tervezett felhasználásuknak megfelelő minőségi normákkal összhangban történjen</t>
        </is>
      </c>
      <c r="BF220" s="2" t="inlineStr">
        <is>
          <t>buone prassi di fabbricazione|
GMP</t>
        </is>
      </c>
      <c r="BG220" s="2" t="inlineStr">
        <is>
          <t>3|
3</t>
        </is>
      </c>
      <c r="BH220" s="2" t="inlineStr">
        <is>
          <t xml:space="preserve">|
</t>
        </is>
      </c>
      <c r="BI220" t="inlineStr">
        <is>
          <t>la parte di
garanzia della qualità – data dalla somma di tutte le precauzioni messe in atto
per garantire che i medicinali o i medicinali in fase di sperimentazione
abbiano la qualità richiesta per l'uso cui sono destinati – che assicura che i
medicinali siano prodotti e controllati secondo norme di qualità adeguate
all'uso cui sono destinati</t>
        </is>
      </c>
      <c r="BJ220" s="2" t="inlineStr">
        <is>
          <t>geroji gamybos praktika</t>
        </is>
      </c>
      <c r="BK220" s="2" t="inlineStr">
        <is>
          <t>3</t>
        </is>
      </c>
      <c r="BL220" s="2" t="inlineStr">
        <is>
          <t/>
        </is>
      </c>
      <c r="BM220" t="inlineStr">
        <is>
          <t/>
        </is>
      </c>
      <c r="BN220" s="2" t="inlineStr">
        <is>
          <t>laba ražošanas prakse</t>
        </is>
      </c>
      <c r="BO220" s="2" t="inlineStr">
        <is>
          <t>3</t>
        </is>
      </c>
      <c r="BP220" s="2" t="inlineStr">
        <is>
          <t/>
        </is>
      </c>
      <c r="BQ220" t="inlineStr">
        <is>
          <t>daļa no kvalitātes nodrošināšanas, kas garantē to, ka produktus ražo un pārbauda pastāvīgi saskaņā ar paredzētajai izmantošanai atbilstošiem kvalitātes standartiem</t>
        </is>
      </c>
      <c r="BR220" s="2" t="inlineStr">
        <is>
          <t>prassi tajba ta' manifattura|
PTM</t>
        </is>
      </c>
      <c r="BS220" s="2" t="inlineStr">
        <is>
          <t>3|
3</t>
        </is>
      </c>
      <c r="BT220" s="2" t="inlineStr">
        <is>
          <t xml:space="preserve">|
</t>
        </is>
      </c>
      <c r="BU220" t="inlineStr">
        <is>
          <t/>
        </is>
      </c>
      <c r="BV220" s="2" t="inlineStr">
        <is>
          <t>goede praktijken bij het vervaardigen|
goede fabricagepraktijken|
goede fabricagemethoden|
goede productiepraktijken|
goede productiemethoden|
GMP</t>
        </is>
      </c>
      <c r="BW220" s="2" t="inlineStr">
        <is>
          <t>3|
3|
3|
3|
3|
3</t>
        </is>
      </c>
      <c r="BX220" s="2" t="inlineStr">
        <is>
          <t xml:space="preserve">|
|
|
|
|
</t>
        </is>
      </c>
      <c r="BY220" t="inlineStr">
        <is>
          <t>aspect van de kwaliteitsborging dat garandeert dat geneesmiddelen steeds volgens de aan het gebruik waarvoor zij zijn bestemd aangepaste kwaliteitsnormen worden vervaardigd en gecontroleerd</t>
        </is>
      </c>
      <c r="BZ220" s="2" t="inlineStr">
        <is>
          <t>dobra praktyka wytwarzania|
GMP</t>
        </is>
      </c>
      <c r="CA220" s="2" t="inlineStr">
        <is>
          <t>4|
4</t>
        </is>
      </c>
      <c r="CB220" s="2" t="inlineStr">
        <is>
          <t xml:space="preserve">|
</t>
        </is>
      </c>
      <c r="CC220" t="inlineStr">
        <is>
          <t>praktyka, która gwarantuje, że produkty lecznicze są wytwarzane i kontrolowane odpowiednio do ich zamierzonego zastosowania oraz zgodnie z wymaganiami zawartymi w ich specyfikacjach i dokumentach stanowiących podstawę wydania pozwolenia na dopuszczeniedo obrotu produktu leczniczego</t>
        </is>
      </c>
      <c r="CD220" s="2" t="inlineStr">
        <is>
          <t>boas práticas de fabrico|
BPF</t>
        </is>
      </c>
      <c r="CE220" s="2" t="inlineStr">
        <is>
          <t>3|
3</t>
        </is>
      </c>
      <c r="CF220" s="2" t="inlineStr">
        <is>
          <t xml:space="preserve">|
</t>
        </is>
      </c>
      <c r="CG220" t="inlineStr">
        <is>
          <t>Componente da garantia da qualidade que assegura que os produtos sejam consistentemente produzidos e controlados de acordo com as normas de qualidade adequadas à utilização prevista.</t>
        </is>
      </c>
      <c r="CH220" s="2" t="inlineStr">
        <is>
          <t>bună practică de fabricație|
BPF</t>
        </is>
      </c>
      <c r="CI220" s="2" t="inlineStr">
        <is>
          <t>3|
3</t>
        </is>
      </c>
      <c r="CJ220" s="2" t="inlineStr">
        <is>
          <t xml:space="preserve">|
</t>
        </is>
      </c>
      <c r="CK220" t="inlineStr">
        <is>
          <t/>
        </is>
      </c>
      <c r="CL220" s="2" t="inlineStr">
        <is>
          <t>správna výrobná prax</t>
        </is>
      </c>
      <c r="CM220" s="2" t="inlineStr">
        <is>
          <t>3</t>
        </is>
      </c>
      <c r="CN220" s="2" t="inlineStr">
        <is>
          <t/>
        </is>
      </c>
      <c r="CO220" t="inlineStr">
        <is>
          <t>súčasť zabezpečovania kvality, ktorá zaisťuje, aby sa výrobky dôsledne vyrábali a kontrolovali v súlade s normami kvality vhodnými na svoje určené použitie</t>
        </is>
      </c>
      <c r="CP220" s="2" t="inlineStr">
        <is>
          <t>dobra proizvodna praksa</t>
        </is>
      </c>
      <c r="CQ220" s="2" t="inlineStr">
        <is>
          <t>3</t>
        </is>
      </c>
      <c r="CR220" s="2" t="inlineStr">
        <is>
          <t/>
        </is>
      </c>
      <c r="CS220" t="inlineStr">
        <is>
          <t>Sistem za doseganje kakovosti, ki zagotavlja dosledno izdelavo in kontrolo izdelka po merilih za kakovost ter ustreznost namenu uporabe, kakor zahteva dokumentacija za pridobitev dovoljenja za promet z zdravilom oziroma specifikacije izdelka.</t>
        </is>
      </c>
      <c r="CT220" s="2" t="inlineStr">
        <is>
          <t>god tillverkningssed|
GMP</t>
        </is>
      </c>
      <c r="CU220" s="2" t="inlineStr">
        <is>
          <t>3|
3</t>
        </is>
      </c>
      <c r="CV220" s="2" t="inlineStr">
        <is>
          <t xml:space="preserve">|
</t>
        </is>
      </c>
      <c r="CW220" t="inlineStr">
        <is>
          <t>"med god tillverkningssed avses den del av kvalitetssäkringen som är avsedd att säkerställa att produkterna tillverkas och kontrolleras på ett enhetligt sätt så att de kvalitetskrav som är lämpliga för deras avsedda användning uppnås,"</t>
        </is>
      </c>
    </row>
    <row r="221">
      <c r="A221" s="1" t="str">
        <f>HYPERLINK("https://iate.europa.eu/entry/result/3538523/all", "3538523")</f>
        <v>3538523</v>
      </c>
      <c r="B221" t="inlineStr">
        <is>
          <t>SOCIAL QUESTIONS</t>
        </is>
      </c>
      <c r="C221" t="inlineStr">
        <is>
          <t>SOCIAL QUESTIONS|health|medical science</t>
        </is>
      </c>
      <c r="D221" t="inlineStr">
        <is>
          <t>yes</t>
        </is>
      </c>
      <c r="E221" t="inlineStr">
        <is>
          <t/>
        </is>
      </c>
      <c r="F221" t="inlineStr">
        <is>
          <t/>
        </is>
      </c>
      <c r="G221" t="inlineStr">
        <is>
          <t/>
        </is>
      </c>
      <c r="H221" t="inlineStr">
        <is>
          <t/>
        </is>
      </c>
      <c r="I221" t="inlineStr">
        <is>
          <t/>
        </is>
      </c>
      <c r="J221" s="2" t="inlineStr">
        <is>
          <t>virová zátěž</t>
        </is>
      </c>
      <c r="K221" s="2" t="inlineStr">
        <is>
          <t>3</t>
        </is>
      </c>
      <c r="L221" s="2" t="inlineStr">
        <is>
          <t/>
        </is>
      </c>
      <c r="M221" t="inlineStr">
        <is>
          <t>množství viru v krvi nebo jiné tělní tekutině</t>
        </is>
      </c>
      <c r="N221" t="inlineStr">
        <is>
          <t/>
        </is>
      </c>
      <c r="O221" t="inlineStr">
        <is>
          <t/>
        </is>
      </c>
      <c r="P221" t="inlineStr">
        <is>
          <t/>
        </is>
      </c>
      <c r="Q221" t="inlineStr">
        <is>
          <t/>
        </is>
      </c>
      <c r="R221" s="2" t="inlineStr">
        <is>
          <t>Viruslast</t>
        </is>
      </c>
      <c r="S221" s="2" t="inlineStr">
        <is>
          <t>3</t>
        </is>
      </c>
      <c r="T221" s="2" t="inlineStr">
        <is>
          <t/>
        </is>
      </c>
      <c r="U221" t="inlineStr">
        <is>
          <t/>
        </is>
      </c>
      <c r="V221" s="2" t="inlineStr">
        <is>
          <t>ιικό φορτίο</t>
        </is>
      </c>
      <c r="W221" s="2" t="inlineStr">
        <is>
          <t>3</t>
        </is>
      </c>
      <c r="X221" s="2" t="inlineStr">
        <is>
          <t/>
        </is>
      </c>
      <c r="Y221" t="inlineStr">
        <is>
          <t>συγκέντρωση ενός ιού σε συγκεκριμένο όγκο υγρού</t>
        </is>
      </c>
      <c r="Z221" s="2" t="inlineStr">
        <is>
          <t>viral load|
viral burden|
viral titre|
virus load</t>
        </is>
      </c>
      <c r="AA221" s="2" t="inlineStr">
        <is>
          <t>3|
3|
3|
1</t>
        </is>
      </c>
      <c r="AB221" s="2" t="inlineStr">
        <is>
          <t>preferred|
|
|
deprecated</t>
        </is>
      </c>
      <c r="AC221" t="inlineStr">
        <is>
          <t>amount of virus in a given volume of fluid</t>
        </is>
      </c>
      <c r="AD221" s="2" t="inlineStr">
        <is>
          <t>carga vírica|
cantidad de virus|
viremia</t>
        </is>
      </c>
      <c r="AE221" s="2" t="inlineStr">
        <is>
          <t>3|
3|
3</t>
        </is>
      </c>
      <c r="AF221" s="2" t="inlineStr">
        <is>
          <t xml:space="preserve">|
|
</t>
        </is>
      </c>
      <c r="AG221" t="inlineStr">
        <is>
          <t>Cuantificación de la cantidad de virus presentes en fluidos corporales como la sangre, la saliva o el esperma.</t>
        </is>
      </c>
      <c r="AH221" s="2" t="inlineStr">
        <is>
          <t>viiruskoormus</t>
        </is>
      </c>
      <c r="AI221" s="2" t="inlineStr">
        <is>
          <t>3</t>
        </is>
      </c>
      <c r="AJ221" s="2" t="inlineStr">
        <is>
          <t/>
        </is>
      </c>
      <c r="AK221" t="inlineStr">
        <is>
          <t>nakkuse erinevatel etappidel kehas avastatud viiruse hulk</t>
        </is>
      </c>
      <c r="AL221" s="2" t="inlineStr">
        <is>
          <t>veren viruspitoisuus|
virustaakka|
viruskuorma</t>
        </is>
      </c>
      <c r="AM221" s="2" t="inlineStr">
        <is>
          <t>3|
3|
3</t>
        </is>
      </c>
      <c r="AN221" s="2" t="inlineStr">
        <is>
          <t xml:space="preserve">|
|
</t>
        </is>
      </c>
      <c r="AO221" t="inlineStr">
        <is>
          <t>veressä mitattavissa olevien virusten määrä (mm. eräs immuunikadon hoidon tehokkuuden mitta)</t>
        </is>
      </c>
      <c r="AP221" s="2" t="inlineStr">
        <is>
          <t>charge virale|
charge virale plasmatique</t>
        </is>
      </c>
      <c r="AQ221" s="2" t="inlineStr">
        <is>
          <t>3|
2</t>
        </is>
      </c>
      <c r="AR221" s="2" t="inlineStr">
        <is>
          <t xml:space="preserve">|
</t>
        </is>
      </c>
      <c r="AS221" t="inlineStr">
        <is>
          <t>quantité de molécules virales présentes dans un échantillon donné</t>
        </is>
      </c>
      <c r="AT221" s="2" t="inlineStr">
        <is>
          <t>ualach víris</t>
        </is>
      </c>
      <c r="AU221" s="2" t="inlineStr">
        <is>
          <t>3</t>
        </is>
      </c>
      <c r="AV221" s="2" t="inlineStr">
        <is>
          <t/>
        </is>
      </c>
      <c r="AW221" t="inlineStr">
        <is>
          <t/>
        </is>
      </c>
      <c r="AX221" t="inlineStr">
        <is>
          <t/>
        </is>
      </c>
      <c r="AY221" t="inlineStr">
        <is>
          <t/>
        </is>
      </c>
      <c r="AZ221" t="inlineStr">
        <is>
          <t/>
        </is>
      </c>
      <c r="BA221" t="inlineStr">
        <is>
          <t/>
        </is>
      </c>
      <c r="BB221" s="2" t="inlineStr">
        <is>
          <t>vírusterhelés</t>
        </is>
      </c>
      <c r="BC221" s="2" t="inlineStr">
        <is>
          <t>3</t>
        </is>
      </c>
      <c r="BD221" s="2" t="inlineStr">
        <is>
          <t/>
        </is>
      </c>
      <c r="BE221" t="inlineStr">
        <is>
          <t>egységnyi vérben vagy testnedvben kimutatható vírusmennyiség</t>
        </is>
      </c>
      <c r="BF221" s="2" t="inlineStr">
        <is>
          <t>carica virale</t>
        </is>
      </c>
      <c r="BG221" s="2" t="inlineStr">
        <is>
          <t>3</t>
        </is>
      </c>
      <c r="BH221" s="2" t="inlineStr">
        <is>
          <t/>
        </is>
      </c>
      <c r="BI221" t="inlineStr">
        <is>
          <t>quantità di particelle virali presenti in un volume di fluido</t>
        </is>
      </c>
      <c r="BJ221" s="2" t="inlineStr">
        <is>
          <t>viruso koncentracija</t>
        </is>
      </c>
      <c r="BK221" s="2" t="inlineStr">
        <is>
          <t>3</t>
        </is>
      </c>
      <c r="BL221" s="2" t="inlineStr">
        <is>
          <t/>
        </is>
      </c>
      <c r="BM221" t="inlineStr">
        <is>
          <t>viruso kopijų kiekis tam tikrame skysčio tūryje</t>
        </is>
      </c>
      <c r="BN221" t="inlineStr">
        <is>
          <t/>
        </is>
      </c>
      <c r="BO221" t="inlineStr">
        <is>
          <t/>
        </is>
      </c>
      <c r="BP221" t="inlineStr">
        <is>
          <t/>
        </is>
      </c>
      <c r="BQ221" t="inlineStr">
        <is>
          <t/>
        </is>
      </c>
      <c r="BR221" s="2" t="inlineStr">
        <is>
          <t>kontenut virali</t>
        </is>
      </c>
      <c r="BS221" s="2" t="inlineStr">
        <is>
          <t>3</t>
        </is>
      </c>
      <c r="BT221" s="2" t="inlineStr">
        <is>
          <t/>
        </is>
      </c>
      <c r="BU221" t="inlineStr">
        <is>
          <t>l-espressjoni numerika tal-kwantità ta' virus f'volum partikolari. Iktar ma jkun għoli l-kontenut virali, iktar tkun serja l-infezzjoni virali attiva</t>
        </is>
      </c>
      <c r="BV221" t="inlineStr">
        <is>
          <t/>
        </is>
      </c>
      <c r="BW221" t="inlineStr">
        <is>
          <t/>
        </is>
      </c>
      <c r="BX221" t="inlineStr">
        <is>
          <t/>
        </is>
      </c>
      <c r="BY221" t="inlineStr">
        <is>
          <t/>
        </is>
      </c>
      <c r="BZ221" s="2" t="inlineStr">
        <is>
          <t>poziom wiremii</t>
        </is>
      </c>
      <c r="CA221" s="2" t="inlineStr">
        <is>
          <t>3</t>
        </is>
      </c>
      <c r="CB221" s="2" t="inlineStr">
        <is>
          <t/>
        </is>
      </c>
      <c r="CC221" t="inlineStr">
        <is>
          <t>ilość wirusa zawarta w mililitrze (ml) krwi</t>
        </is>
      </c>
      <c r="CD221" s="2" t="inlineStr">
        <is>
          <t>carga viral</t>
        </is>
      </c>
      <c r="CE221" s="2" t="inlineStr">
        <is>
          <t>3</t>
        </is>
      </c>
      <c r="CF221" s="2" t="inlineStr">
        <is>
          <t/>
        </is>
      </c>
      <c r="CG221" t="inlineStr">
        <is>
          <t/>
        </is>
      </c>
      <c r="CH221" s="2" t="inlineStr">
        <is>
          <t>încărcătură virală|
viremie</t>
        </is>
      </c>
      <c r="CI221" s="2" t="inlineStr">
        <is>
          <t>3|
3</t>
        </is>
      </c>
      <c r="CJ221" s="2" t="inlineStr">
        <is>
          <t xml:space="preserve">|
</t>
        </is>
      </c>
      <c r="CK221" t="inlineStr">
        <is>
          <t>cantitatea unui virus în sânge sau în alte fluide biologice</t>
        </is>
      </c>
      <c r="CL221" s="2" t="inlineStr">
        <is>
          <t>vírusová záťaž|
vírusová nálož</t>
        </is>
      </c>
      <c r="CM221" s="2" t="inlineStr">
        <is>
          <t>3|
3</t>
        </is>
      </c>
      <c r="CN221" s="2" t="inlineStr">
        <is>
          <t xml:space="preserve">|
</t>
        </is>
      </c>
      <c r="CO221" t="inlineStr">
        <is>
          <t>množstvo cirkulujúceho vírusu v plazme</t>
        </is>
      </c>
      <c r="CP221" s="2" t="inlineStr">
        <is>
          <t>virusno breme|
viremija</t>
        </is>
      </c>
      <c r="CQ221" s="2" t="inlineStr">
        <is>
          <t>3|
3</t>
        </is>
      </c>
      <c r="CR221" s="2" t="inlineStr">
        <is>
          <t xml:space="preserve">|
</t>
        </is>
      </c>
      <c r="CS221" t="inlineStr">
        <is>
          <t>raven koncentracije oz. prisotnost virusov v krvi</t>
        </is>
      </c>
      <c r="CT221" s="2" t="inlineStr">
        <is>
          <t>virusbelastning|
virustiter|
virusmängd</t>
        </is>
      </c>
      <c r="CU221" s="2" t="inlineStr">
        <is>
          <t>3|
3|
3</t>
        </is>
      </c>
      <c r="CV221" s="2" t="inlineStr">
        <is>
          <t xml:space="preserve">|
|
</t>
        </is>
      </c>
      <c r="CW221" t="inlineStr">
        <is>
          <t/>
        </is>
      </c>
    </row>
    <row r="222">
      <c r="A222" s="1" t="str">
        <f>HYPERLINK("https://iate.europa.eu/entry/result/952605/all", "952605")</f>
        <v>952605</v>
      </c>
      <c r="B222" t="inlineStr">
        <is>
          <t>SOCIAL QUESTIONS</t>
        </is>
      </c>
      <c r="C222" t="inlineStr">
        <is>
          <t>SOCIAL QUESTIONS|health|nutrition</t>
        </is>
      </c>
      <c r="D222" t="inlineStr">
        <is>
          <t>yes</t>
        </is>
      </c>
      <c r="E222" t="inlineStr">
        <is>
          <t/>
        </is>
      </c>
      <c r="F222" s="2" t="inlineStr">
        <is>
          <t>приемлива дневна доза|
ПДД</t>
        </is>
      </c>
      <c r="G222" s="2" t="inlineStr">
        <is>
          <t>3|
3</t>
        </is>
      </c>
      <c r="H222" s="2" t="inlineStr">
        <is>
          <t xml:space="preserve">|
</t>
        </is>
      </c>
      <c r="I222" t="inlineStr">
        <is>
          <t>количеството химически замърсител ( &lt;a href="/entry/result/766800/all" id="ENTRY_TO_ENTRY_CONVERTER" target="_blank"&gt;IATE:766800&lt;/a&gt; ) във водата или храната, което може да бъде приемано дневно през целия живот без особени рискове за здравето</t>
        </is>
      </c>
      <c r="J222" s="2" t="inlineStr">
        <is>
          <t>tolerovatelný denní příjem|
TDI|
tolerovatelný denní přívod</t>
        </is>
      </c>
      <c r="K222" s="2" t="inlineStr">
        <is>
          <t>3|
3|
3</t>
        </is>
      </c>
      <c r="L222" s="2" t="inlineStr">
        <is>
          <t xml:space="preserve">preferred|
|
</t>
        </is>
      </c>
      <c r="M222" t="inlineStr">
        <is>
          <t>Odhad množství určité chemické látky v potravině nebo v krmivu, které lze denně v průběhu života požít bez citelného zdravotního rizika. Vztahuje se na kontaminující látky ( &lt;a href="/entry/result/766800/all" id="ENTRY_TO_ENTRY_CONVERTER" target="_blank"&gt;IATE:766800&lt;/a&gt; ).</t>
        </is>
      </c>
      <c r="N222" s="2" t="inlineStr">
        <is>
          <t>tolerabelt dagligt indtag|
TDI</t>
        </is>
      </c>
      <c r="O222" s="2" t="inlineStr">
        <is>
          <t>3|
3</t>
        </is>
      </c>
      <c r="P222" s="2" t="inlineStr">
        <is>
          <t xml:space="preserve">|
</t>
        </is>
      </c>
      <c r="Q222" t="inlineStr">
        <is>
          <t>den daglige gennemsnitsdosis (fra alle kilder) [af kemiske stoffer], som befolkningen vurderes at kunne udsættes for (tolerere) gennem et helt livsforløb, uden at der forventes at opstå sundhedsskadelige effekter.</t>
        </is>
      </c>
      <c r="R222" s="2" t="inlineStr">
        <is>
          <t>duldbare tägliche Dosis|
duldbare tägliche Aufnahmemenge|
DTA</t>
        </is>
      </c>
      <c r="S222" s="2" t="inlineStr">
        <is>
          <t>3|
3|
3</t>
        </is>
      </c>
      <c r="T222" s="2" t="inlineStr">
        <is>
          <t xml:space="preserve">|
|
</t>
        </is>
      </c>
      <c r="U222" t="inlineStr">
        <is>
          <t/>
        </is>
      </c>
      <c r="V222" s="2" t="inlineStr">
        <is>
          <t>ανεκτή ημερήσια λήψη|
ανεκτή ημερήσια πρόσληψη|
ανεκτή ημερήσια δόση</t>
        </is>
      </c>
      <c r="W222" s="2" t="inlineStr">
        <is>
          <t>3|
3|
3</t>
        </is>
      </c>
      <c r="X222" s="2" t="inlineStr">
        <is>
          <t xml:space="preserve">|
preferred|
</t>
        </is>
      </c>
      <c r="Y222" t="inlineStr">
        <is>
          <t>εκτίμηση της ποσότητας ενός επιμολυντή που λαμβάνεται με την τροφή ή το πόσιμο νερό κάθε μέρα κάθ’ όλη τη διάρκεια του βίου χωρίς να προκαλεί παρατηρήσιμες ανεπιθύμητες επιπτώσεις στην υγεία</t>
        </is>
      </c>
      <c r="Z222" s="2" t="inlineStr">
        <is>
          <t>tolerable daily intake|
acceptable daily intake|
tolerable levels of intake|
tolerable upper intake level|
TDI</t>
        </is>
      </c>
      <c r="AA222" s="2" t="inlineStr">
        <is>
          <t>3|
1|
1|
1|
3</t>
        </is>
      </c>
      <c r="AB222" s="2" t="inlineStr">
        <is>
          <t xml:space="preserve">|
|
|
|
</t>
        </is>
      </c>
      <c r="AC222" t="inlineStr">
        <is>
          <t>estimate of the quantity of a chemical contaminant [ &lt;a href="/entry/result/766800/all" id="ENTRY_TO_ENTRY_CONVERTER" target="_blank"&gt;IATE:766800&lt;/a&gt; ] in food or water which can be ingested daily over a lifetime without posing a significant risk to health</t>
        </is>
      </c>
      <c r="AD222" s="2" t="inlineStr">
        <is>
          <t>ingesta diaria tolerable</t>
        </is>
      </c>
      <c r="AE222" s="2" t="inlineStr">
        <is>
          <t>3</t>
        </is>
      </c>
      <c r="AF222" s="2" t="inlineStr">
        <is>
          <t/>
        </is>
      </c>
      <c r="AG222" t="inlineStr">
        <is>
          <t>Cantidad estimada de un contaminante químico presente en alimentos o agua que puede ingerirse diariamente a lo largo de la vida sin riesgos significativos para la salud.</t>
        </is>
      </c>
      <c r="AH222" s="2" t="inlineStr">
        <is>
          <t>lubatav päevadoos|
lubatud päevadoos</t>
        </is>
      </c>
      <c r="AI222" s="2" t="inlineStr">
        <is>
          <t>3|
3</t>
        </is>
      </c>
      <c r="AJ222" s="2" t="inlineStr">
        <is>
          <t xml:space="preserve">|
</t>
        </is>
      </c>
      <c r="AK222" t="inlineStr">
        <is>
          <t/>
        </is>
      </c>
      <c r="AL222" s="2" t="inlineStr">
        <is>
          <t>siedettävä päiväsaanti|
siedettävä vuorokausiannos|
TDI-arvo|
TDI</t>
        </is>
      </c>
      <c r="AM222" s="2" t="inlineStr">
        <is>
          <t>3|
3|
3|
3</t>
        </is>
      </c>
      <c r="AN222" s="2" t="inlineStr">
        <is>
          <t xml:space="preserve">|
|
|
</t>
        </is>
      </c>
      <c r="AO222" t="inlineStr">
        <is>
          <t/>
        </is>
      </c>
      <c r="AP222" s="2" t="inlineStr">
        <is>
          <t>dose journalière tolérable|
DJT</t>
        </is>
      </c>
      <c r="AQ222" s="2" t="inlineStr">
        <is>
          <t>3|
3</t>
        </is>
      </c>
      <c r="AR222" s="2" t="inlineStr">
        <is>
          <t xml:space="preserve">|
</t>
        </is>
      </c>
      <c r="AS222" t="inlineStr">
        <is>
          <t>Estimation de la quantité d'une substance polluante dans les aliments ou dans l'eau potable qui peut être ingérée quotidiennement pendant toute une vie sans présenter de risque notable pour la santé du consommateur.</t>
        </is>
      </c>
      <c r="AT222" s="2" t="inlineStr">
        <is>
          <t>iontógáil laethúil infhulaingthe|
TDI</t>
        </is>
      </c>
      <c r="AU222" s="2" t="inlineStr">
        <is>
          <t>3|
3</t>
        </is>
      </c>
      <c r="AV222" s="2" t="inlineStr">
        <is>
          <t xml:space="preserve">|
</t>
        </is>
      </c>
      <c r="AW222" t="inlineStr">
        <is>
          <t/>
        </is>
      </c>
      <c r="AX222" s="2" t="inlineStr">
        <is>
          <t>podnošljivi dnevni unos</t>
        </is>
      </c>
      <c r="AY222" s="2" t="inlineStr">
        <is>
          <t>3</t>
        </is>
      </c>
      <c r="AZ222" s="2" t="inlineStr">
        <is>
          <t/>
        </is>
      </c>
      <c r="BA222" t="inlineStr">
        <is>
          <t>procijenjena količina tvari u hrani ili vodi za piće koja se može unositi svakodnevno tijekom ljudskog života bez značajnijeg rizika za zdravlje, a koja se koristi za kontaminante, odnosno tvari koje nisu namjerno dodane u hranu</t>
        </is>
      </c>
      <c r="BB222" s="2" t="inlineStr">
        <is>
          <t>tolerálható napi bevitel</t>
        </is>
      </c>
      <c r="BC222" s="2" t="inlineStr">
        <is>
          <t>4</t>
        </is>
      </c>
      <c r="BD222" s="2" t="inlineStr">
        <is>
          <t/>
        </is>
      </c>
      <c r="BE222" t="inlineStr">
        <is>
          <t/>
        </is>
      </c>
      <c r="BF222" s="2" t="inlineStr">
        <is>
          <t>dose giornaliera tollerabile|
TDI|
DGT</t>
        </is>
      </c>
      <c r="BG222" s="2" t="inlineStr">
        <is>
          <t>3|
3|
3</t>
        </is>
      </c>
      <c r="BH222" s="2" t="inlineStr">
        <is>
          <t xml:space="preserve">|
|
</t>
        </is>
      </c>
      <c r="BI222" t="inlineStr">
        <is>
          <t>stima della quantità di contaminante negli alimenti o nell'acqua potabile, espressa in base al peso corporeo, che può essere ingerita ogni giorno per tutta la vita senza rischi apprezzabili</t>
        </is>
      </c>
      <c r="BJ222" s="2" t="inlineStr">
        <is>
          <t>leistina paros norma|
LPN|
leidžiamoji paros dozė|
LPD</t>
        </is>
      </c>
      <c r="BK222" s="2" t="inlineStr">
        <is>
          <t>2|
2|
3|
3</t>
        </is>
      </c>
      <c r="BL222" s="2" t="inlineStr">
        <is>
          <t xml:space="preserve">|
|
|
</t>
        </is>
      </c>
      <c r="BM222" t="inlineStr">
        <is>
          <t>kūno svoriui apskaičiuotas medžiagos kiekis maiste, kurį galima suvartoti kasdien per visą gyvenimą be pastebimo pavojaus vartotojo sveikatai, vadovaujantis visais įvertinimo metu žinomais faktais</t>
        </is>
      </c>
      <c r="BN222" s="2" t="inlineStr">
        <is>
          <t>pieļaujamā diennakts deva</t>
        </is>
      </c>
      <c r="BO222" s="2" t="inlineStr">
        <is>
          <t>2</t>
        </is>
      </c>
      <c r="BP222" s="2" t="inlineStr">
        <is>
          <t/>
        </is>
      </c>
      <c r="BQ222" t="inlineStr">
        <is>
          <t/>
        </is>
      </c>
      <c r="BR222" s="2" t="inlineStr">
        <is>
          <t>doża tollerabbli ta' kuljum</t>
        </is>
      </c>
      <c r="BS222" s="2" t="inlineStr">
        <is>
          <t>3</t>
        </is>
      </c>
      <c r="BT222" s="2" t="inlineStr">
        <is>
          <t/>
        </is>
      </c>
      <c r="BU222" t="inlineStr">
        <is>
          <t/>
        </is>
      </c>
      <c r="BV222" s="2" t="inlineStr">
        <is>
          <t>toelaatbare dagelijkse inname|
TDI</t>
        </is>
      </c>
      <c r="BW222" s="2" t="inlineStr">
        <is>
          <t>3|
3</t>
        </is>
      </c>
      <c r="BX222" s="2" t="inlineStr">
        <is>
          <t xml:space="preserve">|
</t>
        </is>
      </c>
      <c r="BY222" t="inlineStr">
        <is>
          <t>schatting van de hoeveelheid van een chemische stof, uitgedrukt op basis van het lichaamsgewicht, die dagelijks mag worden ingenomen gedurende het hele leven zonder noemenswaardig gezondheidsrisico</t>
        </is>
      </c>
      <c r="BZ222" s="2" t="inlineStr">
        <is>
          <t>tolerowane dzienne pobranie</t>
        </is>
      </c>
      <c r="CA222" s="2" t="inlineStr">
        <is>
          <t>3</t>
        </is>
      </c>
      <c r="CB222" s="2" t="inlineStr">
        <is>
          <t/>
        </is>
      </c>
      <c r="CC222" t="inlineStr">
        <is>
          <t/>
        </is>
      </c>
      <c r="CD222" s="2" t="inlineStr">
        <is>
          <t>dose diária tolerável|
DDT</t>
        </is>
      </c>
      <c r="CE222" s="2" t="inlineStr">
        <is>
          <t>3|
3</t>
        </is>
      </c>
      <c r="CF222" s="2" t="inlineStr">
        <is>
          <t xml:space="preserve">|
</t>
        </is>
      </c>
      <c r="CG222" t="inlineStr">
        <is>
          <t/>
        </is>
      </c>
      <c r="CH222" s="2" t="inlineStr">
        <is>
          <t>doză zilnică tolerabilă|
TDI</t>
        </is>
      </c>
      <c r="CI222" s="2" t="inlineStr">
        <is>
          <t>3|
3</t>
        </is>
      </c>
      <c r="CJ222" s="2" t="inlineStr">
        <is>
          <t xml:space="preserve">|
</t>
        </is>
      </c>
      <c r="CK222" t="inlineStr">
        <is>
          <t/>
        </is>
      </c>
      <c r="CL222" s="2" t="inlineStr">
        <is>
          <t>prípustný denný príjem</t>
        </is>
      </c>
      <c r="CM222" s="2" t="inlineStr">
        <is>
          <t>3</t>
        </is>
      </c>
      <c r="CN222" s="2" t="inlineStr">
        <is>
          <t/>
        </is>
      </c>
      <c r="CO222" t="inlineStr">
        <is>
          <t>odhad množstva chemického &lt;a href="https://iate.europa.eu/entry/result/766800/sk" target="_blank"&gt;kontaminantu&lt;/a&gt; v potrave alebo vo vode, ktoré možno denne požiť počas celého života bez toho, aby predstavovalo významné riziko pre zdravie</t>
        </is>
      </c>
      <c r="CP222" s="2" t="inlineStr">
        <is>
          <t>dopustni dnevni vnos|
TDI</t>
        </is>
      </c>
      <c r="CQ222" s="2" t="inlineStr">
        <is>
          <t>3|
3</t>
        </is>
      </c>
      <c r="CR222" s="2" t="inlineStr">
        <is>
          <t xml:space="preserve">|
</t>
        </is>
      </c>
      <c r="CS222" t="inlineStr">
        <is>
          <t>Ocena dnevnega vnosa snovi (onesnaževalo živila) skozi vse življenje, ki ne predstavlja upoštevanja vrednega tveganja za zdravje. Izračuna se enako kot sprejemljivi dnevni vnos (ADI).</t>
        </is>
      </c>
      <c r="CT222" s="2" t="inlineStr">
        <is>
          <t>tolerabelt dagligt intag|
TDI</t>
        </is>
      </c>
      <c r="CU222" s="2" t="inlineStr">
        <is>
          <t>3|
3</t>
        </is>
      </c>
      <c r="CV222" s="2" t="inlineStr">
        <is>
          <t xml:space="preserve">|
</t>
        </is>
      </c>
      <c r="CW222" t="inlineStr">
        <is>
          <t>den mängd av en substans på kroppsviktbasis som man kan exponeras för, på befolkningsnivå, under en livstid utan märkbar risk för negativa effekter</t>
        </is>
      </c>
    </row>
    <row r="223">
      <c r="A223" s="1" t="str">
        <f>HYPERLINK("https://iate.europa.eu/entry/result/1917046/all", "1917046")</f>
        <v>1917046</v>
      </c>
      <c r="B223" t="inlineStr">
        <is>
          <t>SOCIAL QUESTIONS</t>
        </is>
      </c>
      <c r="C223" t="inlineStr">
        <is>
          <t>SOCIAL QUESTIONS|health|illness;SOCIAL QUESTIONS|health|medical science</t>
        </is>
      </c>
      <c r="D223" t="inlineStr">
        <is>
          <t>yes</t>
        </is>
      </c>
      <c r="E223" t="inlineStr">
        <is>
          <t/>
        </is>
      </c>
      <c r="F223" t="inlineStr">
        <is>
          <t/>
        </is>
      </c>
      <c r="G223" t="inlineStr">
        <is>
          <t/>
        </is>
      </c>
      <c r="H223" t="inlineStr">
        <is>
          <t/>
        </is>
      </c>
      <c r="I223" t="inlineStr">
        <is>
          <t/>
        </is>
      </c>
      <c r="J223" s="2" t="inlineStr">
        <is>
          <t>Creutzfeldtova-Jakobova nemoc|
CJN</t>
        </is>
      </c>
      <c r="K223" s="2" t="inlineStr">
        <is>
          <t>3|
3</t>
        </is>
      </c>
      <c r="L223" s="2" t="inlineStr">
        <is>
          <t xml:space="preserve">|
</t>
        </is>
      </c>
      <c r="M223" t="inlineStr">
        <is>
          <t>Transmisivní spongiformní encefalopatie.</t>
        </is>
      </c>
      <c r="N223" s="2" t="inlineStr">
        <is>
          <t>Creutzfeldt-Jakobs sygdom|
CJD</t>
        </is>
      </c>
      <c r="O223" s="2" t="inlineStr">
        <is>
          <t>3|
3</t>
        </is>
      </c>
      <c r="P223" s="2" t="inlineStr">
        <is>
          <t xml:space="preserve">|
</t>
        </is>
      </c>
      <c r="Q223" t="inlineStr">
        <is>
          <t>"morbus Creutzfeldt-Jakob, subakut spongiform encefalopati, CJD, Creutzfeldt-Jakobs sygdom: demenssygdom der skyldes prioner, nogle særdeles resistente proteinstrukturer. Prioner trænger ind i hjernen og ødelægger nervecellerne ved at beskadige cellemembranen. Forekommer sporadisk; kan være arveligt betinget, men overføres typisk ved smitte gennem føden. Tidligere er set overførsel ved hjernekirurgi og ved behandling med præparater af væksthormon udvundet fra hypofyser fra afdøde. ...</t>
        </is>
      </c>
      <c r="R223" s="2" t="inlineStr">
        <is>
          <t>Creutzfeldt-Jacob-Krankheit|
CJK</t>
        </is>
      </c>
      <c r="S223" s="2" t="inlineStr">
        <is>
          <t>3|
3</t>
        </is>
      </c>
      <c r="T223" s="2" t="inlineStr">
        <is>
          <t xml:space="preserve">|
</t>
        </is>
      </c>
      <c r="U223" t="inlineStr">
        <is>
          <t/>
        </is>
      </c>
      <c r="V223" s="2" t="inlineStr">
        <is>
          <t>νόσος Creutzfeldt-Jacob</t>
        </is>
      </c>
      <c r="W223" s="2" t="inlineStr">
        <is>
          <t>4</t>
        </is>
      </c>
      <c r="X223" s="2" t="inlineStr">
        <is>
          <t/>
        </is>
      </c>
      <c r="Y223" t="inlineStr">
        <is>
          <t/>
        </is>
      </c>
      <c r="Z223" s="2" t="inlineStr">
        <is>
          <t>Creutzfeldt-Jakob disease|
Creutzfeld-Jakob disease|
CJD</t>
        </is>
      </c>
      <c r="AA223" s="2" t="inlineStr">
        <is>
          <t>3|
1|
3</t>
        </is>
      </c>
      <c r="AB223" s="2" t="inlineStr">
        <is>
          <t xml:space="preserve">|
|
</t>
        </is>
      </c>
      <c r="AC223" t="inlineStr">
        <is>
          <t>family of rare
 and fatal human degenerative conditions characterised by progressive deterioration of mental function, leading to dementia, muscle twitching (myoclonus), and staggering when walking</t>
        </is>
      </c>
      <c r="AD223" t="inlineStr">
        <is>
          <t/>
        </is>
      </c>
      <c r="AE223" t="inlineStr">
        <is>
          <t/>
        </is>
      </c>
      <c r="AF223" t="inlineStr">
        <is>
          <t/>
        </is>
      </c>
      <c r="AG223" t="inlineStr">
        <is>
          <t/>
        </is>
      </c>
      <c r="AH223" t="inlineStr">
        <is>
          <t/>
        </is>
      </c>
      <c r="AI223" t="inlineStr">
        <is>
          <t/>
        </is>
      </c>
      <c r="AJ223" t="inlineStr">
        <is>
          <t/>
        </is>
      </c>
      <c r="AK223" t="inlineStr">
        <is>
          <t/>
        </is>
      </c>
      <c r="AL223" s="2" t="inlineStr">
        <is>
          <t>Creutzfeldt–Jacobin tauti|
CJD</t>
        </is>
      </c>
      <c r="AM223" s="2" t="inlineStr">
        <is>
          <t>3|
3</t>
        </is>
      </c>
      <c r="AN223" s="2" t="inlineStr">
        <is>
          <t xml:space="preserve">|
</t>
        </is>
      </c>
      <c r="AO223" t="inlineStr">
        <is>
          <t>ihmisillä esiintyvä aivorappeumatauti, johon sairastuneet ovat pääasiassa vanhempia ihmisiä</t>
        </is>
      </c>
      <c r="AP223" s="2" t="inlineStr">
        <is>
          <t>maladie de Creutzfeldt-Jakob|
dégénérescence corticostriospinale|
pseudosclérose spastique|
MCJ</t>
        </is>
      </c>
      <c r="AQ223" s="2" t="inlineStr">
        <is>
          <t>3|
3|
3|
3</t>
        </is>
      </c>
      <c r="AR223" s="2" t="inlineStr">
        <is>
          <t xml:space="preserve">|
|
|
</t>
        </is>
      </c>
      <c r="AS223" t="inlineStr">
        <is>
          <t>encéphalopathie spongiforme associée à une détérioration mentale d'évolution rapide</t>
        </is>
      </c>
      <c r="AT223" s="2" t="inlineStr">
        <is>
          <t>Galar Creutzfeldt-Jakob|
GCJ</t>
        </is>
      </c>
      <c r="AU223" s="2" t="inlineStr">
        <is>
          <t>3|
3</t>
        </is>
      </c>
      <c r="AV223" s="2" t="inlineStr">
        <is>
          <t xml:space="preserve">|
</t>
        </is>
      </c>
      <c r="AW223" t="inlineStr">
        <is>
          <t/>
        </is>
      </c>
      <c r="AX223" t="inlineStr">
        <is>
          <t/>
        </is>
      </c>
      <c r="AY223" t="inlineStr">
        <is>
          <t/>
        </is>
      </c>
      <c r="AZ223" t="inlineStr">
        <is>
          <t/>
        </is>
      </c>
      <c r="BA223" t="inlineStr">
        <is>
          <t/>
        </is>
      </c>
      <c r="BB223" s="2" t="inlineStr">
        <is>
          <t>Creutzfeldt-Jakob-betegség|
Creutzfeldt–Jakob-szindróma|
CJD|
Creutzfeldt-Jakob-kór</t>
        </is>
      </c>
      <c r="BC223" s="2" t="inlineStr">
        <is>
          <t>3|
3|
3|
3</t>
        </is>
      </c>
      <c r="BD223" s="2" t="inlineStr">
        <is>
          <t xml:space="preserve">|
|
|
</t>
        </is>
      </c>
      <c r="BE223" t="inlineStr">
        <is>
          <t>Prionfertőzés okozta, ritka, halálos kimenetelű központi idegrendszeri kórkép, amelyet a tünetek megjelenése előtt évekig a szervezetben rejtőző vírus okoz. A tünetek közé tartozik: apátia, ingerlékenység, demencia, látászavar, remegés, rángatózás és akaratlan mozgások.</t>
        </is>
      </c>
      <c r="BF223" s="2" t="inlineStr">
        <is>
          <t>malattia di Creutzfeld-Jakob</t>
        </is>
      </c>
      <c r="BG223" s="2" t="inlineStr">
        <is>
          <t>3</t>
        </is>
      </c>
      <c r="BH223" s="2" t="inlineStr">
        <is>
          <t/>
        </is>
      </c>
      <c r="BI223" t="inlineStr">
        <is>
          <t>Forma più frequente di encefalopatia spongiforme umana</t>
        </is>
      </c>
      <c r="BJ223" s="2" t="inlineStr">
        <is>
          <t>Kroicfeldo ir Jakobo liga</t>
        </is>
      </c>
      <c r="BK223" s="2" t="inlineStr">
        <is>
          <t>3</t>
        </is>
      </c>
      <c r="BL223" s="2" t="inlineStr">
        <is>
          <t/>
        </is>
      </c>
      <c r="BM223" t="inlineStr">
        <is>
          <t>progresuojanti demencija su įvairia neurologine simptomatika, kurios priežastis – specifinis morfologinis nervų sistemos pažeidimas (poūmė kempininė encefalopatija)</t>
        </is>
      </c>
      <c r="BN223" s="2" t="inlineStr">
        <is>
          <t>Kreicfelda-Jakoba slimība</t>
        </is>
      </c>
      <c r="BO223" s="2" t="inlineStr">
        <is>
          <t>3</t>
        </is>
      </c>
      <c r="BP223" s="2" t="inlineStr">
        <is>
          <t/>
        </is>
      </c>
      <c r="BQ223" t="inlineStr">
        <is>
          <t>reti sastopama prionu izraisīta neiroveģetatīva slimība, ar kuru slimo apmēram viens cilvēks no miljona</t>
        </is>
      </c>
      <c r="BR223" s="2" t="inlineStr">
        <is>
          <t>il-marda ta' Creutzfeldt-Jakob</t>
        </is>
      </c>
      <c r="BS223" s="2" t="inlineStr">
        <is>
          <t>3</t>
        </is>
      </c>
      <c r="BT223" s="2" t="inlineStr">
        <is>
          <t/>
        </is>
      </c>
      <c r="BU223" t="inlineStr">
        <is>
          <t/>
        </is>
      </c>
      <c r="BV223" s="2" t="inlineStr">
        <is>
          <t>ziekte van Creutzfeldt-Jacob</t>
        </is>
      </c>
      <c r="BW223" s="2" t="inlineStr">
        <is>
          <t>3</t>
        </is>
      </c>
      <c r="BX223" s="2" t="inlineStr">
        <is>
          <t/>
        </is>
      </c>
      <c r="BY223" t="inlineStr">
        <is>
          <t>ongeneeslijke hersenziekte waarbij de hersencellen in snel tempo afsterven. Deze in feite zeer snel verlopende vorm van dementie wordt veroorzaakt door een eiwit (prion), dat normaal in het lichaam aanwezig is maar door verandering van vorm allerlei ziekte-verschijnselen veroorzaakt. De ziekte leidt tot spongiforme encefalopathie, (de hersenen zien er onder een microscoop sponsachtig uit)</t>
        </is>
      </c>
      <c r="BZ223" s="2" t="inlineStr">
        <is>
          <t>choroba Creutzfeldta-Jakoba</t>
        </is>
      </c>
      <c r="CA223" s="2" t="inlineStr">
        <is>
          <t>3</t>
        </is>
      </c>
      <c r="CB223" s="2" t="inlineStr">
        <is>
          <t/>
        </is>
      </c>
      <c r="CC223" t="inlineStr">
        <is>
          <t>Choroba z grupy pasażowalnych encefalopatii gąbczastych (TSE), której czynnikiem patogennym są najprawdopodobniej priony. Podobnie jak inne choroby z tej grupy ma charakter neurozwyrodnieniowy i cechuje ją odkładanie w ośrodkowym układzie nerwowym i niektórych innych tkankach nieprawidłowej izoformy białka prionu, PrPSc. CJD występuje w czterech postaciach: sporadycznej (sCJD), rodzinnej (fCJD), jatrogennej (jCJD) i tzw. wariantu choroby (vCJD).</t>
        </is>
      </c>
      <c r="CD223" s="2" t="inlineStr">
        <is>
          <t>doença de Creutzfeldt-Jakob|
DCJ</t>
        </is>
      </c>
      <c r="CE223" s="2" t="inlineStr">
        <is>
          <t>3|
3</t>
        </is>
      </c>
      <c r="CF223" s="2" t="inlineStr">
        <is>
          <t xml:space="preserve">|
</t>
        </is>
      </c>
      <c r="CG223" t="inlineStr">
        <is>
          <t>Doença degenerativa progressiva do cérebro, do cerebelo e da medula devida a um prião, que se manifesta por dores e rigidez das pernas, perturbações da deglutição, disartria, ataques eplileptiformes e um estado de demência rapidamente progressiva, com um desfecho fatal num prazo de seis meses a dois anos.</t>
        </is>
      </c>
      <c r="CH223" s="2" t="inlineStr">
        <is>
          <t>boala Creutzfeldt-Jacob|
sindromul Creutzfeldt-Jacob</t>
        </is>
      </c>
      <c r="CI223" s="2" t="inlineStr">
        <is>
          <t>3|
3</t>
        </is>
      </c>
      <c r="CJ223" s="2" t="inlineStr">
        <is>
          <t xml:space="preserve">|
</t>
        </is>
      </c>
      <c r="CK223" t="inlineStr">
        <is>
          <t/>
        </is>
      </c>
      <c r="CL223" s="2" t="inlineStr">
        <is>
          <t>Creutzfeldtova-Jakobova choroba</t>
        </is>
      </c>
      <c r="CM223" s="2" t="inlineStr">
        <is>
          <t>3</t>
        </is>
      </c>
      <c r="CN223" s="2" t="inlineStr">
        <is>
          <t/>
        </is>
      </c>
      <c r="CO223" t="inlineStr">
        <is>
          <t>smrteľné neliečiteľné neurodegeneratívne ochorenie patriace do skupiny prenosných spongiformných encefalopatií</t>
        </is>
      </c>
      <c r="CP223" s="2" t="inlineStr">
        <is>
          <t>Creutzfeldt-Jakobova bolezen|
CJB</t>
        </is>
      </c>
      <c r="CQ223" s="2" t="inlineStr">
        <is>
          <t>3|
3</t>
        </is>
      </c>
      <c r="CR223" s="2" t="inlineStr">
        <is>
          <t xml:space="preserve">|
</t>
        </is>
      </c>
      <c r="CS223" t="inlineStr">
        <is>
          <t>redka, običajno smrtna, nalezljiva bolezen, za katero je značilna degeneracija možganovine (spongiformna encefalopatija)</t>
        </is>
      </c>
      <c r="CT223" s="2" t="inlineStr">
        <is>
          <t>Creutzfeldt–Jakobs sjukdom|
CJD|
CJS</t>
        </is>
      </c>
      <c r="CU223" s="2" t="inlineStr">
        <is>
          <t>3|
3|
3</t>
        </is>
      </c>
      <c r="CV223" s="2" t="inlineStr">
        <is>
          <t xml:space="preserve">|
|
</t>
        </is>
      </c>
      <c r="CW223" t="inlineStr">
        <is>
          <t>subakut spongiform encefalopati, degenerativ hjärnsjukdom orsakad av prioner</t>
        </is>
      </c>
    </row>
    <row r="224">
      <c r="A224" s="1" t="str">
        <f>HYPERLINK("https://iate.europa.eu/entry/result/3636751/all", "3636751")</f>
        <v>3636751</v>
      </c>
      <c r="B224" t="inlineStr">
        <is>
          <t>SCIENCE</t>
        </is>
      </c>
      <c r="C224" t="inlineStr">
        <is>
          <t>SCIENCE|natural and applied sciences</t>
        </is>
      </c>
      <c r="D224" t="inlineStr">
        <is>
          <t>no</t>
        </is>
      </c>
      <c r="E224" t="inlineStr">
        <is>
          <t/>
        </is>
      </c>
      <c r="F224" s="2" t="inlineStr">
        <is>
          <t>нетърговски клинични изпитвания</t>
        </is>
      </c>
      <c r="G224" s="2" t="inlineStr">
        <is>
          <t>2</t>
        </is>
      </c>
      <c r="H224" s="2" t="inlineStr">
        <is>
          <t/>
        </is>
      </c>
      <c r="I224" t="inlineStr">
        <is>
          <t/>
        </is>
      </c>
      <c r="J224" t="inlineStr">
        <is>
          <t/>
        </is>
      </c>
      <c r="K224" t="inlineStr">
        <is>
          <t/>
        </is>
      </c>
      <c r="L224" t="inlineStr">
        <is>
          <t/>
        </is>
      </c>
      <c r="M224" t="inlineStr">
        <is>
          <t/>
        </is>
      </c>
      <c r="N224" t="inlineStr">
        <is>
          <t/>
        </is>
      </c>
      <c r="O224" t="inlineStr">
        <is>
          <t/>
        </is>
      </c>
      <c r="P224" t="inlineStr">
        <is>
          <t/>
        </is>
      </c>
      <c r="Q224" t="inlineStr">
        <is>
          <t/>
        </is>
      </c>
      <c r="R224" s="2" t="inlineStr">
        <is>
          <t>nichtkommerzielle klinische Prüfungen</t>
        </is>
      </c>
      <c r="S224" s="2" t="inlineStr">
        <is>
          <t>2</t>
        </is>
      </c>
      <c r="T224" s="2" t="inlineStr">
        <is>
          <t/>
        </is>
      </c>
      <c r="U224" t="inlineStr">
        <is>
          <t/>
        </is>
      </c>
      <c r="V224" t="inlineStr">
        <is>
          <t/>
        </is>
      </c>
      <c r="W224" t="inlineStr">
        <is>
          <t/>
        </is>
      </c>
      <c r="X224" t="inlineStr">
        <is>
          <t/>
        </is>
      </c>
      <c r="Y224" t="inlineStr">
        <is>
          <t/>
        </is>
      </c>
      <c r="Z224" s="2" t="inlineStr">
        <is>
          <t>non-commercial clinical trial</t>
        </is>
      </c>
      <c r="AA224" s="2" t="inlineStr">
        <is>
          <t>2</t>
        </is>
      </c>
      <c r="AB224" s="2" t="inlineStr">
        <is>
          <t/>
        </is>
      </c>
      <c r="AC224" t="inlineStr">
        <is>
          <t/>
        </is>
      </c>
      <c r="AD224" s="2" t="inlineStr">
        <is>
          <t>ensayos clínicos de carácter no comercial</t>
        </is>
      </c>
      <c r="AE224" s="2" t="inlineStr">
        <is>
          <t>2</t>
        </is>
      </c>
      <c r="AF224" s="2" t="inlineStr">
        <is>
          <t/>
        </is>
      </c>
      <c r="AG224" t="inlineStr">
        <is>
          <t/>
        </is>
      </c>
      <c r="AH224" t="inlineStr">
        <is>
          <t/>
        </is>
      </c>
      <c r="AI224" t="inlineStr">
        <is>
          <t/>
        </is>
      </c>
      <c r="AJ224" t="inlineStr">
        <is>
          <t/>
        </is>
      </c>
      <c r="AK224" t="inlineStr">
        <is>
          <t/>
        </is>
      </c>
      <c r="AL224" s="2" t="inlineStr">
        <is>
          <t>muu kuin kaupallinen kliininen tutkimus</t>
        </is>
      </c>
      <c r="AM224" s="2" t="inlineStr">
        <is>
          <t>2</t>
        </is>
      </c>
      <c r="AN224" s="2" t="inlineStr">
        <is>
          <t/>
        </is>
      </c>
      <c r="AO224" t="inlineStr">
        <is>
          <t/>
        </is>
      </c>
      <c r="AP224" s="2" t="inlineStr">
        <is>
          <t>essais cliniques non-commerciaux</t>
        </is>
      </c>
      <c r="AQ224" s="2" t="inlineStr">
        <is>
          <t>2</t>
        </is>
      </c>
      <c r="AR224" s="2" t="inlineStr">
        <is>
          <t/>
        </is>
      </c>
      <c r="AS224" t="inlineStr">
        <is>
          <t/>
        </is>
      </c>
      <c r="AT224" t="inlineStr">
        <is>
          <t/>
        </is>
      </c>
      <c r="AU224" t="inlineStr">
        <is>
          <t/>
        </is>
      </c>
      <c r="AV224" t="inlineStr">
        <is>
          <t/>
        </is>
      </c>
      <c r="AW224" t="inlineStr">
        <is>
          <t/>
        </is>
      </c>
      <c r="AX224" t="inlineStr">
        <is>
          <t/>
        </is>
      </c>
      <c r="AY224" t="inlineStr">
        <is>
          <t/>
        </is>
      </c>
      <c r="AZ224" t="inlineStr">
        <is>
          <t/>
        </is>
      </c>
      <c r="BA224" t="inlineStr">
        <is>
          <t/>
        </is>
      </c>
      <c r="BB224" s="2" t="inlineStr">
        <is>
          <t>nem kereskedelmi klinikai vizsgálatok</t>
        </is>
      </c>
      <c r="BC224" s="2" t="inlineStr">
        <is>
          <t>2</t>
        </is>
      </c>
      <c r="BD224" s="2" t="inlineStr">
        <is>
          <t/>
        </is>
      </c>
      <c r="BE224" t="inlineStr">
        <is>
          <t/>
        </is>
      </c>
      <c r="BF224" s="2" t="inlineStr">
        <is>
          <t>sperimentazioni cliniche non commerciali</t>
        </is>
      </c>
      <c r="BG224" s="2" t="inlineStr">
        <is>
          <t>2</t>
        </is>
      </c>
      <c r="BH224" s="2" t="inlineStr">
        <is>
          <t/>
        </is>
      </c>
      <c r="BI224" t="inlineStr">
        <is>
          <t/>
        </is>
      </c>
      <c r="BJ224" s="2" t="inlineStr">
        <is>
          <t>nekomerciniai klinikiniai tyrimai</t>
        </is>
      </c>
      <c r="BK224" s="2" t="inlineStr">
        <is>
          <t>2</t>
        </is>
      </c>
      <c r="BL224" s="2" t="inlineStr">
        <is>
          <t/>
        </is>
      </c>
      <c r="BM224" t="inlineStr">
        <is>
          <t/>
        </is>
      </c>
      <c r="BN224" s="2" t="inlineStr">
        <is>
          <t>nekomerciāli klīniskie izmēģinājumi</t>
        </is>
      </c>
      <c r="BO224" s="2" t="inlineStr">
        <is>
          <t>2</t>
        </is>
      </c>
      <c r="BP224" s="2" t="inlineStr">
        <is>
          <t/>
        </is>
      </c>
      <c r="BQ224" t="inlineStr">
        <is>
          <t/>
        </is>
      </c>
      <c r="BR224" t="inlineStr">
        <is>
          <t/>
        </is>
      </c>
      <c r="BS224" t="inlineStr">
        <is>
          <t/>
        </is>
      </c>
      <c r="BT224" t="inlineStr">
        <is>
          <t/>
        </is>
      </c>
      <c r="BU224" t="inlineStr">
        <is>
          <t/>
        </is>
      </c>
      <c r="BV224" t="inlineStr">
        <is>
          <t/>
        </is>
      </c>
      <c r="BW224" t="inlineStr">
        <is>
          <t/>
        </is>
      </c>
      <c r="BX224" t="inlineStr">
        <is>
          <t/>
        </is>
      </c>
      <c r="BY224" t="inlineStr">
        <is>
          <t/>
        </is>
      </c>
      <c r="BZ224" t="inlineStr">
        <is>
          <t/>
        </is>
      </c>
      <c r="CA224" t="inlineStr">
        <is>
          <t/>
        </is>
      </c>
      <c r="CB224" t="inlineStr">
        <is>
          <t/>
        </is>
      </c>
      <c r="CC224" t="inlineStr">
        <is>
          <t/>
        </is>
      </c>
      <c r="CD224" t="inlineStr">
        <is>
          <t/>
        </is>
      </c>
      <c r="CE224" t="inlineStr">
        <is>
          <t/>
        </is>
      </c>
      <c r="CF224" t="inlineStr">
        <is>
          <t/>
        </is>
      </c>
      <c r="CG224" t="inlineStr">
        <is>
          <t/>
        </is>
      </c>
      <c r="CH224" t="inlineStr">
        <is>
          <t/>
        </is>
      </c>
      <c r="CI224" t="inlineStr">
        <is>
          <t/>
        </is>
      </c>
      <c r="CJ224" t="inlineStr">
        <is>
          <t/>
        </is>
      </c>
      <c r="CK224" t="inlineStr">
        <is>
          <t/>
        </is>
      </c>
      <c r="CL224" t="inlineStr">
        <is>
          <t/>
        </is>
      </c>
      <c r="CM224" t="inlineStr">
        <is>
          <t/>
        </is>
      </c>
      <c r="CN224" t="inlineStr">
        <is>
          <t/>
        </is>
      </c>
      <c r="CO224" t="inlineStr">
        <is>
          <t/>
        </is>
      </c>
      <c r="CP224" t="inlineStr">
        <is>
          <t/>
        </is>
      </c>
      <c r="CQ224" t="inlineStr">
        <is>
          <t/>
        </is>
      </c>
      <c r="CR224" t="inlineStr">
        <is>
          <t/>
        </is>
      </c>
      <c r="CS224" t="inlineStr">
        <is>
          <t/>
        </is>
      </c>
      <c r="CT224" t="inlineStr">
        <is>
          <t/>
        </is>
      </c>
      <c r="CU224" t="inlineStr">
        <is>
          <t/>
        </is>
      </c>
      <c r="CV224" t="inlineStr">
        <is>
          <t/>
        </is>
      </c>
      <c r="CW224" t="inlineStr">
        <is>
          <t/>
        </is>
      </c>
    </row>
    <row r="225">
      <c r="A225" s="1" t="str">
        <f>HYPERLINK("https://iate.europa.eu/entry/result/3636740/all", "3636740")</f>
        <v>3636740</v>
      </c>
      <c r="B225" t="inlineStr">
        <is>
          <t>SCIENCE</t>
        </is>
      </c>
      <c r="C225" t="inlineStr">
        <is>
          <t>SCIENCE|natural and applied sciences</t>
        </is>
      </c>
      <c r="D225" t="inlineStr">
        <is>
          <t>no</t>
        </is>
      </c>
      <c r="E225" t="inlineStr">
        <is>
          <t/>
        </is>
      </c>
      <c r="F225" t="inlineStr">
        <is>
          <t/>
        </is>
      </c>
      <c r="G225" t="inlineStr">
        <is>
          <t/>
        </is>
      </c>
      <c r="H225" t="inlineStr">
        <is>
          <t/>
        </is>
      </c>
      <c r="I225" t="inlineStr">
        <is>
          <t/>
        </is>
      </c>
      <c r="J225" t="inlineStr">
        <is>
          <t/>
        </is>
      </c>
      <c r="K225" t="inlineStr">
        <is>
          <t/>
        </is>
      </c>
      <c r="L225" t="inlineStr">
        <is>
          <t/>
        </is>
      </c>
      <c r="M225" t="inlineStr">
        <is>
          <t/>
        </is>
      </c>
      <c r="N225" t="inlineStr">
        <is>
          <t/>
        </is>
      </c>
      <c r="O225" t="inlineStr">
        <is>
          <t/>
        </is>
      </c>
      <c r="P225" t="inlineStr">
        <is>
          <t/>
        </is>
      </c>
      <c r="Q225" t="inlineStr">
        <is>
          <t/>
        </is>
      </c>
      <c r="R225" t="inlineStr">
        <is>
          <t/>
        </is>
      </c>
      <c r="S225" t="inlineStr">
        <is>
          <t/>
        </is>
      </c>
      <c r="T225" t="inlineStr">
        <is>
          <t/>
        </is>
      </c>
      <c r="U225" t="inlineStr">
        <is>
          <t/>
        </is>
      </c>
      <c r="V225" t="inlineStr">
        <is>
          <t/>
        </is>
      </c>
      <c r="W225" t="inlineStr">
        <is>
          <t/>
        </is>
      </c>
      <c r="X225" t="inlineStr">
        <is>
          <t/>
        </is>
      </c>
      <c r="Y225" t="inlineStr">
        <is>
          <t/>
        </is>
      </c>
      <c r="Z225" s="2" t="inlineStr">
        <is>
          <t>coordinating investigator</t>
        </is>
      </c>
      <c r="AA225" s="2" t="inlineStr">
        <is>
          <t>2</t>
        </is>
      </c>
      <c r="AB225" s="2" t="inlineStr">
        <is>
          <t/>
        </is>
      </c>
      <c r="AC225" t="inlineStr">
        <is>
          <t/>
        </is>
      </c>
      <c r="AD225" s="2" t="inlineStr">
        <is>
          <t>investigador principal</t>
        </is>
      </c>
      <c r="AE225" s="2" t="inlineStr">
        <is>
          <t>2</t>
        </is>
      </c>
      <c r="AF225" s="2" t="inlineStr">
        <is>
          <t/>
        </is>
      </c>
      <c r="AG225" t="inlineStr">
        <is>
          <t/>
        </is>
      </c>
      <c r="AH225" t="inlineStr">
        <is>
          <t/>
        </is>
      </c>
      <c r="AI225" t="inlineStr">
        <is>
          <t/>
        </is>
      </c>
      <c r="AJ225" t="inlineStr">
        <is>
          <t/>
        </is>
      </c>
      <c r="AK225" t="inlineStr">
        <is>
          <t/>
        </is>
      </c>
      <c r="AL225" s="2" t="inlineStr">
        <is>
          <t>koordinoiva tutkija</t>
        </is>
      </c>
      <c r="AM225" s="2" t="inlineStr">
        <is>
          <t>2</t>
        </is>
      </c>
      <c r="AN225" s="2" t="inlineStr">
        <is>
          <t/>
        </is>
      </c>
      <c r="AO225" t="inlineStr">
        <is>
          <t/>
        </is>
      </c>
      <c r="AP225" t="inlineStr">
        <is>
          <t/>
        </is>
      </c>
      <c r="AQ225" t="inlineStr">
        <is>
          <t/>
        </is>
      </c>
      <c r="AR225" t="inlineStr">
        <is>
          <t/>
        </is>
      </c>
      <c r="AS225" t="inlineStr">
        <is>
          <t/>
        </is>
      </c>
      <c r="AT225" t="inlineStr">
        <is>
          <t/>
        </is>
      </c>
      <c r="AU225" t="inlineStr">
        <is>
          <t/>
        </is>
      </c>
      <c r="AV225" t="inlineStr">
        <is>
          <t/>
        </is>
      </c>
      <c r="AW225" t="inlineStr">
        <is>
          <t/>
        </is>
      </c>
      <c r="AX225" t="inlineStr">
        <is>
          <t/>
        </is>
      </c>
      <c r="AY225" t="inlineStr">
        <is>
          <t/>
        </is>
      </c>
      <c r="AZ225" t="inlineStr">
        <is>
          <t/>
        </is>
      </c>
      <c r="BA225" t="inlineStr">
        <is>
          <t/>
        </is>
      </c>
      <c r="BB225" s="2" t="inlineStr">
        <is>
          <t>koordinátor vizsgáló</t>
        </is>
      </c>
      <c r="BC225" s="2" t="inlineStr">
        <is>
          <t>2</t>
        </is>
      </c>
      <c r="BD225" s="2" t="inlineStr">
        <is>
          <t/>
        </is>
      </c>
      <c r="BE225" t="inlineStr">
        <is>
          <t/>
        </is>
      </c>
      <c r="BF225" t="inlineStr">
        <is>
          <t/>
        </is>
      </c>
      <c r="BG225" t="inlineStr">
        <is>
          <t/>
        </is>
      </c>
      <c r="BH225" t="inlineStr">
        <is>
          <t/>
        </is>
      </c>
      <c r="BI225" t="inlineStr">
        <is>
          <t/>
        </is>
      </c>
      <c r="BJ225" s="2" t="inlineStr">
        <is>
          <t>tyrėjų komandos koordinatorius</t>
        </is>
      </c>
      <c r="BK225" s="2" t="inlineStr">
        <is>
          <t>2</t>
        </is>
      </c>
      <c r="BL225" s="2" t="inlineStr">
        <is>
          <t/>
        </is>
      </c>
      <c r="BM225" t="inlineStr">
        <is>
          <t/>
        </is>
      </c>
      <c r="BN225" s="2" t="inlineStr">
        <is>
          <t>pētnieks koordinators</t>
        </is>
      </c>
      <c r="BO225" s="2" t="inlineStr">
        <is>
          <t>2</t>
        </is>
      </c>
      <c r="BP225" s="2" t="inlineStr">
        <is>
          <t/>
        </is>
      </c>
      <c r="BQ225" t="inlineStr">
        <is>
          <t/>
        </is>
      </c>
      <c r="BR225" t="inlineStr">
        <is>
          <t/>
        </is>
      </c>
      <c r="BS225" t="inlineStr">
        <is>
          <t/>
        </is>
      </c>
      <c r="BT225" t="inlineStr">
        <is>
          <t/>
        </is>
      </c>
      <c r="BU225" t="inlineStr">
        <is>
          <t/>
        </is>
      </c>
      <c r="BV225" t="inlineStr">
        <is>
          <t/>
        </is>
      </c>
      <c r="BW225" t="inlineStr">
        <is>
          <t/>
        </is>
      </c>
      <c r="BX225" t="inlineStr">
        <is>
          <t/>
        </is>
      </c>
      <c r="BY225" t="inlineStr">
        <is>
          <t/>
        </is>
      </c>
      <c r="BZ225" t="inlineStr">
        <is>
          <t/>
        </is>
      </c>
      <c r="CA225" t="inlineStr">
        <is>
          <t/>
        </is>
      </c>
      <c r="CB225" t="inlineStr">
        <is>
          <t/>
        </is>
      </c>
      <c r="CC225" t="inlineStr">
        <is>
          <t/>
        </is>
      </c>
      <c r="CD225" t="inlineStr">
        <is>
          <t/>
        </is>
      </c>
      <c r="CE225" t="inlineStr">
        <is>
          <t/>
        </is>
      </c>
      <c r="CF225" t="inlineStr">
        <is>
          <t/>
        </is>
      </c>
      <c r="CG225" t="inlineStr">
        <is>
          <t/>
        </is>
      </c>
      <c r="CH225" t="inlineStr">
        <is>
          <t/>
        </is>
      </c>
      <c r="CI225" t="inlineStr">
        <is>
          <t/>
        </is>
      </c>
      <c r="CJ225" t="inlineStr">
        <is>
          <t/>
        </is>
      </c>
      <c r="CK225" t="inlineStr">
        <is>
          <t/>
        </is>
      </c>
      <c r="CL225" t="inlineStr">
        <is>
          <t/>
        </is>
      </c>
      <c r="CM225" t="inlineStr">
        <is>
          <t/>
        </is>
      </c>
      <c r="CN225" t="inlineStr">
        <is>
          <t/>
        </is>
      </c>
      <c r="CO225" t="inlineStr">
        <is>
          <t/>
        </is>
      </c>
      <c r="CP225" t="inlineStr">
        <is>
          <t/>
        </is>
      </c>
      <c r="CQ225" t="inlineStr">
        <is>
          <t/>
        </is>
      </c>
      <c r="CR225" t="inlineStr">
        <is>
          <t/>
        </is>
      </c>
      <c r="CS225" t="inlineStr">
        <is>
          <t/>
        </is>
      </c>
      <c r="CT225" t="inlineStr">
        <is>
          <t/>
        </is>
      </c>
      <c r="CU225" t="inlineStr">
        <is>
          <t/>
        </is>
      </c>
      <c r="CV225" t="inlineStr">
        <is>
          <t/>
        </is>
      </c>
      <c r="CW225" t="inlineStr">
        <is>
          <t/>
        </is>
      </c>
    </row>
    <row r="226">
      <c r="A226" s="1" t="str">
        <f>HYPERLINK("https://iate.europa.eu/entry/result/3636647/all", "3636647")</f>
        <v>3636647</v>
      </c>
      <c r="B226" t="inlineStr">
        <is>
          <t>EUROPEAN UNION</t>
        </is>
      </c>
      <c r="C226" t="inlineStr">
        <is>
          <t>EUROPEAN UNION|EU institutions and European civil service|EU office or agency|European Medicines Agency</t>
        </is>
      </c>
      <c r="D226" t="inlineStr">
        <is>
          <t>no</t>
        </is>
      </c>
      <c r="E226" t="inlineStr">
        <is>
          <t/>
        </is>
      </c>
      <c r="F226" t="inlineStr">
        <is>
          <t/>
        </is>
      </c>
      <c r="G226" t="inlineStr">
        <is>
          <t/>
        </is>
      </c>
      <c r="H226" t="inlineStr">
        <is>
          <t/>
        </is>
      </c>
      <c r="I226" t="inlineStr">
        <is>
          <t/>
        </is>
      </c>
      <c r="J226" t="inlineStr">
        <is>
          <t/>
        </is>
      </c>
      <c r="K226" t="inlineStr">
        <is>
          <t/>
        </is>
      </c>
      <c r="L226" t="inlineStr">
        <is>
          <t/>
        </is>
      </c>
      <c r="M226" t="inlineStr">
        <is>
          <t/>
        </is>
      </c>
      <c r="N226" t="inlineStr">
        <is>
          <t/>
        </is>
      </c>
      <c r="O226" t="inlineStr">
        <is>
          <t/>
        </is>
      </c>
      <c r="P226" t="inlineStr">
        <is>
          <t/>
        </is>
      </c>
      <c r="Q226" t="inlineStr">
        <is>
          <t/>
        </is>
      </c>
      <c r="R226" t="inlineStr">
        <is>
          <t/>
        </is>
      </c>
      <c r="S226" t="inlineStr">
        <is>
          <t/>
        </is>
      </c>
      <c r="T226" t="inlineStr">
        <is>
          <t/>
        </is>
      </c>
      <c r="U226" t="inlineStr">
        <is>
          <t/>
        </is>
      </c>
      <c r="V226" t="inlineStr">
        <is>
          <t/>
        </is>
      </c>
      <c r="W226" t="inlineStr">
        <is>
          <t/>
        </is>
      </c>
      <c r="X226" t="inlineStr">
        <is>
          <t/>
        </is>
      </c>
      <c r="Y226" t="inlineStr">
        <is>
          <t/>
        </is>
      </c>
      <c r="Z226" s="2" t="inlineStr">
        <is>
          <t>opiate addiction</t>
        </is>
      </c>
      <c r="AA226" s="2" t="inlineStr">
        <is>
          <t>2</t>
        </is>
      </c>
      <c r="AB226" s="2" t="inlineStr">
        <is>
          <t/>
        </is>
      </c>
      <c r="AC226" t="inlineStr">
        <is>
          <t/>
        </is>
      </c>
      <c r="AD226" s="2" t="inlineStr">
        <is>
          <t>dependencia de opiáceos</t>
        </is>
      </c>
      <c r="AE226" s="2" t="inlineStr">
        <is>
          <t>2</t>
        </is>
      </c>
      <c r="AF226" s="2" t="inlineStr">
        <is>
          <t/>
        </is>
      </c>
      <c r="AG226" t="inlineStr">
        <is>
          <t/>
        </is>
      </c>
      <c r="AH226" t="inlineStr">
        <is>
          <t/>
        </is>
      </c>
      <c r="AI226" t="inlineStr">
        <is>
          <t/>
        </is>
      </c>
      <c r="AJ226" t="inlineStr">
        <is>
          <t/>
        </is>
      </c>
      <c r="AK226" t="inlineStr">
        <is>
          <t/>
        </is>
      </c>
      <c r="AL226" t="inlineStr">
        <is>
          <t/>
        </is>
      </c>
      <c r="AM226" t="inlineStr">
        <is>
          <t/>
        </is>
      </c>
      <c r="AN226" t="inlineStr">
        <is>
          <t/>
        </is>
      </c>
      <c r="AO226" t="inlineStr">
        <is>
          <t/>
        </is>
      </c>
      <c r="AP226" s="2" t="inlineStr">
        <is>
          <t>dépendance aux opiacés</t>
        </is>
      </c>
      <c r="AQ226" s="2" t="inlineStr">
        <is>
          <t>2</t>
        </is>
      </c>
      <c r="AR226" s="2" t="inlineStr">
        <is>
          <t/>
        </is>
      </c>
      <c r="AS226" t="inlineStr">
        <is>
          <t/>
        </is>
      </c>
      <c r="AT226" t="inlineStr">
        <is>
          <t/>
        </is>
      </c>
      <c r="AU226" t="inlineStr">
        <is>
          <t/>
        </is>
      </c>
      <c r="AV226" t="inlineStr">
        <is>
          <t/>
        </is>
      </c>
      <c r="AW226" t="inlineStr">
        <is>
          <t/>
        </is>
      </c>
      <c r="AX226" t="inlineStr">
        <is>
          <t/>
        </is>
      </c>
      <c r="AY226" t="inlineStr">
        <is>
          <t/>
        </is>
      </c>
      <c r="AZ226" t="inlineStr">
        <is>
          <t/>
        </is>
      </c>
      <c r="BA226" t="inlineStr">
        <is>
          <t/>
        </is>
      </c>
      <c r="BB226" t="inlineStr">
        <is>
          <t/>
        </is>
      </c>
      <c r="BC226" t="inlineStr">
        <is>
          <t/>
        </is>
      </c>
      <c r="BD226" t="inlineStr">
        <is>
          <t/>
        </is>
      </c>
      <c r="BE226" t="inlineStr">
        <is>
          <t/>
        </is>
      </c>
      <c r="BF226" s="2" t="inlineStr">
        <is>
          <t>dipendenza da oppiacei</t>
        </is>
      </c>
      <c r="BG226" s="2" t="inlineStr">
        <is>
          <t>2</t>
        </is>
      </c>
      <c r="BH226" s="2" t="inlineStr">
        <is>
          <t/>
        </is>
      </c>
      <c r="BI226" t="inlineStr">
        <is>
          <t/>
        </is>
      </c>
      <c r="BJ226" t="inlineStr">
        <is>
          <t/>
        </is>
      </c>
      <c r="BK226" t="inlineStr">
        <is>
          <t/>
        </is>
      </c>
      <c r="BL226" t="inlineStr">
        <is>
          <t/>
        </is>
      </c>
      <c r="BM226" t="inlineStr">
        <is>
          <t/>
        </is>
      </c>
      <c r="BN226" t="inlineStr">
        <is>
          <t/>
        </is>
      </c>
      <c r="BO226" t="inlineStr">
        <is>
          <t/>
        </is>
      </c>
      <c r="BP226" t="inlineStr">
        <is>
          <t/>
        </is>
      </c>
      <c r="BQ226" t="inlineStr">
        <is>
          <t/>
        </is>
      </c>
      <c r="BR226" t="inlineStr">
        <is>
          <t/>
        </is>
      </c>
      <c r="BS226" t="inlineStr">
        <is>
          <t/>
        </is>
      </c>
      <c r="BT226" t="inlineStr">
        <is>
          <t/>
        </is>
      </c>
      <c r="BU226" t="inlineStr">
        <is>
          <t/>
        </is>
      </c>
      <c r="BV226" t="inlineStr">
        <is>
          <t/>
        </is>
      </c>
      <c r="BW226" t="inlineStr">
        <is>
          <t/>
        </is>
      </c>
      <c r="BX226" t="inlineStr">
        <is>
          <t/>
        </is>
      </c>
      <c r="BY226" t="inlineStr">
        <is>
          <t/>
        </is>
      </c>
      <c r="BZ226" t="inlineStr">
        <is>
          <t/>
        </is>
      </c>
      <c r="CA226" t="inlineStr">
        <is>
          <t/>
        </is>
      </c>
      <c r="CB226" t="inlineStr">
        <is>
          <t/>
        </is>
      </c>
      <c r="CC226" t="inlineStr">
        <is>
          <t/>
        </is>
      </c>
      <c r="CD226" t="inlineStr">
        <is>
          <t/>
        </is>
      </c>
      <c r="CE226" t="inlineStr">
        <is>
          <t/>
        </is>
      </c>
      <c r="CF226" t="inlineStr">
        <is>
          <t/>
        </is>
      </c>
      <c r="CG226" t="inlineStr">
        <is>
          <t/>
        </is>
      </c>
      <c r="CH226" t="inlineStr">
        <is>
          <t/>
        </is>
      </c>
      <c r="CI226" t="inlineStr">
        <is>
          <t/>
        </is>
      </c>
      <c r="CJ226" t="inlineStr">
        <is>
          <t/>
        </is>
      </c>
      <c r="CK226" t="inlineStr">
        <is>
          <t/>
        </is>
      </c>
      <c r="CL226" t="inlineStr">
        <is>
          <t/>
        </is>
      </c>
      <c r="CM226" t="inlineStr">
        <is>
          <t/>
        </is>
      </c>
      <c r="CN226" t="inlineStr">
        <is>
          <t/>
        </is>
      </c>
      <c r="CO226" t="inlineStr">
        <is>
          <t/>
        </is>
      </c>
      <c r="CP226" t="inlineStr">
        <is>
          <t/>
        </is>
      </c>
      <c r="CQ226" t="inlineStr">
        <is>
          <t/>
        </is>
      </c>
      <c r="CR226" t="inlineStr">
        <is>
          <t/>
        </is>
      </c>
      <c r="CS226" t="inlineStr">
        <is>
          <t/>
        </is>
      </c>
      <c r="CT226" t="inlineStr">
        <is>
          <t/>
        </is>
      </c>
      <c r="CU226" t="inlineStr">
        <is>
          <t/>
        </is>
      </c>
      <c r="CV226" t="inlineStr">
        <is>
          <t/>
        </is>
      </c>
      <c r="CW226" t="inlineStr">
        <is>
          <t/>
        </is>
      </c>
    </row>
    <row r="227">
      <c r="A227" s="1" t="str">
        <f>HYPERLINK("https://iate.europa.eu/entry/result/3636687/all", "3636687")</f>
        <v>3636687</v>
      </c>
      <c r="B227" t="inlineStr">
        <is>
          <t>SCIENCE</t>
        </is>
      </c>
      <c r="C227" t="inlineStr">
        <is>
          <t>SCIENCE|natural and applied sciences</t>
        </is>
      </c>
      <c r="D227" t="inlineStr">
        <is>
          <t>no</t>
        </is>
      </c>
      <c r="E227" t="inlineStr">
        <is>
          <t/>
        </is>
      </c>
      <c r="F227" s="2" t="inlineStr">
        <is>
          <t>възстановяване преди употреба</t>
        </is>
      </c>
      <c r="G227" s="2" t="inlineStr">
        <is>
          <t>2</t>
        </is>
      </c>
      <c r="H227" s="2" t="inlineStr">
        <is>
          <t/>
        </is>
      </c>
      <c r="I227" t="inlineStr">
        <is>
          <t/>
        </is>
      </c>
      <c r="J227" t="inlineStr">
        <is>
          <t/>
        </is>
      </c>
      <c r="K227" t="inlineStr">
        <is>
          <t/>
        </is>
      </c>
      <c r="L227" t="inlineStr">
        <is>
          <t/>
        </is>
      </c>
      <c r="M227" t="inlineStr">
        <is>
          <t/>
        </is>
      </c>
      <c r="N227" t="inlineStr">
        <is>
          <t/>
        </is>
      </c>
      <c r="O227" t="inlineStr">
        <is>
          <t/>
        </is>
      </c>
      <c r="P227" t="inlineStr">
        <is>
          <t/>
        </is>
      </c>
      <c r="Q227" t="inlineStr">
        <is>
          <t/>
        </is>
      </c>
      <c r="R227" s="2" t="inlineStr">
        <is>
          <t>Zubereitung vor der Verabreichung</t>
        </is>
      </c>
      <c r="S227" s="2" t="inlineStr">
        <is>
          <t>2</t>
        </is>
      </c>
      <c r="T227" s="2" t="inlineStr">
        <is>
          <t/>
        </is>
      </c>
      <c r="U227" t="inlineStr">
        <is>
          <t/>
        </is>
      </c>
      <c r="V227" t="inlineStr">
        <is>
          <t/>
        </is>
      </c>
      <c r="W227" t="inlineStr">
        <is>
          <t/>
        </is>
      </c>
      <c r="X227" t="inlineStr">
        <is>
          <t/>
        </is>
      </c>
      <c r="Y227" t="inlineStr">
        <is>
          <t/>
        </is>
      </c>
      <c r="Z227" s="2" t="inlineStr">
        <is>
          <t>reconstitution prior to use</t>
        </is>
      </c>
      <c r="AA227" s="2" t="inlineStr">
        <is>
          <t>2</t>
        </is>
      </c>
      <c r="AB227" s="2" t="inlineStr">
        <is>
          <t/>
        </is>
      </c>
      <c r="AC227" t="inlineStr">
        <is>
          <t/>
        </is>
      </c>
      <c r="AD227" s="2" t="inlineStr">
        <is>
          <t>reconstitución anterior a la utilización</t>
        </is>
      </c>
      <c r="AE227" s="2" t="inlineStr">
        <is>
          <t>2</t>
        </is>
      </c>
      <c r="AF227" s="2" t="inlineStr">
        <is>
          <t/>
        </is>
      </c>
      <c r="AG227" t="inlineStr">
        <is>
          <t/>
        </is>
      </c>
      <c r="AH227" t="inlineStr">
        <is>
          <t/>
        </is>
      </c>
      <c r="AI227" t="inlineStr">
        <is>
          <t/>
        </is>
      </c>
      <c r="AJ227" t="inlineStr">
        <is>
          <t/>
        </is>
      </c>
      <c r="AK227" t="inlineStr">
        <is>
          <t/>
        </is>
      </c>
      <c r="AL227" s="2" t="inlineStr">
        <is>
          <t>käyttökuntoon saattaminen</t>
        </is>
      </c>
      <c r="AM227" s="2" t="inlineStr">
        <is>
          <t>2</t>
        </is>
      </c>
      <c r="AN227" s="2" t="inlineStr">
        <is>
          <t/>
        </is>
      </c>
      <c r="AO227" t="inlineStr">
        <is>
          <t/>
        </is>
      </c>
      <c r="AP227" s="2" t="inlineStr">
        <is>
          <t>reconstitution préalable à l'utilisation</t>
        </is>
      </c>
      <c r="AQ227" s="2" t="inlineStr">
        <is>
          <t>2</t>
        </is>
      </c>
      <c r="AR227" s="2" t="inlineStr">
        <is>
          <t/>
        </is>
      </c>
      <c r="AS227" t="inlineStr">
        <is>
          <t/>
        </is>
      </c>
      <c r="AT227" t="inlineStr">
        <is>
          <t/>
        </is>
      </c>
      <c r="AU227" t="inlineStr">
        <is>
          <t/>
        </is>
      </c>
      <c r="AV227" t="inlineStr">
        <is>
          <t/>
        </is>
      </c>
      <c r="AW227" t="inlineStr">
        <is>
          <t/>
        </is>
      </c>
      <c r="AX227" t="inlineStr">
        <is>
          <t/>
        </is>
      </c>
      <c r="AY227" t="inlineStr">
        <is>
          <t/>
        </is>
      </c>
      <c r="AZ227" t="inlineStr">
        <is>
          <t/>
        </is>
      </c>
      <c r="BA227" t="inlineStr">
        <is>
          <t/>
        </is>
      </c>
      <c r="BB227" s="2" t="inlineStr">
        <is>
          <t>használat előtti összeállítás</t>
        </is>
      </c>
      <c r="BC227" s="2" t="inlineStr">
        <is>
          <t>2</t>
        </is>
      </c>
      <c r="BD227" s="2" t="inlineStr">
        <is>
          <t/>
        </is>
      </c>
      <c r="BE227" t="inlineStr">
        <is>
          <t/>
        </is>
      </c>
      <c r="BF227" s="2" t="inlineStr">
        <is>
          <t>ricostituzione prima dell’uso</t>
        </is>
      </c>
      <c r="BG227" s="2" t="inlineStr">
        <is>
          <t>2</t>
        </is>
      </c>
      <c r="BH227" s="2" t="inlineStr">
        <is>
          <t/>
        </is>
      </c>
      <c r="BI227" t="inlineStr">
        <is>
          <t/>
        </is>
      </c>
      <c r="BJ227" s="2" t="inlineStr">
        <is>
          <t>atkūrimas prieš naudojimą</t>
        </is>
      </c>
      <c r="BK227" s="2" t="inlineStr">
        <is>
          <t>2</t>
        </is>
      </c>
      <c r="BL227" s="2" t="inlineStr">
        <is>
          <t/>
        </is>
      </c>
      <c r="BM227" t="inlineStr">
        <is>
          <t/>
        </is>
      </c>
      <c r="BN227" s="2" t="inlineStr">
        <is>
          <t>sagatavošana lietošanai pirms izmantošanas</t>
        </is>
      </c>
      <c r="BO227" s="2" t="inlineStr">
        <is>
          <t>2</t>
        </is>
      </c>
      <c r="BP227" s="2" t="inlineStr">
        <is>
          <t/>
        </is>
      </c>
      <c r="BQ227" t="inlineStr">
        <is>
          <t/>
        </is>
      </c>
      <c r="BR227" t="inlineStr">
        <is>
          <t/>
        </is>
      </c>
      <c r="BS227" t="inlineStr">
        <is>
          <t/>
        </is>
      </c>
      <c r="BT227" t="inlineStr">
        <is>
          <t/>
        </is>
      </c>
      <c r="BU227" t="inlineStr">
        <is>
          <t/>
        </is>
      </c>
      <c r="BV227" t="inlineStr">
        <is>
          <t/>
        </is>
      </c>
      <c r="BW227" t="inlineStr">
        <is>
          <t/>
        </is>
      </c>
      <c r="BX227" t="inlineStr">
        <is>
          <t/>
        </is>
      </c>
      <c r="BY227" t="inlineStr">
        <is>
          <t/>
        </is>
      </c>
      <c r="BZ227" t="inlineStr">
        <is>
          <t/>
        </is>
      </c>
      <c r="CA227" t="inlineStr">
        <is>
          <t/>
        </is>
      </c>
      <c r="CB227" t="inlineStr">
        <is>
          <t/>
        </is>
      </c>
      <c r="CC227" t="inlineStr">
        <is>
          <t/>
        </is>
      </c>
      <c r="CD227" t="inlineStr">
        <is>
          <t/>
        </is>
      </c>
      <c r="CE227" t="inlineStr">
        <is>
          <t/>
        </is>
      </c>
      <c r="CF227" t="inlineStr">
        <is>
          <t/>
        </is>
      </c>
      <c r="CG227" t="inlineStr">
        <is>
          <t/>
        </is>
      </c>
      <c r="CH227" t="inlineStr">
        <is>
          <t/>
        </is>
      </c>
      <c r="CI227" t="inlineStr">
        <is>
          <t/>
        </is>
      </c>
      <c r="CJ227" t="inlineStr">
        <is>
          <t/>
        </is>
      </c>
      <c r="CK227" t="inlineStr">
        <is>
          <t/>
        </is>
      </c>
      <c r="CL227" t="inlineStr">
        <is>
          <t/>
        </is>
      </c>
      <c r="CM227" t="inlineStr">
        <is>
          <t/>
        </is>
      </c>
      <c r="CN227" t="inlineStr">
        <is>
          <t/>
        </is>
      </c>
      <c r="CO227" t="inlineStr">
        <is>
          <t/>
        </is>
      </c>
      <c r="CP227" t="inlineStr">
        <is>
          <t/>
        </is>
      </c>
      <c r="CQ227" t="inlineStr">
        <is>
          <t/>
        </is>
      </c>
      <c r="CR227" t="inlineStr">
        <is>
          <t/>
        </is>
      </c>
      <c r="CS227" t="inlineStr">
        <is>
          <t/>
        </is>
      </c>
      <c r="CT227" t="inlineStr">
        <is>
          <t/>
        </is>
      </c>
      <c r="CU227" t="inlineStr">
        <is>
          <t/>
        </is>
      </c>
      <c r="CV227" t="inlineStr">
        <is>
          <t/>
        </is>
      </c>
      <c r="CW227" t="inlineStr">
        <is>
          <t/>
        </is>
      </c>
    </row>
    <row r="228">
      <c r="A228" s="1" t="str">
        <f>HYPERLINK("https://iate.europa.eu/entry/result/3636585/all", "3636585")</f>
        <v>3636585</v>
      </c>
      <c r="B228" t="inlineStr">
        <is>
          <t>EUROPEAN UNION</t>
        </is>
      </c>
      <c r="C228" t="inlineStr">
        <is>
          <t>EUROPEAN UNION|EU institutions and European civil service|EU office or agency|European Medicines Agency</t>
        </is>
      </c>
      <c r="D228" t="inlineStr">
        <is>
          <t>no</t>
        </is>
      </c>
      <c r="E228" t="inlineStr">
        <is>
          <t/>
        </is>
      </c>
      <c r="F228" t="inlineStr">
        <is>
          <t/>
        </is>
      </c>
      <c r="G228" t="inlineStr">
        <is>
          <t/>
        </is>
      </c>
      <c r="H228" t="inlineStr">
        <is>
          <t/>
        </is>
      </c>
      <c r="I228" t="inlineStr">
        <is>
          <t/>
        </is>
      </c>
      <c r="J228" t="inlineStr">
        <is>
          <t/>
        </is>
      </c>
      <c r="K228" t="inlineStr">
        <is>
          <t/>
        </is>
      </c>
      <c r="L228" t="inlineStr">
        <is>
          <t/>
        </is>
      </c>
      <c r="M228" t="inlineStr">
        <is>
          <t/>
        </is>
      </c>
      <c r="N228" t="inlineStr">
        <is>
          <t/>
        </is>
      </c>
      <c r="O228" t="inlineStr">
        <is>
          <t/>
        </is>
      </c>
      <c r="P228" t="inlineStr">
        <is>
          <t/>
        </is>
      </c>
      <c r="Q228" t="inlineStr">
        <is>
          <t/>
        </is>
      </c>
      <c r="R228" t="inlineStr">
        <is>
          <t/>
        </is>
      </c>
      <c r="S228" t="inlineStr">
        <is>
          <t/>
        </is>
      </c>
      <c r="T228" t="inlineStr">
        <is>
          <t/>
        </is>
      </c>
      <c r="U228" t="inlineStr">
        <is>
          <t/>
        </is>
      </c>
      <c r="V228" t="inlineStr">
        <is>
          <t/>
        </is>
      </c>
      <c r="W228" t="inlineStr">
        <is>
          <t/>
        </is>
      </c>
      <c r="X228" t="inlineStr">
        <is>
          <t/>
        </is>
      </c>
      <c r="Y228" t="inlineStr">
        <is>
          <t/>
        </is>
      </c>
      <c r="Z228" s="2" t="inlineStr">
        <is>
          <t>unbound fraction</t>
        </is>
      </c>
      <c r="AA228" s="2" t="inlineStr">
        <is>
          <t>2</t>
        </is>
      </c>
      <c r="AB228" s="2" t="inlineStr">
        <is>
          <t/>
        </is>
      </c>
      <c r="AC228" t="inlineStr">
        <is>
          <t/>
        </is>
      </c>
      <c r="AD228" s="2" t="inlineStr">
        <is>
          <t>fracción libre</t>
        </is>
      </c>
      <c r="AE228" s="2" t="inlineStr">
        <is>
          <t>2</t>
        </is>
      </c>
      <c r="AF228" s="2" t="inlineStr">
        <is>
          <t/>
        </is>
      </c>
      <c r="AG228" t="inlineStr">
        <is>
          <t/>
        </is>
      </c>
      <c r="AH228" t="inlineStr">
        <is>
          <t/>
        </is>
      </c>
      <c r="AI228" t="inlineStr">
        <is>
          <t/>
        </is>
      </c>
      <c r="AJ228" t="inlineStr">
        <is>
          <t/>
        </is>
      </c>
      <c r="AK228" t="inlineStr">
        <is>
          <t/>
        </is>
      </c>
      <c r="AL228" t="inlineStr">
        <is>
          <t/>
        </is>
      </c>
      <c r="AM228" t="inlineStr">
        <is>
          <t/>
        </is>
      </c>
      <c r="AN228" t="inlineStr">
        <is>
          <t/>
        </is>
      </c>
      <c r="AO228" t="inlineStr">
        <is>
          <t/>
        </is>
      </c>
      <c r="AP228" s="2" t="inlineStr">
        <is>
          <t>fraction libre|
fraction non-liée</t>
        </is>
      </c>
      <c r="AQ228" s="2" t="inlineStr">
        <is>
          <t>2|
2</t>
        </is>
      </c>
      <c r="AR228" s="2" t="inlineStr">
        <is>
          <t xml:space="preserve">|
</t>
        </is>
      </c>
      <c r="AS228" t="inlineStr">
        <is>
          <t/>
        </is>
      </c>
      <c r="AT228" t="inlineStr">
        <is>
          <t/>
        </is>
      </c>
      <c r="AU228" t="inlineStr">
        <is>
          <t/>
        </is>
      </c>
      <c r="AV228" t="inlineStr">
        <is>
          <t/>
        </is>
      </c>
      <c r="AW228" t="inlineStr">
        <is>
          <t/>
        </is>
      </c>
      <c r="AX228" t="inlineStr">
        <is>
          <t/>
        </is>
      </c>
      <c r="AY228" t="inlineStr">
        <is>
          <t/>
        </is>
      </c>
      <c r="AZ228" t="inlineStr">
        <is>
          <t/>
        </is>
      </c>
      <c r="BA228" t="inlineStr">
        <is>
          <t/>
        </is>
      </c>
      <c r="BB228" t="inlineStr">
        <is>
          <t/>
        </is>
      </c>
      <c r="BC228" t="inlineStr">
        <is>
          <t/>
        </is>
      </c>
      <c r="BD228" t="inlineStr">
        <is>
          <t/>
        </is>
      </c>
      <c r="BE228" t="inlineStr">
        <is>
          <t/>
        </is>
      </c>
      <c r="BF228" s="2" t="inlineStr">
        <is>
          <t>quota libera</t>
        </is>
      </c>
      <c r="BG228" s="2" t="inlineStr">
        <is>
          <t>2</t>
        </is>
      </c>
      <c r="BH228" s="2" t="inlineStr">
        <is>
          <t/>
        </is>
      </c>
      <c r="BI228" t="inlineStr">
        <is>
          <t/>
        </is>
      </c>
      <c r="BJ228" t="inlineStr">
        <is>
          <t/>
        </is>
      </c>
      <c r="BK228" t="inlineStr">
        <is>
          <t/>
        </is>
      </c>
      <c r="BL228" t="inlineStr">
        <is>
          <t/>
        </is>
      </c>
      <c r="BM228" t="inlineStr">
        <is>
          <t/>
        </is>
      </c>
      <c r="BN228" t="inlineStr">
        <is>
          <t/>
        </is>
      </c>
      <c r="BO228" t="inlineStr">
        <is>
          <t/>
        </is>
      </c>
      <c r="BP228" t="inlineStr">
        <is>
          <t/>
        </is>
      </c>
      <c r="BQ228" t="inlineStr">
        <is>
          <t/>
        </is>
      </c>
      <c r="BR228" t="inlineStr">
        <is>
          <t/>
        </is>
      </c>
      <c r="BS228" t="inlineStr">
        <is>
          <t/>
        </is>
      </c>
      <c r="BT228" t="inlineStr">
        <is>
          <t/>
        </is>
      </c>
      <c r="BU228" t="inlineStr">
        <is>
          <t/>
        </is>
      </c>
      <c r="BV228" t="inlineStr">
        <is>
          <t/>
        </is>
      </c>
      <c r="BW228" t="inlineStr">
        <is>
          <t/>
        </is>
      </c>
      <c r="BX228" t="inlineStr">
        <is>
          <t/>
        </is>
      </c>
      <c r="BY228" t="inlineStr">
        <is>
          <t/>
        </is>
      </c>
      <c r="BZ228" t="inlineStr">
        <is>
          <t/>
        </is>
      </c>
      <c r="CA228" t="inlineStr">
        <is>
          <t/>
        </is>
      </c>
      <c r="CB228" t="inlineStr">
        <is>
          <t/>
        </is>
      </c>
      <c r="CC228" t="inlineStr">
        <is>
          <t/>
        </is>
      </c>
      <c r="CD228" t="inlineStr">
        <is>
          <t/>
        </is>
      </c>
      <c r="CE228" t="inlineStr">
        <is>
          <t/>
        </is>
      </c>
      <c r="CF228" t="inlineStr">
        <is>
          <t/>
        </is>
      </c>
      <c r="CG228" t="inlineStr">
        <is>
          <t/>
        </is>
      </c>
      <c r="CH228" t="inlineStr">
        <is>
          <t/>
        </is>
      </c>
      <c r="CI228" t="inlineStr">
        <is>
          <t/>
        </is>
      </c>
      <c r="CJ228" t="inlineStr">
        <is>
          <t/>
        </is>
      </c>
      <c r="CK228" t="inlineStr">
        <is>
          <t/>
        </is>
      </c>
      <c r="CL228" t="inlineStr">
        <is>
          <t/>
        </is>
      </c>
      <c r="CM228" t="inlineStr">
        <is>
          <t/>
        </is>
      </c>
      <c r="CN228" t="inlineStr">
        <is>
          <t/>
        </is>
      </c>
      <c r="CO228" t="inlineStr">
        <is>
          <t/>
        </is>
      </c>
      <c r="CP228" t="inlineStr">
        <is>
          <t/>
        </is>
      </c>
      <c r="CQ228" t="inlineStr">
        <is>
          <t/>
        </is>
      </c>
      <c r="CR228" t="inlineStr">
        <is>
          <t/>
        </is>
      </c>
      <c r="CS228" t="inlineStr">
        <is>
          <t/>
        </is>
      </c>
      <c r="CT228" t="inlineStr">
        <is>
          <t/>
        </is>
      </c>
      <c r="CU228" t="inlineStr">
        <is>
          <t/>
        </is>
      </c>
      <c r="CV228" t="inlineStr">
        <is>
          <t/>
        </is>
      </c>
      <c r="CW228" t="inlineStr">
        <is>
          <t/>
        </is>
      </c>
    </row>
    <row r="229">
      <c r="A229" s="1" t="str">
        <f>HYPERLINK("https://iate.europa.eu/entry/result/3636588/all", "3636588")</f>
        <v>3636588</v>
      </c>
      <c r="B229" t="inlineStr">
        <is>
          <t>EUROPEAN UNION</t>
        </is>
      </c>
      <c r="C229" t="inlineStr">
        <is>
          <t>EUROPEAN UNION|EU institutions and European civil service|EU office or agency|European Medicines Agency</t>
        </is>
      </c>
      <c r="D229" t="inlineStr">
        <is>
          <t>no</t>
        </is>
      </c>
      <c r="E229" t="inlineStr">
        <is>
          <t/>
        </is>
      </c>
      <c r="F229" t="inlineStr">
        <is>
          <t/>
        </is>
      </c>
      <c r="G229" t="inlineStr">
        <is>
          <t/>
        </is>
      </c>
      <c r="H229" t="inlineStr">
        <is>
          <t/>
        </is>
      </c>
      <c r="I229" t="inlineStr">
        <is>
          <t/>
        </is>
      </c>
      <c r="J229" t="inlineStr">
        <is>
          <t/>
        </is>
      </c>
      <c r="K229" t="inlineStr">
        <is>
          <t/>
        </is>
      </c>
      <c r="L229" t="inlineStr">
        <is>
          <t/>
        </is>
      </c>
      <c r="M229" t="inlineStr">
        <is>
          <t/>
        </is>
      </c>
      <c r="N229" t="inlineStr">
        <is>
          <t/>
        </is>
      </c>
      <c r="O229" t="inlineStr">
        <is>
          <t/>
        </is>
      </c>
      <c r="P229" t="inlineStr">
        <is>
          <t/>
        </is>
      </c>
      <c r="Q229" t="inlineStr">
        <is>
          <t/>
        </is>
      </c>
      <c r="R229" t="inlineStr">
        <is>
          <t/>
        </is>
      </c>
      <c r="S229" t="inlineStr">
        <is>
          <t/>
        </is>
      </c>
      <c r="T229" t="inlineStr">
        <is>
          <t/>
        </is>
      </c>
      <c r="U229" t="inlineStr">
        <is>
          <t/>
        </is>
      </c>
      <c r="V229" t="inlineStr">
        <is>
          <t/>
        </is>
      </c>
      <c r="W229" t="inlineStr">
        <is>
          <t/>
        </is>
      </c>
      <c r="X229" t="inlineStr">
        <is>
          <t/>
        </is>
      </c>
      <c r="Y229" t="inlineStr">
        <is>
          <t/>
        </is>
      </c>
      <c r="Z229" s="2" t="inlineStr">
        <is>
          <t>therapeutic endpoint</t>
        </is>
      </c>
      <c r="AA229" s="2" t="inlineStr">
        <is>
          <t>2</t>
        </is>
      </c>
      <c r="AB229" s="2" t="inlineStr">
        <is>
          <t/>
        </is>
      </c>
      <c r="AC229" t="inlineStr">
        <is>
          <t/>
        </is>
      </c>
      <c r="AD229" s="2" t="inlineStr">
        <is>
          <t>variable clinica de valoración</t>
        </is>
      </c>
      <c r="AE229" s="2" t="inlineStr">
        <is>
          <t>2</t>
        </is>
      </c>
      <c r="AF229" s="2" t="inlineStr">
        <is>
          <t/>
        </is>
      </c>
      <c r="AG229" t="inlineStr">
        <is>
          <t/>
        </is>
      </c>
      <c r="AH229" t="inlineStr">
        <is>
          <t/>
        </is>
      </c>
      <c r="AI229" t="inlineStr">
        <is>
          <t/>
        </is>
      </c>
      <c r="AJ229" t="inlineStr">
        <is>
          <t/>
        </is>
      </c>
      <c r="AK229" t="inlineStr">
        <is>
          <t/>
        </is>
      </c>
      <c r="AL229" t="inlineStr">
        <is>
          <t/>
        </is>
      </c>
      <c r="AM229" t="inlineStr">
        <is>
          <t/>
        </is>
      </c>
      <c r="AN229" t="inlineStr">
        <is>
          <t/>
        </is>
      </c>
      <c r="AO229" t="inlineStr">
        <is>
          <t/>
        </is>
      </c>
      <c r="AP229" s="2" t="inlineStr">
        <is>
          <t>critère de jugement thérapeutique</t>
        </is>
      </c>
      <c r="AQ229" s="2" t="inlineStr">
        <is>
          <t>2</t>
        </is>
      </c>
      <c r="AR229" s="2" t="inlineStr">
        <is>
          <t/>
        </is>
      </c>
      <c r="AS229" t="inlineStr">
        <is>
          <t/>
        </is>
      </c>
      <c r="AT229" t="inlineStr">
        <is>
          <t/>
        </is>
      </c>
      <c r="AU229" t="inlineStr">
        <is>
          <t/>
        </is>
      </c>
      <c r="AV229" t="inlineStr">
        <is>
          <t/>
        </is>
      </c>
      <c r="AW229" t="inlineStr">
        <is>
          <t/>
        </is>
      </c>
      <c r="AX229" t="inlineStr">
        <is>
          <t/>
        </is>
      </c>
      <c r="AY229" t="inlineStr">
        <is>
          <t/>
        </is>
      </c>
      <c r="AZ229" t="inlineStr">
        <is>
          <t/>
        </is>
      </c>
      <c r="BA229" t="inlineStr">
        <is>
          <t/>
        </is>
      </c>
      <c r="BB229" t="inlineStr">
        <is>
          <t/>
        </is>
      </c>
      <c r="BC229" t="inlineStr">
        <is>
          <t/>
        </is>
      </c>
      <c r="BD229" t="inlineStr">
        <is>
          <t/>
        </is>
      </c>
      <c r="BE229" t="inlineStr">
        <is>
          <t/>
        </is>
      </c>
      <c r="BF229" s="2" t="inlineStr">
        <is>
          <t>riferimento terapeutico</t>
        </is>
      </c>
      <c r="BG229" s="2" t="inlineStr">
        <is>
          <t>2</t>
        </is>
      </c>
      <c r="BH229" s="2" t="inlineStr">
        <is>
          <t/>
        </is>
      </c>
      <c r="BI229" t="inlineStr">
        <is>
          <t/>
        </is>
      </c>
      <c r="BJ229" t="inlineStr">
        <is>
          <t/>
        </is>
      </c>
      <c r="BK229" t="inlineStr">
        <is>
          <t/>
        </is>
      </c>
      <c r="BL229" t="inlineStr">
        <is>
          <t/>
        </is>
      </c>
      <c r="BM229" t="inlineStr">
        <is>
          <t/>
        </is>
      </c>
      <c r="BN229" t="inlineStr">
        <is>
          <t/>
        </is>
      </c>
      <c r="BO229" t="inlineStr">
        <is>
          <t/>
        </is>
      </c>
      <c r="BP229" t="inlineStr">
        <is>
          <t/>
        </is>
      </c>
      <c r="BQ229" t="inlineStr">
        <is>
          <t/>
        </is>
      </c>
      <c r="BR229" t="inlineStr">
        <is>
          <t/>
        </is>
      </c>
      <c r="BS229" t="inlineStr">
        <is>
          <t/>
        </is>
      </c>
      <c r="BT229" t="inlineStr">
        <is>
          <t/>
        </is>
      </c>
      <c r="BU229" t="inlineStr">
        <is>
          <t/>
        </is>
      </c>
      <c r="BV229" t="inlineStr">
        <is>
          <t/>
        </is>
      </c>
      <c r="BW229" t="inlineStr">
        <is>
          <t/>
        </is>
      </c>
      <c r="BX229" t="inlineStr">
        <is>
          <t/>
        </is>
      </c>
      <c r="BY229" t="inlineStr">
        <is>
          <t/>
        </is>
      </c>
      <c r="BZ229" t="inlineStr">
        <is>
          <t/>
        </is>
      </c>
      <c r="CA229" t="inlineStr">
        <is>
          <t/>
        </is>
      </c>
      <c r="CB229" t="inlineStr">
        <is>
          <t/>
        </is>
      </c>
      <c r="CC229" t="inlineStr">
        <is>
          <t/>
        </is>
      </c>
      <c r="CD229" t="inlineStr">
        <is>
          <t/>
        </is>
      </c>
      <c r="CE229" t="inlineStr">
        <is>
          <t/>
        </is>
      </c>
      <c r="CF229" t="inlineStr">
        <is>
          <t/>
        </is>
      </c>
      <c r="CG229" t="inlineStr">
        <is>
          <t/>
        </is>
      </c>
      <c r="CH229" t="inlineStr">
        <is>
          <t/>
        </is>
      </c>
      <c r="CI229" t="inlineStr">
        <is>
          <t/>
        </is>
      </c>
      <c r="CJ229" t="inlineStr">
        <is>
          <t/>
        </is>
      </c>
      <c r="CK229" t="inlineStr">
        <is>
          <t/>
        </is>
      </c>
      <c r="CL229" t="inlineStr">
        <is>
          <t/>
        </is>
      </c>
      <c r="CM229" t="inlineStr">
        <is>
          <t/>
        </is>
      </c>
      <c r="CN229" t="inlineStr">
        <is>
          <t/>
        </is>
      </c>
      <c r="CO229" t="inlineStr">
        <is>
          <t/>
        </is>
      </c>
      <c r="CP229" t="inlineStr">
        <is>
          <t/>
        </is>
      </c>
      <c r="CQ229" t="inlineStr">
        <is>
          <t/>
        </is>
      </c>
      <c r="CR229" t="inlineStr">
        <is>
          <t/>
        </is>
      </c>
      <c r="CS229" t="inlineStr">
        <is>
          <t/>
        </is>
      </c>
      <c r="CT229" t="inlineStr">
        <is>
          <t/>
        </is>
      </c>
      <c r="CU229" t="inlineStr">
        <is>
          <t/>
        </is>
      </c>
      <c r="CV229" t="inlineStr">
        <is>
          <t/>
        </is>
      </c>
      <c r="CW229" t="inlineStr">
        <is>
          <t/>
        </is>
      </c>
    </row>
    <row r="230">
      <c r="A230" s="1" t="str">
        <f>HYPERLINK("https://iate.europa.eu/entry/result/3636594/all", "3636594")</f>
        <v>3636594</v>
      </c>
      <c r="B230" t="inlineStr">
        <is>
          <t>EUROPEAN UNION</t>
        </is>
      </c>
      <c r="C230" t="inlineStr">
        <is>
          <t>EUROPEAN UNION|EU institutions and European civil service|EU office or agency|European Medicines Agency</t>
        </is>
      </c>
      <c r="D230" t="inlineStr">
        <is>
          <t>no</t>
        </is>
      </c>
      <c r="E230" t="inlineStr">
        <is>
          <t/>
        </is>
      </c>
      <c r="F230" t="inlineStr">
        <is>
          <t/>
        </is>
      </c>
      <c r="G230" t="inlineStr">
        <is>
          <t/>
        </is>
      </c>
      <c r="H230" t="inlineStr">
        <is>
          <t/>
        </is>
      </c>
      <c r="I230" t="inlineStr">
        <is>
          <t/>
        </is>
      </c>
      <c r="J230" t="inlineStr">
        <is>
          <t/>
        </is>
      </c>
      <c r="K230" t="inlineStr">
        <is>
          <t/>
        </is>
      </c>
      <c r="L230" t="inlineStr">
        <is>
          <t/>
        </is>
      </c>
      <c r="M230" t="inlineStr">
        <is>
          <t/>
        </is>
      </c>
      <c r="N230" t="inlineStr">
        <is>
          <t/>
        </is>
      </c>
      <c r="O230" t="inlineStr">
        <is>
          <t/>
        </is>
      </c>
      <c r="P230" t="inlineStr">
        <is>
          <t/>
        </is>
      </c>
      <c r="Q230" t="inlineStr">
        <is>
          <t/>
        </is>
      </c>
      <c r="R230" t="inlineStr">
        <is>
          <t/>
        </is>
      </c>
      <c r="S230" t="inlineStr">
        <is>
          <t/>
        </is>
      </c>
      <c r="T230" t="inlineStr">
        <is>
          <t/>
        </is>
      </c>
      <c r="U230" t="inlineStr">
        <is>
          <t/>
        </is>
      </c>
      <c r="V230" t="inlineStr">
        <is>
          <t/>
        </is>
      </c>
      <c r="W230" t="inlineStr">
        <is>
          <t/>
        </is>
      </c>
      <c r="X230" t="inlineStr">
        <is>
          <t/>
        </is>
      </c>
      <c r="Y230" t="inlineStr">
        <is>
          <t/>
        </is>
      </c>
      <c r="Z230" s="2" t="inlineStr">
        <is>
          <t>topical preparation</t>
        </is>
      </c>
      <c r="AA230" s="2" t="inlineStr">
        <is>
          <t>2</t>
        </is>
      </c>
      <c r="AB230" s="2" t="inlineStr">
        <is>
          <t/>
        </is>
      </c>
      <c r="AC230" t="inlineStr">
        <is>
          <t/>
        </is>
      </c>
      <c r="AD230" s="2" t="inlineStr">
        <is>
          <t>preparación tópica</t>
        </is>
      </c>
      <c r="AE230" s="2" t="inlineStr">
        <is>
          <t>2</t>
        </is>
      </c>
      <c r="AF230" s="2" t="inlineStr">
        <is>
          <t/>
        </is>
      </c>
      <c r="AG230" t="inlineStr">
        <is>
          <t/>
        </is>
      </c>
      <c r="AH230" t="inlineStr">
        <is>
          <t/>
        </is>
      </c>
      <c r="AI230" t="inlineStr">
        <is>
          <t/>
        </is>
      </c>
      <c r="AJ230" t="inlineStr">
        <is>
          <t/>
        </is>
      </c>
      <c r="AK230" t="inlineStr">
        <is>
          <t/>
        </is>
      </c>
      <c r="AL230" t="inlineStr">
        <is>
          <t/>
        </is>
      </c>
      <c r="AM230" t="inlineStr">
        <is>
          <t/>
        </is>
      </c>
      <c r="AN230" t="inlineStr">
        <is>
          <t/>
        </is>
      </c>
      <c r="AO230" t="inlineStr">
        <is>
          <t/>
        </is>
      </c>
      <c r="AP230" s="2" t="inlineStr">
        <is>
          <t>produit à usage topique|
produit à usage local</t>
        </is>
      </c>
      <c r="AQ230" s="2" t="inlineStr">
        <is>
          <t>2|
2</t>
        </is>
      </c>
      <c r="AR230" s="2" t="inlineStr">
        <is>
          <t xml:space="preserve">|
</t>
        </is>
      </c>
      <c r="AS230" t="inlineStr">
        <is>
          <t/>
        </is>
      </c>
      <c r="AT230" t="inlineStr">
        <is>
          <t/>
        </is>
      </c>
      <c r="AU230" t="inlineStr">
        <is>
          <t/>
        </is>
      </c>
      <c r="AV230" t="inlineStr">
        <is>
          <t/>
        </is>
      </c>
      <c r="AW230" t="inlineStr">
        <is>
          <t/>
        </is>
      </c>
      <c r="AX230" t="inlineStr">
        <is>
          <t/>
        </is>
      </c>
      <c r="AY230" t="inlineStr">
        <is>
          <t/>
        </is>
      </c>
      <c r="AZ230" t="inlineStr">
        <is>
          <t/>
        </is>
      </c>
      <c r="BA230" t="inlineStr">
        <is>
          <t/>
        </is>
      </c>
      <c r="BB230" t="inlineStr">
        <is>
          <t/>
        </is>
      </c>
      <c r="BC230" t="inlineStr">
        <is>
          <t/>
        </is>
      </c>
      <c r="BD230" t="inlineStr">
        <is>
          <t/>
        </is>
      </c>
      <c r="BE230" t="inlineStr">
        <is>
          <t/>
        </is>
      </c>
      <c r="BF230" s="2" t="inlineStr">
        <is>
          <t>preparazione topica</t>
        </is>
      </c>
      <c r="BG230" s="2" t="inlineStr">
        <is>
          <t>2</t>
        </is>
      </c>
      <c r="BH230" s="2" t="inlineStr">
        <is>
          <t/>
        </is>
      </c>
      <c r="BI230" t="inlineStr">
        <is>
          <t/>
        </is>
      </c>
      <c r="BJ230" t="inlineStr">
        <is>
          <t/>
        </is>
      </c>
      <c r="BK230" t="inlineStr">
        <is>
          <t/>
        </is>
      </c>
      <c r="BL230" t="inlineStr">
        <is>
          <t/>
        </is>
      </c>
      <c r="BM230" t="inlineStr">
        <is>
          <t/>
        </is>
      </c>
      <c r="BN230" t="inlineStr">
        <is>
          <t/>
        </is>
      </c>
      <c r="BO230" t="inlineStr">
        <is>
          <t/>
        </is>
      </c>
      <c r="BP230" t="inlineStr">
        <is>
          <t/>
        </is>
      </c>
      <c r="BQ230" t="inlineStr">
        <is>
          <t/>
        </is>
      </c>
      <c r="BR230" t="inlineStr">
        <is>
          <t/>
        </is>
      </c>
      <c r="BS230" t="inlineStr">
        <is>
          <t/>
        </is>
      </c>
      <c r="BT230" t="inlineStr">
        <is>
          <t/>
        </is>
      </c>
      <c r="BU230" t="inlineStr">
        <is>
          <t/>
        </is>
      </c>
      <c r="BV230" t="inlineStr">
        <is>
          <t/>
        </is>
      </c>
      <c r="BW230" t="inlineStr">
        <is>
          <t/>
        </is>
      </c>
      <c r="BX230" t="inlineStr">
        <is>
          <t/>
        </is>
      </c>
      <c r="BY230" t="inlineStr">
        <is>
          <t/>
        </is>
      </c>
      <c r="BZ230" t="inlineStr">
        <is>
          <t/>
        </is>
      </c>
      <c r="CA230" t="inlineStr">
        <is>
          <t/>
        </is>
      </c>
      <c r="CB230" t="inlineStr">
        <is>
          <t/>
        </is>
      </c>
      <c r="CC230" t="inlineStr">
        <is>
          <t/>
        </is>
      </c>
      <c r="CD230" t="inlineStr">
        <is>
          <t/>
        </is>
      </c>
      <c r="CE230" t="inlineStr">
        <is>
          <t/>
        </is>
      </c>
      <c r="CF230" t="inlineStr">
        <is>
          <t/>
        </is>
      </c>
      <c r="CG230" t="inlineStr">
        <is>
          <t/>
        </is>
      </c>
      <c r="CH230" t="inlineStr">
        <is>
          <t/>
        </is>
      </c>
      <c r="CI230" t="inlineStr">
        <is>
          <t/>
        </is>
      </c>
      <c r="CJ230" t="inlineStr">
        <is>
          <t/>
        </is>
      </c>
      <c r="CK230" t="inlineStr">
        <is>
          <t/>
        </is>
      </c>
      <c r="CL230" t="inlineStr">
        <is>
          <t/>
        </is>
      </c>
      <c r="CM230" t="inlineStr">
        <is>
          <t/>
        </is>
      </c>
      <c r="CN230" t="inlineStr">
        <is>
          <t/>
        </is>
      </c>
      <c r="CO230" t="inlineStr">
        <is>
          <t/>
        </is>
      </c>
      <c r="CP230" t="inlineStr">
        <is>
          <t/>
        </is>
      </c>
      <c r="CQ230" t="inlineStr">
        <is>
          <t/>
        </is>
      </c>
      <c r="CR230" t="inlineStr">
        <is>
          <t/>
        </is>
      </c>
      <c r="CS230" t="inlineStr">
        <is>
          <t/>
        </is>
      </c>
      <c r="CT230" t="inlineStr">
        <is>
          <t/>
        </is>
      </c>
      <c r="CU230" t="inlineStr">
        <is>
          <t/>
        </is>
      </c>
      <c r="CV230" t="inlineStr">
        <is>
          <t/>
        </is>
      </c>
      <c r="CW230" t="inlineStr">
        <is>
          <t/>
        </is>
      </c>
    </row>
    <row r="231">
      <c r="A231" s="1" t="str">
        <f>HYPERLINK("https://iate.europa.eu/entry/result/3636622/all", "3636622")</f>
        <v>3636622</v>
      </c>
      <c r="B231" t="inlineStr">
        <is>
          <t>EUROPEAN UNION</t>
        </is>
      </c>
      <c r="C231" t="inlineStr">
        <is>
          <t>EUROPEAN UNION|EU institutions and European civil service|EU office or agency|European Medicines Agency</t>
        </is>
      </c>
      <c r="D231" t="inlineStr">
        <is>
          <t>no</t>
        </is>
      </c>
      <c r="E231" t="inlineStr">
        <is>
          <t/>
        </is>
      </c>
      <c r="F231" t="inlineStr">
        <is>
          <t/>
        </is>
      </c>
      <c r="G231" t="inlineStr">
        <is>
          <t/>
        </is>
      </c>
      <c r="H231" t="inlineStr">
        <is>
          <t/>
        </is>
      </c>
      <c r="I231" t="inlineStr">
        <is>
          <t/>
        </is>
      </c>
      <c r="J231" t="inlineStr">
        <is>
          <t/>
        </is>
      </c>
      <c r="K231" t="inlineStr">
        <is>
          <t/>
        </is>
      </c>
      <c r="L231" t="inlineStr">
        <is>
          <t/>
        </is>
      </c>
      <c r="M231" t="inlineStr">
        <is>
          <t/>
        </is>
      </c>
      <c r="N231" t="inlineStr">
        <is>
          <t/>
        </is>
      </c>
      <c r="O231" t="inlineStr">
        <is>
          <t/>
        </is>
      </c>
      <c r="P231" t="inlineStr">
        <is>
          <t/>
        </is>
      </c>
      <c r="Q231" t="inlineStr">
        <is>
          <t/>
        </is>
      </c>
      <c r="R231" t="inlineStr">
        <is>
          <t/>
        </is>
      </c>
      <c r="S231" t="inlineStr">
        <is>
          <t/>
        </is>
      </c>
      <c r="T231" t="inlineStr">
        <is>
          <t/>
        </is>
      </c>
      <c r="U231" t="inlineStr">
        <is>
          <t/>
        </is>
      </c>
      <c r="V231" t="inlineStr">
        <is>
          <t/>
        </is>
      </c>
      <c r="W231" t="inlineStr">
        <is>
          <t/>
        </is>
      </c>
      <c r="X231" t="inlineStr">
        <is>
          <t/>
        </is>
      </c>
      <c r="Y231" t="inlineStr">
        <is>
          <t/>
        </is>
      </c>
      <c r="Z231" s="2" t="inlineStr">
        <is>
          <t>vital prognosis</t>
        </is>
      </c>
      <c r="AA231" s="2" t="inlineStr">
        <is>
          <t>2</t>
        </is>
      </c>
      <c r="AB231" s="2" t="inlineStr">
        <is>
          <t/>
        </is>
      </c>
      <c r="AC231" t="inlineStr">
        <is>
          <t/>
        </is>
      </c>
      <c r="AD231" s="2" t="inlineStr">
        <is>
          <t>pronóstico vital</t>
        </is>
      </c>
      <c r="AE231" s="2" t="inlineStr">
        <is>
          <t>2</t>
        </is>
      </c>
      <c r="AF231" s="2" t="inlineStr">
        <is>
          <t/>
        </is>
      </c>
      <c r="AG231" t="inlineStr">
        <is>
          <t/>
        </is>
      </c>
      <c r="AH231" t="inlineStr">
        <is>
          <t/>
        </is>
      </c>
      <c r="AI231" t="inlineStr">
        <is>
          <t/>
        </is>
      </c>
      <c r="AJ231" t="inlineStr">
        <is>
          <t/>
        </is>
      </c>
      <c r="AK231" t="inlineStr">
        <is>
          <t/>
        </is>
      </c>
      <c r="AL231" t="inlineStr">
        <is>
          <t/>
        </is>
      </c>
      <c r="AM231" t="inlineStr">
        <is>
          <t/>
        </is>
      </c>
      <c r="AN231" t="inlineStr">
        <is>
          <t/>
        </is>
      </c>
      <c r="AO231" t="inlineStr">
        <is>
          <t/>
        </is>
      </c>
      <c r="AP231" s="2" t="inlineStr">
        <is>
          <t>pronostic vital</t>
        </is>
      </c>
      <c r="AQ231" s="2" t="inlineStr">
        <is>
          <t>2</t>
        </is>
      </c>
      <c r="AR231" s="2" t="inlineStr">
        <is>
          <t/>
        </is>
      </c>
      <c r="AS231" t="inlineStr">
        <is>
          <t/>
        </is>
      </c>
      <c r="AT231" t="inlineStr">
        <is>
          <t/>
        </is>
      </c>
      <c r="AU231" t="inlineStr">
        <is>
          <t/>
        </is>
      </c>
      <c r="AV231" t="inlineStr">
        <is>
          <t/>
        </is>
      </c>
      <c r="AW231" t="inlineStr">
        <is>
          <t/>
        </is>
      </c>
      <c r="AX231" t="inlineStr">
        <is>
          <t/>
        </is>
      </c>
      <c r="AY231" t="inlineStr">
        <is>
          <t/>
        </is>
      </c>
      <c r="AZ231" t="inlineStr">
        <is>
          <t/>
        </is>
      </c>
      <c r="BA231" t="inlineStr">
        <is>
          <t/>
        </is>
      </c>
      <c r="BB231" t="inlineStr">
        <is>
          <t/>
        </is>
      </c>
      <c r="BC231" t="inlineStr">
        <is>
          <t/>
        </is>
      </c>
      <c r="BD231" t="inlineStr">
        <is>
          <t/>
        </is>
      </c>
      <c r="BE231" t="inlineStr">
        <is>
          <t/>
        </is>
      </c>
      <c r="BF231" s="2" t="inlineStr">
        <is>
          <t>prognosi vitale</t>
        </is>
      </c>
      <c r="BG231" s="2" t="inlineStr">
        <is>
          <t>2</t>
        </is>
      </c>
      <c r="BH231" s="2" t="inlineStr">
        <is>
          <t/>
        </is>
      </c>
      <c r="BI231" t="inlineStr">
        <is>
          <t/>
        </is>
      </c>
      <c r="BJ231" t="inlineStr">
        <is>
          <t/>
        </is>
      </c>
      <c r="BK231" t="inlineStr">
        <is>
          <t/>
        </is>
      </c>
      <c r="BL231" t="inlineStr">
        <is>
          <t/>
        </is>
      </c>
      <c r="BM231" t="inlineStr">
        <is>
          <t/>
        </is>
      </c>
      <c r="BN231" t="inlineStr">
        <is>
          <t/>
        </is>
      </c>
      <c r="BO231" t="inlineStr">
        <is>
          <t/>
        </is>
      </c>
      <c r="BP231" t="inlineStr">
        <is>
          <t/>
        </is>
      </c>
      <c r="BQ231" t="inlineStr">
        <is>
          <t/>
        </is>
      </c>
      <c r="BR231" t="inlineStr">
        <is>
          <t/>
        </is>
      </c>
      <c r="BS231" t="inlineStr">
        <is>
          <t/>
        </is>
      </c>
      <c r="BT231" t="inlineStr">
        <is>
          <t/>
        </is>
      </c>
      <c r="BU231" t="inlineStr">
        <is>
          <t/>
        </is>
      </c>
      <c r="BV231" t="inlineStr">
        <is>
          <t/>
        </is>
      </c>
      <c r="BW231" t="inlineStr">
        <is>
          <t/>
        </is>
      </c>
      <c r="BX231" t="inlineStr">
        <is>
          <t/>
        </is>
      </c>
      <c r="BY231" t="inlineStr">
        <is>
          <t/>
        </is>
      </c>
      <c r="BZ231" t="inlineStr">
        <is>
          <t/>
        </is>
      </c>
      <c r="CA231" t="inlineStr">
        <is>
          <t/>
        </is>
      </c>
      <c r="CB231" t="inlineStr">
        <is>
          <t/>
        </is>
      </c>
      <c r="CC231" t="inlineStr">
        <is>
          <t/>
        </is>
      </c>
      <c r="CD231" t="inlineStr">
        <is>
          <t/>
        </is>
      </c>
      <c r="CE231" t="inlineStr">
        <is>
          <t/>
        </is>
      </c>
      <c r="CF231" t="inlineStr">
        <is>
          <t/>
        </is>
      </c>
      <c r="CG231" t="inlineStr">
        <is>
          <t/>
        </is>
      </c>
      <c r="CH231" t="inlineStr">
        <is>
          <t/>
        </is>
      </c>
      <c r="CI231" t="inlineStr">
        <is>
          <t/>
        </is>
      </c>
      <c r="CJ231" t="inlineStr">
        <is>
          <t/>
        </is>
      </c>
      <c r="CK231" t="inlineStr">
        <is>
          <t/>
        </is>
      </c>
      <c r="CL231" t="inlineStr">
        <is>
          <t/>
        </is>
      </c>
      <c r="CM231" t="inlineStr">
        <is>
          <t/>
        </is>
      </c>
      <c r="CN231" t="inlineStr">
        <is>
          <t/>
        </is>
      </c>
      <c r="CO231" t="inlineStr">
        <is>
          <t/>
        </is>
      </c>
      <c r="CP231" t="inlineStr">
        <is>
          <t/>
        </is>
      </c>
      <c r="CQ231" t="inlineStr">
        <is>
          <t/>
        </is>
      </c>
      <c r="CR231" t="inlineStr">
        <is>
          <t/>
        </is>
      </c>
      <c r="CS231" t="inlineStr">
        <is>
          <t/>
        </is>
      </c>
      <c r="CT231" t="inlineStr">
        <is>
          <t/>
        </is>
      </c>
      <c r="CU231" t="inlineStr">
        <is>
          <t/>
        </is>
      </c>
      <c r="CV231" t="inlineStr">
        <is>
          <t/>
        </is>
      </c>
      <c r="CW231" t="inlineStr">
        <is>
          <t/>
        </is>
      </c>
    </row>
    <row r="232">
      <c r="A232" s="1" t="str">
        <f>HYPERLINK("https://iate.europa.eu/entry/result/3636472/all", "3636472")</f>
        <v>3636472</v>
      </c>
      <c r="B232" t="inlineStr">
        <is>
          <t>EUROPEAN UNION</t>
        </is>
      </c>
      <c r="C232" t="inlineStr">
        <is>
          <t>EUROPEAN UNION|EU institutions and European civil service|EU office or agency|European Medicines Agency</t>
        </is>
      </c>
      <c r="D232" t="inlineStr">
        <is>
          <t>no</t>
        </is>
      </c>
      <c r="E232" t="inlineStr">
        <is>
          <t/>
        </is>
      </c>
      <c r="F232" t="inlineStr">
        <is>
          <t/>
        </is>
      </c>
      <c r="G232" t="inlineStr">
        <is>
          <t/>
        </is>
      </c>
      <c r="H232" t="inlineStr">
        <is>
          <t/>
        </is>
      </c>
      <c r="I232" t="inlineStr">
        <is>
          <t/>
        </is>
      </c>
      <c r="J232" t="inlineStr">
        <is>
          <t/>
        </is>
      </c>
      <c r="K232" t="inlineStr">
        <is>
          <t/>
        </is>
      </c>
      <c r="L232" t="inlineStr">
        <is>
          <t/>
        </is>
      </c>
      <c r="M232" t="inlineStr">
        <is>
          <t/>
        </is>
      </c>
      <c r="N232" t="inlineStr">
        <is>
          <t/>
        </is>
      </c>
      <c r="O232" t="inlineStr">
        <is>
          <t/>
        </is>
      </c>
      <c r="P232" t="inlineStr">
        <is>
          <t/>
        </is>
      </c>
      <c r="Q232" t="inlineStr">
        <is>
          <t/>
        </is>
      </c>
      <c r="R232" s="2" t="inlineStr">
        <is>
          <t>Gedeihstörung</t>
        </is>
      </c>
      <c r="S232" s="2" t="inlineStr">
        <is>
          <t>2</t>
        </is>
      </c>
      <c r="T232" s="2" t="inlineStr">
        <is>
          <t/>
        </is>
      </c>
      <c r="U232" t="inlineStr">
        <is>
          <t/>
        </is>
      </c>
      <c r="V232" t="inlineStr">
        <is>
          <t/>
        </is>
      </c>
      <c r="W232" t="inlineStr">
        <is>
          <t/>
        </is>
      </c>
      <c r="X232" t="inlineStr">
        <is>
          <t/>
        </is>
      </c>
      <c r="Y232" t="inlineStr">
        <is>
          <t/>
        </is>
      </c>
      <c r="Z232" s="2" t="inlineStr">
        <is>
          <t>failure to thrive|
FTT</t>
        </is>
      </c>
      <c r="AA232" s="2" t="inlineStr">
        <is>
          <t>2|
2</t>
        </is>
      </c>
      <c r="AB232" s="2" t="inlineStr">
        <is>
          <t xml:space="preserve">|
</t>
        </is>
      </c>
      <c r="AC232" t="inlineStr">
        <is>
          <t/>
        </is>
      </c>
      <c r="AD232" s="2" t="inlineStr">
        <is>
          <t>retraso de crecimiento</t>
        </is>
      </c>
      <c r="AE232" s="2" t="inlineStr">
        <is>
          <t>2</t>
        </is>
      </c>
      <c r="AF232" s="2" t="inlineStr">
        <is>
          <t/>
        </is>
      </c>
      <c r="AG232" t="inlineStr">
        <is>
          <t/>
        </is>
      </c>
      <c r="AH232" t="inlineStr">
        <is>
          <t/>
        </is>
      </c>
      <c r="AI232" t="inlineStr">
        <is>
          <t/>
        </is>
      </c>
      <c r="AJ232" t="inlineStr">
        <is>
          <t/>
        </is>
      </c>
      <c r="AK232" t="inlineStr">
        <is>
          <t/>
        </is>
      </c>
      <c r="AL232" t="inlineStr">
        <is>
          <t/>
        </is>
      </c>
      <c r="AM232" t="inlineStr">
        <is>
          <t/>
        </is>
      </c>
      <c r="AN232" t="inlineStr">
        <is>
          <t/>
        </is>
      </c>
      <c r="AO232" t="inlineStr">
        <is>
          <t/>
        </is>
      </c>
      <c r="AP232" s="2" t="inlineStr">
        <is>
          <t>retard de croissance</t>
        </is>
      </c>
      <c r="AQ232" s="2" t="inlineStr">
        <is>
          <t>2</t>
        </is>
      </c>
      <c r="AR232" s="2" t="inlineStr">
        <is>
          <t/>
        </is>
      </c>
      <c r="AS232" t="inlineStr">
        <is>
          <t/>
        </is>
      </c>
      <c r="AT232" t="inlineStr">
        <is>
          <t/>
        </is>
      </c>
      <c r="AU232" t="inlineStr">
        <is>
          <t/>
        </is>
      </c>
      <c r="AV232" t="inlineStr">
        <is>
          <t/>
        </is>
      </c>
      <c r="AW232" t="inlineStr">
        <is>
          <t/>
        </is>
      </c>
      <c r="AX232" t="inlineStr">
        <is>
          <t/>
        </is>
      </c>
      <c r="AY232" t="inlineStr">
        <is>
          <t/>
        </is>
      </c>
      <c r="AZ232" t="inlineStr">
        <is>
          <t/>
        </is>
      </c>
      <c r="BA232" t="inlineStr">
        <is>
          <t/>
        </is>
      </c>
      <c r="BB232" t="inlineStr">
        <is>
          <t/>
        </is>
      </c>
      <c r="BC232" t="inlineStr">
        <is>
          <t/>
        </is>
      </c>
      <c r="BD232" t="inlineStr">
        <is>
          <t/>
        </is>
      </c>
      <c r="BE232" t="inlineStr">
        <is>
          <t/>
        </is>
      </c>
      <c r="BF232" t="inlineStr">
        <is>
          <t/>
        </is>
      </c>
      <c r="BG232" t="inlineStr">
        <is>
          <t/>
        </is>
      </c>
      <c r="BH232" t="inlineStr">
        <is>
          <t/>
        </is>
      </c>
      <c r="BI232" t="inlineStr">
        <is>
          <t/>
        </is>
      </c>
      <c r="BJ232" t="inlineStr">
        <is>
          <t/>
        </is>
      </c>
      <c r="BK232" t="inlineStr">
        <is>
          <t/>
        </is>
      </c>
      <c r="BL232" t="inlineStr">
        <is>
          <t/>
        </is>
      </c>
      <c r="BM232" t="inlineStr">
        <is>
          <t/>
        </is>
      </c>
      <c r="BN232" t="inlineStr">
        <is>
          <t/>
        </is>
      </c>
      <c r="BO232" t="inlineStr">
        <is>
          <t/>
        </is>
      </c>
      <c r="BP232" t="inlineStr">
        <is>
          <t/>
        </is>
      </c>
      <c r="BQ232" t="inlineStr">
        <is>
          <t/>
        </is>
      </c>
      <c r="BR232" t="inlineStr">
        <is>
          <t/>
        </is>
      </c>
      <c r="BS232" t="inlineStr">
        <is>
          <t/>
        </is>
      </c>
      <c r="BT232" t="inlineStr">
        <is>
          <t/>
        </is>
      </c>
      <c r="BU232" t="inlineStr">
        <is>
          <t/>
        </is>
      </c>
      <c r="BV232" t="inlineStr">
        <is>
          <t/>
        </is>
      </c>
      <c r="BW232" t="inlineStr">
        <is>
          <t/>
        </is>
      </c>
      <c r="BX232" t="inlineStr">
        <is>
          <t/>
        </is>
      </c>
      <c r="BY232" t="inlineStr">
        <is>
          <t/>
        </is>
      </c>
      <c r="BZ232" t="inlineStr">
        <is>
          <t/>
        </is>
      </c>
      <c r="CA232" t="inlineStr">
        <is>
          <t/>
        </is>
      </c>
      <c r="CB232" t="inlineStr">
        <is>
          <t/>
        </is>
      </c>
      <c r="CC232" t="inlineStr">
        <is>
          <t/>
        </is>
      </c>
      <c r="CD232" t="inlineStr">
        <is>
          <t/>
        </is>
      </c>
      <c r="CE232" t="inlineStr">
        <is>
          <t/>
        </is>
      </c>
      <c r="CF232" t="inlineStr">
        <is>
          <t/>
        </is>
      </c>
      <c r="CG232" t="inlineStr">
        <is>
          <t/>
        </is>
      </c>
      <c r="CH232" t="inlineStr">
        <is>
          <t/>
        </is>
      </c>
      <c r="CI232" t="inlineStr">
        <is>
          <t/>
        </is>
      </c>
      <c r="CJ232" t="inlineStr">
        <is>
          <t/>
        </is>
      </c>
      <c r="CK232" t="inlineStr">
        <is>
          <t/>
        </is>
      </c>
      <c r="CL232" t="inlineStr">
        <is>
          <t/>
        </is>
      </c>
      <c r="CM232" t="inlineStr">
        <is>
          <t/>
        </is>
      </c>
      <c r="CN232" t="inlineStr">
        <is>
          <t/>
        </is>
      </c>
      <c r="CO232" t="inlineStr">
        <is>
          <t/>
        </is>
      </c>
      <c r="CP232" t="inlineStr">
        <is>
          <t/>
        </is>
      </c>
      <c r="CQ232" t="inlineStr">
        <is>
          <t/>
        </is>
      </c>
      <c r="CR232" t="inlineStr">
        <is>
          <t/>
        </is>
      </c>
      <c r="CS232" t="inlineStr">
        <is>
          <t/>
        </is>
      </c>
      <c r="CT232" t="inlineStr">
        <is>
          <t/>
        </is>
      </c>
      <c r="CU232" t="inlineStr">
        <is>
          <t/>
        </is>
      </c>
      <c r="CV232" t="inlineStr">
        <is>
          <t/>
        </is>
      </c>
      <c r="CW232" t="inlineStr">
        <is>
          <t/>
        </is>
      </c>
    </row>
    <row r="233">
      <c r="A233" s="1" t="str">
        <f>HYPERLINK("https://iate.europa.eu/entry/result/3636365/all", "3636365")</f>
        <v>3636365</v>
      </c>
      <c r="B233" t="inlineStr">
        <is>
          <t>EUROPEAN UNION</t>
        </is>
      </c>
      <c r="C233" t="inlineStr">
        <is>
          <t>EUROPEAN UNION|EU institutions and European civil service|EU office or agency|European Medicines Agency</t>
        </is>
      </c>
      <c r="D233" t="inlineStr">
        <is>
          <t>no</t>
        </is>
      </c>
      <c r="E233" t="inlineStr">
        <is>
          <t/>
        </is>
      </c>
      <c r="F233" t="inlineStr">
        <is>
          <t/>
        </is>
      </c>
      <c r="G233" t="inlineStr">
        <is>
          <t/>
        </is>
      </c>
      <c r="H233" t="inlineStr">
        <is>
          <t/>
        </is>
      </c>
      <c r="I233" t="inlineStr">
        <is>
          <t/>
        </is>
      </c>
      <c r="J233" t="inlineStr">
        <is>
          <t/>
        </is>
      </c>
      <c r="K233" t="inlineStr">
        <is>
          <t/>
        </is>
      </c>
      <c r="L233" t="inlineStr">
        <is>
          <t/>
        </is>
      </c>
      <c r="M233" t="inlineStr">
        <is>
          <t/>
        </is>
      </c>
      <c r="N233" t="inlineStr">
        <is>
          <t/>
        </is>
      </c>
      <c r="O233" t="inlineStr">
        <is>
          <t/>
        </is>
      </c>
      <c r="P233" t="inlineStr">
        <is>
          <t/>
        </is>
      </c>
      <c r="Q233" t="inlineStr">
        <is>
          <t/>
        </is>
      </c>
      <c r="R233" s="2" t="inlineStr">
        <is>
          <t>durchschnittliche Verweilzeit</t>
        </is>
      </c>
      <c r="S233" s="2" t="inlineStr">
        <is>
          <t>2</t>
        </is>
      </c>
      <c r="T233" s="2" t="inlineStr">
        <is>
          <t/>
        </is>
      </c>
      <c r="U233" t="inlineStr">
        <is>
          <t/>
        </is>
      </c>
      <c r="V233" t="inlineStr">
        <is>
          <t/>
        </is>
      </c>
      <c r="W233" t="inlineStr">
        <is>
          <t/>
        </is>
      </c>
      <c r="X233" t="inlineStr">
        <is>
          <t/>
        </is>
      </c>
      <c r="Y233" t="inlineStr">
        <is>
          <t/>
        </is>
      </c>
      <c r="Z233" s="2" t="inlineStr">
        <is>
          <t>mean residence time|
MRT</t>
        </is>
      </c>
      <c r="AA233" s="2" t="inlineStr">
        <is>
          <t>2|
2</t>
        </is>
      </c>
      <c r="AB233" s="2" t="inlineStr">
        <is>
          <t xml:space="preserve">|
</t>
        </is>
      </c>
      <c r="AC233" t="inlineStr">
        <is>
          <t/>
        </is>
      </c>
      <c r="AD233" s="2" t="inlineStr">
        <is>
          <t>tiempo medio de residencia</t>
        </is>
      </c>
      <c r="AE233" s="2" t="inlineStr">
        <is>
          <t>2</t>
        </is>
      </c>
      <c r="AF233" s="2" t="inlineStr">
        <is>
          <t/>
        </is>
      </c>
      <c r="AG233" t="inlineStr">
        <is>
          <t/>
        </is>
      </c>
      <c r="AH233" t="inlineStr">
        <is>
          <t/>
        </is>
      </c>
      <c r="AI233" t="inlineStr">
        <is>
          <t/>
        </is>
      </c>
      <c r="AJ233" t="inlineStr">
        <is>
          <t/>
        </is>
      </c>
      <c r="AK233" t="inlineStr">
        <is>
          <t/>
        </is>
      </c>
      <c r="AL233" t="inlineStr">
        <is>
          <t/>
        </is>
      </c>
      <c r="AM233" t="inlineStr">
        <is>
          <t/>
        </is>
      </c>
      <c r="AN233" t="inlineStr">
        <is>
          <t/>
        </is>
      </c>
      <c r="AO233" t="inlineStr">
        <is>
          <t/>
        </is>
      </c>
      <c r="AP233" s="2" t="inlineStr">
        <is>
          <t>temps de résidence moyen|
temps de présence moyen</t>
        </is>
      </c>
      <c r="AQ233" s="2" t="inlineStr">
        <is>
          <t>2|
2</t>
        </is>
      </c>
      <c r="AR233" s="2" t="inlineStr">
        <is>
          <t xml:space="preserve">|
</t>
        </is>
      </c>
      <c r="AS233" t="inlineStr">
        <is>
          <t/>
        </is>
      </c>
      <c r="AT233" t="inlineStr">
        <is>
          <t/>
        </is>
      </c>
      <c r="AU233" t="inlineStr">
        <is>
          <t/>
        </is>
      </c>
      <c r="AV233" t="inlineStr">
        <is>
          <t/>
        </is>
      </c>
      <c r="AW233" t="inlineStr">
        <is>
          <t/>
        </is>
      </c>
      <c r="AX233" t="inlineStr">
        <is>
          <t/>
        </is>
      </c>
      <c r="AY233" t="inlineStr">
        <is>
          <t/>
        </is>
      </c>
      <c r="AZ233" t="inlineStr">
        <is>
          <t/>
        </is>
      </c>
      <c r="BA233" t="inlineStr">
        <is>
          <t/>
        </is>
      </c>
      <c r="BB233" t="inlineStr">
        <is>
          <t/>
        </is>
      </c>
      <c r="BC233" t="inlineStr">
        <is>
          <t/>
        </is>
      </c>
      <c r="BD233" t="inlineStr">
        <is>
          <t/>
        </is>
      </c>
      <c r="BE233" t="inlineStr">
        <is>
          <t/>
        </is>
      </c>
      <c r="BF233" s="2" t="inlineStr">
        <is>
          <t>tempo di permanenza medio</t>
        </is>
      </c>
      <c r="BG233" s="2" t="inlineStr">
        <is>
          <t>2</t>
        </is>
      </c>
      <c r="BH233" s="2" t="inlineStr">
        <is>
          <t/>
        </is>
      </c>
      <c r="BI233" t="inlineStr">
        <is>
          <t/>
        </is>
      </c>
      <c r="BJ233" t="inlineStr">
        <is>
          <t/>
        </is>
      </c>
      <c r="BK233" t="inlineStr">
        <is>
          <t/>
        </is>
      </c>
      <c r="BL233" t="inlineStr">
        <is>
          <t/>
        </is>
      </c>
      <c r="BM233" t="inlineStr">
        <is>
          <t/>
        </is>
      </c>
      <c r="BN233" t="inlineStr">
        <is>
          <t/>
        </is>
      </c>
      <c r="BO233" t="inlineStr">
        <is>
          <t/>
        </is>
      </c>
      <c r="BP233" t="inlineStr">
        <is>
          <t/>
        </is>
      </c>
      <c r="BQ233" t="inlineStr">
        <is>
          <t/>
        </is>
      </c>
      <c r="BR233" t="inlineStr">
        <is>
          <t/>
        </is>
      </c>
      <c r="BS233" t="inlineStr">
        <is>
          <t/>
        </is>
      </c>
      <c r="BT233" t="inlineStr">
        <is>
          <t/>
        </is>
      </c>
      <c r="BU233" t="inlineStr">
        <is>
          <t/>
        </is>
      </c>
      <c r="BV233" t="inlineStr">
        <is>
          <t/>
        </is>
      </c>
      <c r="BW233" t="inlineStr">
        <is>
          <t/>
        </is>
      </c>
      <c r="BX233" t="inlineStr">
        <is>
          <t/>
        </is>
      </c>
      <c r="BY233" t="inlineStr">
        <is>
          <t/>
        </is>
      </c>
      <c r="BZ233" t="inlineStr">
        <is>
          <t/>
        </is>
      </c>
      <c r="CA233" t="inlineStr">
        <is>
          <t/>
        </is>
      </c>
      <c r="CB233" t="inlineStr">
        <is>
          <t/>
        </is>
      </c>
      <c r="CC233" t="inlineStr">
        <is>
          <t/>
        </is>
      </c>
      <c r="CD233" t="inlineStr">
        <is>
          <t/>
        </is>
      </c>
      <c r="CE233" t="inlineStr">
        <is>
          <t/>
        </is>
      </c>
      <c r="CF233" t="inlineStr">
        <is>
          <t/>
        </is>
      </c>
      <c r="CG233" t="inlineStr">
        <is>
          <t/>
        </is>
      </c>
      <c r="CH233" t="inlineStr">
        <is>
          <t/>
        </is>
      </c>
      <c r="CI233" t="inlineStr">
        <is>
          <t/>
        </is>
      </c>
      <c r="CJ233" t="inlineStr">
        <is>
          <t/>
        </is>
      </c>
      <c r="CK233" t="inlineStr">
        <is>
          <t/>
        </is>
      </c>
      <c r="CL233" t="inlineStr">
        <is>
          <t/>
        </is>
      </c>
      <c r="CM233" t="inlineStr">
        <is>
          <t/>
        </is>
      </c>
      <c r="CN233" t="inlineStr">
        <is>
          <t/>
        </is>
      </c>
      <c r="CO233" t="inlineStr">
        <is>
          <t/>
        </is>
      </c>
      <c r="CP233" t="inlineStr">
        <is>
          <t/>
        </is>
      </c>
      <c r="CQ233" t="inlineStr">
        <is>
          <t/>
        </is>
      </c>
      <c r="CR233" t="inlineStr">
        <is>
          <t/>
        </is>
      </c>
      <c r="CS233" t="inlineStr">
        <is>
          <t/>
        </is>
      </c>
      <c r="CT233" t="inlineStr">
        <is>
          <t/>
        </is>
      </c>
      <c r="CU233" t="inlineStr">
        <is>
          <t/>
        </is>
      </c>
      <c r="CV233" t="inlineStr">
        <is>
          <t/>
        </is>
      </c>
      <c r="CW233" t="inlineStr">
        <is>
          <t/>
        </is>
      </c>
    </row>
    <row r="234">
      <c r="A234" s="1" t="str">
        <f>HYPERLINK("https://iate.europa.eu/entry/result/3636251/all", "3636251")</f>
        <v>3636251</v>
      </c>
      <c r="B234" t="inlineStr">
        <is>
          <t>SCIENCE</t>
        </is>
      </c>
      <c r="C234" t="inlineStr">
        <is>
          <t>SCIENCE|natural and applied sciences</t>
        </is>
      </c>
      <c r="D234" t="inlineStr">
        <is>
          <t>no</t>
        </is>
      </c>
      <c r="E234" t="inlineStr">
        <is>
          <t/>
        </is>
      </c>
      <c r="F234" t="inlineStr">
        <is>
          <t/>
        </is>
      </c>
      <c r="G234" t="inlineStr">
        <is>
          <t/>
        </is>
      </c>
      <c r="H234" t="inlineStr">
        <is>
          <t/>
        </is>
      </c>
      <c r="I234" t="inlineStr">
        <is>
          <t/>
        </is>
      </c>
      <c r="J234" t="inlineStr">
        <is>
          <t/>
        </is>
      </c>
      <c r="K234" t="inlineStr">
        <is>
          <t/>
        </is>
      </c>
      <c r="L234" t="inlineStr">
        <is>
          <t/>
        </is>
      </c>
      <c r="M234" t="inlineStr">
        <is>
          <t/>
        </is>
      </c>
      <c r="N234" t="inlineStr">
        <is>
          <t/>
        </is>
      </c>
      <c r="O234" t="inlineStr">
        <is>
          <t/>
        </is>
      </c>
      <c r="P234" t="inlineStr">
        <is>
          <t/>
        </is>
      </c>
      <c r="Q234" t="inlineStr">
        <is>
          <t/>
        </is>
      </c>
      <c r="R234" t="inlineStr">
        <is>
          <t/>
        </is>
      </c>
      <c r="S234" t="inlineStr">
        <is>
          <t/>
        </is>
      </c>
      <c r="T234" t="inlineStr">
        <is>
          <t/>
        </is>
      </c>
      <c r="U234" t="inlineStr">
        <is>
          <t/>
        </is>
      </c>
      <c r="V234" t="inlineStr">
        <is>
          <t/>
        </is>
      </c>
      <c r="W234" t="inlineStr">
        <is>
          <t/>
        </is>
      </c>
      <c r="X234" t="inlineStr">
        <is>
          <t/>
        </is>
      </c>
      <c r="Y234" t="inlineStr">
        <is>
          <t/>
        </is>
      </c>
      <c r="Z234" s="2" t="inlineStr">
        <is>
          <t>allocation concealed</t>
        </is>
      </c>
      <c r="AA234" s="2" t="inlineStr">
        <is>
          <t>2</t>
        </is>
      </c>
      <c r="AB234" s="2" t="inlineStr">
        <is>
          <t/>
        </is>
      </c>
      <c r="AC234" t="inlineStr">
        <is>
          <t/>
        </is>
      </c>
      <c r="AD234" s="2" t="inlineStr">
        <is>
          <t>asignación oculta</t>
        </is>
      </c>
      <c r="AE234" s="2" t="inlineStr">
        <is>
          <t>2</t>
        </is>
      </c>
      <c r="AF234" s="2" t="inlineStr">
        <is>
          <t/>
        </is>
      </c>
      <c r="AG234" t="inlineStr">
        <is>
          <t/>
        </is>
      </c>
      <c r="AH234" t="inlineStr">
        <is>
          <t/>
        </is>
      </c>
      <c r="AI234" t="inlineStr">
        <is>
          <t/>
        </is>
      </c>
      <c r="AJ234" t="inlineStr">
        <is>
          <t/>
        </is>
      </c>
      <c r="AK234" t="inlineStr">
        <is>
          <t/>
        </is>
      </c>
      <c r="AL234" t="inlineStr">
        <is>
          <t/>
        </is>
      </c>
      <c r="AM234" t="inlineStr">
        <is>
          <t/>
        </is>
      </c>
      <c r="AN234" t="inlineStr">
        <is>
          <t/>
        </is>
      </c>
      <c r="AO234" t="inlineStr">
        <is>
          <t/>
        </is>
      </c>
      <c r="AP234" s="2" t="inlineStr">
        <is>
          <t>allocation en insu</t>
        </is>
      </c>
      <c r="AQ234" s="2" t="inlineStr">
        <is>
          <t>2</t>
        </is>
      </c>
      <c r="AR234" s="2" t="inlineStr">
        <is>
          <t/>
        </is>
      </c>
      <c r="AS234" t="inlineStr">
        <is>
          <t/>
        </is>
      </c>
      <c r="AT234" t="inlineStr">
        <is>
          <t/>
        </is>
      </c>
      <c r="AU234" t="inlineStr">
        <is>
          <t/>
        </is>
      </c>
      <c r="AV234" t="inlineStr">
        <is>
          <t/>
        </is>
      </c>
      <c r="AW234" t="inlineStr">
        <is>
          <t/>
        </is>
      </c>
      <c r="AX234" t="inlineStr">
        <is>
          <t/>
        </is>
      </c>
      <c r="AY234" t="inlineStr">
        <is>
          <t/>
        </is>
      </c>
      <c r="AZ234" t="inlineStr">
        <is>
          <t/>
        </is>
      </c>
      <c r="BA234" t="inlineStr">
        <is>
          <t/>
        </is>
      </c>
      <c r="BB234" t="inlineStr">
        <is>
          <t/>
        </is>
      </c>
      <c r="BC234" t="inlineStr">
        <is>
          <t/>
        </is>
      </c>
      <c r="BD234" t="inlineStr">
        <is>
          <t/>
        </is>
      </c>
      <c r="BE234" t="inlineStr">
        <is>
          <t/>
        </is>
      </c>
      <c r="BF234" t="inlineStr">
        <is>
          <t/>
        </is>
      </c>
      <c r="BG234" t="inlineStr">
        <is>
          <t/>
        </is>
      </c>
      <c r="BH234" t="inlineStr">
        <is>
          <t/>
        </is>
      </c>
      <c r="BI234" t="inlineStr">
        <is>
          <t/>
        </is>
      </c>
      <c r="BJ234" s="2" t="inlineStr">
        <is>
          <t>slaptas priskyrimas</t>
        </is>
      </c>
      <c r="BK234" s="2" t="inlineStr">
        <is>
          <t>2</t>
        </is>
      </c>
      <c r="BL234" s="2" t="inlineStr">
        <is>
          <t/>
        </is>
      </c>
      <c r="BM234" t="inlineStr">
        <is>
          <t/>
        </is>
      </c>
      <c r="BN234" t="inlineStr">
        <is>
          <t/>
        </is>
      </c>
      <c r="BO234" t="inlineStr">
        <is>
          <t/>
        </is>
      </c>
      <c r="BP234" t="inlineStr">
        <is>
          <t/>
        </is>
      </c>
      <c r="BQ234" t="inlineStr">
        <is>
          <t/>
        </is>
      </c>
      <c r="BR234" t="inlineStr">
        <is>
          <t/>
        </is>
      </c>
      <c r="BS234" t="inlineStr">
        <is>
          <t/>
        </is>
      </c>
      <c r="BT234" t="inlineStr">
        <is>
          <t/>
        </is>
      </c>
      <c r="BU234" t="inlineStr">
        <is>
          <t/>
        </is>
      </c>
      <c r="BV234" t="inlineStr">
        <is>
          <t/>
        </is>
      </c>
      <c r="BW234" t="inlineStr">
        <is>
          <t/>
        </is>
      </c>
      <c r="BX234" t="inlineStr">
        <is>
          <t/>
        </is>
      </c>
      <c r="BY234" t="inlineStr">
        <is>
          <t/>
        </is>
      </c>
      <c r="BZ234" t="inlineStr">
        <is>
          <t/>
        </is>
      </c>
      <c r="CA234" t="inlineStr">
        <is>
          <t/>
        </is>
      </c>
      <c r="CB234" t="inlineStr">
        <is>
          <t/>
        </is>
      </c>
      <c r="CC234" t="inlineStr">
        <is>
          <t/>
        </is>
      </c>
      <c r="CD234" t="inlineStr">
        <is>
          <t/>
        </is>
      </c>
      <c r="CE234" t="inlineStr">
        <is>
          <t/>
        </is>
      </c>
      <c r="CF234" t="inlineStr">
        <is>
          <t/>
        </is>
      </c>
      <c r="CG234" t="inlineStr">
        <is>
          <t/>
        </is>
      </c>
      <c r="CH234" t="inlineStr">
        <is>
          <t/>
        </is>
      </c>
      <c r="CI234" t="inlineStr">
        <is>
          <t/>
        </is>
      </c>
      <c r="CJ234" t="inlineStr">
        <is>
          <t/>
        </is>
      </c>
      <c r="CK234" t="inlineStr">
        <is>
          <t/>
        </is>
      </c>
      <c r="CL234" t="inlineStr">
        <is>
          <t/>
        </is>
      </c>
      <c r="CM234" t="inlineStr">
        <is>
          <t/>
        </is>
      </c>
      <c r="CN234" t="inlineStr">
        <is>
          <t/>
        </is>
      </c>
      <c r="CO234" t="inlineStr">
        <is>
          <t/>
        </is>
      </c>
      <c r="CP234" t="inlineStr">
        <is>
          <t/>
        </is>
      </c>
      <c r="CQ234" t="inlineStr">
        <is>
          <t/>
        </is>
      </c>
      <c r="CR234" t="inlineStr">
        <is>
          <t/>
        </is>
      </c>
      <c r="CS234" t="inlineStr">
        <is>
          <t/>
        </is>
      </c>
      <c r="CT234" t="inlineStr">
        <is>
          <t/>
        </is>
      </c>
      <c r="CU234" t="inlineStr">
        <is>
          <t/>
        </is>
      </c>
      <c r="CV234" t="inlineStr">
        <is>
          <t/>
        </is>
      </c>
      <c r="CW234" t="inlineStr">
        <is>
          <t/>
        </is>
      </c>
    </row>
    <row r="235">
      <c r="A235" s="1" t="str">
        <f>HYPERLINK("https://iate.europa.eu/entry/result/3635617/all", "3635617")</f>
        <v>3635617</v>
      </c>
      <c r="B235" t="inlineStr">
        <is>
          <t>EUROPEAN UNION</t>
        </is>
      </c>
      <c r="C235" t="inlineStr">
        <is>
          <t>EUROPEAN UNION|EU institutions and European civil service|EU office or agency|European Medicines Agency</t>
        </is>
      </c>
      <c r="D235" t="inlineStr">
        <is>
          <t>no</t>
        </is>
      </c>
      <c r="E235" t="inlineStr">
        <is>
          <t/>
        </is>
      </c>
      <c r="F235" t="inlineStr">
        <is>
          <t/>
        </is>
      </c>
      <c r="G235" t="inlineStr">
        <is>
          <t/>
        </is>
      </c>
      <c r="H235" t="inlineStr">
        <is>
          <t/>
        </is>
      </c>
      <c r="I235" t="inlineStr">
        <is>
          <t/>
        </is>
      </c>
      <c r="J235" t="inlineStr">
        <is>
          <t/>
        </is>
      </c>
      <c r="K235" t="inlineStr">
        <is>
          <t/>
        </is>
      </c>
      <c r="L235" t="inlineStr">
        <is>
          <t/>
        </is>
      </c>
      <c r="M235" t="inlineStr">
        <is>
          <t/>
        </is>
      </c>
      <c r="N235" t="inlineStr">
        <is>
          <t/>
        </is>
      </c>
      <c r="O235" t="inlineStr">
        <is>
          <t/>
        </is>
      </c>
      <c r="P235" t="inlineStr">
        <is>
          <t/>
        </is>
      </c>
      <c r="Q235" t="inlineStr">
        <is>
          <t/>
        </is>
      </c>
      <c r="R235" t="inlineStr">
        <is>
          <t/>
        </is>
      </c>
      <c r="S235" t="inlineStr">
        <is>
          <t/>
        </is>
      </c>
      <c r="T235" t="inlineStr">
        <is>
          <t/>
        </is>
      </c>
      <c r="U235" t="inlineStr">
        <is>
          <t/>
        </is>
      </c>
      <c r="V235" t="inlineStr">
        <is>
          <t/>
        </is>
      </c>
      <c r="W235" t="inlineStr">
        <is>
          <t/>
        </is>
      </c>
      <c r="X235" t="inlineStr">
        <is>
          <t/>
        </is>
      </c>
      <c r="Y235" t="inlineStr">
        <is>
          <t/>
        </is>
      </c>
      <c r="Z235" s="2" t="inlineStr">
        <is>
          <t>congenital heart disease</t>
        </is>
      </c>
      <c r="AA235" s="2" t="inlineStr">
        <is>
          <t>2</t>
        </is>
      </c>
      <c r="AB235" s="2" t="inlineStr">
        <is>
          <t/>
        </is>
      </c>
      <c r="AC235" t="inlineStr">
        <is>
          <t/>
        </is>
      </c>
      <c r="AD235" s="2" t="inlineStr">
        <is>
          <t>cardiopatías congénitas</t>
        </is>
      </c>
      <c r="AE235" s="2" t="inlineStr">
        <is>
          <t>2</t>
        </is>
      </c>
      <c r="AF235" s="2" t="inlineStr">
        <is>
          <t/>
        </is>
      </c>
      <c r="AG235" t="inlineStr">
        <is>
          <t/>
        </is>
      </c>
      <c r="AH235" t="inlineStr">
        <is>
          <t/>
        </is>
      </c>
      <c r="AI235" t="inlineStr">
        <is>
          <t/>
        </is>
      </c>
      <c r="AJ235" t="inlineStr">
        <is>
          <t/>
        </is>
      </c>
      <c r="AK235" t="inlineStr">
        <is>
          <t/>
        </is>
      </c>
      <c r="AL235" t="inlineStr">
        <is>
          <t/>
        </is>
      </c>
      <c r="AM235" t="inlineStr">
        <is>
          <t/>
        </is>
      </c>
      <c r="AN235" t="inlineStr">
        <is>
          <t/>
        </is>
      </c>
      <c r="AO235" t="inlineStr">
        <is>
          <t/>
        </is>
      </c>
      <c r="AP235" s="2" t="inlineStr">
        <is>
          <t>cardiopathies congénitales</t>
        </is>
      </c>
      <c r="AQ235" s="2" t="inlineStr">
        <is>
          <t>2</t>
        </is>
      </c>
      <c r="AR235" s="2" t="inlineStr">
        <is>
          <t/>
        </is>
      </c>
      <c r="AS235" t="inlineStr">
        <is>
          <t/>
        </is>
      </c>
      <c r="AT235" t="inlineStr">
        <is>
          <t/>
        </is>
      </c>
      <c r="AU235" t="inlineStr">
        <is>
          <t/>
        </is>
      </c>
      <c r="AV235" t="inlineStr">
        <is>
          <t/>
        </is>
      </c>
      <c r="AW235" t="inlineStr">
        <is>
          <t/>
        </is>
      </c>
      <c r="AX235" t="inlineStr">
        <is>
          <t/>
        </is>
      </c>
      <c r="AY235" t="inlineStr">
        <is>
          <t/>
        </is>
      </c>
      <c r="AZ235" t="inlineStr">
        <is>
          <t/>
        </is>
      </c>
      <c r="BA235" t="inlineStr">
        <is>
          <t/>
        </is>
      </c>
      <c r="BB235" t="inlineStr">
        <is>
          <t/>
        </is>
      </c>
      <c r="BC235" t="inlineStr">
        <is>
          <t/>
        </is>
      </c>
      <c r="BD235" t="inlineStr">
        <is>
          <t/>
        </is>
      </c>
      <c r="BE235" t="inlineStr">
        <is>
          <t/>
        </is>
      </c>
      <c r="BF235" s="2" t="inlineStr">
        <is>
          <t>cardiopatia congenita</t>
        </is>
      </c>
      <c r="BG235" s="2" t="inlineStr">
        <is>
          <t>2</t>
        </is>
      </c>
      <c r="BH235" s="2" t="inlineStr">
        <is>
          <t/>
        </is>
      </c>
      <c r="BI235" t="inlineStr">
        <is>
          <t/>
        </is>
      </c>
      <c r="BJ235" t="inlineStr">
        <is>
          <t/>
        </is>
      </c>
      <c r="BK235" t="inlineStr">
        <is>
          <t/>
        </is>
      </c>
      <c r="BL235" t="inlineStr">
        <is>
          <t/>
        </is>
      </c>
      <c r="BM235" t="inlineStr">
        <is>
          <t/>
        </is>
      </c>
      <c r="BN235" t="inlineStr">
        <is>
          <t/>
        </is>
      </c>
      <c r="BO235" t="inlineStr">
        <is>
          <t/>
        </is>
      </c>
      <c r="BP235" t="inlineStr">
        <is>
          <t/>
        </is>
      </c>
      <c r="BQ235" t="inlineStr">
        <is>
          <t/>
        </is>
      </c>
      <c r="BR235" t="inlineStr">
        <is>
          <t/>
        </is>
      </c>
      <c r="BS235" t="inlineStr">
        <is>
          <t/>
        </is>
      </c>
      <c r="BT235" t="inlineStr">
        <is>
          <t/>
        </is>
      </c>
      <c r="BU235" t="inlineStr">
        <is>
          <t/>
        </is>
      </c>
      <c r="BV235" t="inlineStr">
        <is>
          <t/>
        </is>
      </c>
      <c r="BW235" t="inlineStr">
        <is>
          <t/>
        </is>
      </c>
      <c r="BX235" t="inlineStr">
        <is>
          <t/>
        </is>
      </c>
      <c r="BY235" t="inlineStr">
        <is>
          <t/>
        </is>
      </c>
      <c r="BZ235" t="inlineStr">
        <is>
          <t/>
        </is>
      </c>
      <c r="CA235" t="inlineStr">
        <is>
          <t/>
        </is>
      </c>
      <c r="CB235" t="inlineStr">
        <is>
          <t/>
        </is>
      </c>
      <c r="CC235" t="inlineStr">
        <is>
          <t/>
        </is>
      </c>
      <c r="CD235" t="inlineStr">
        <is>
          <t/>
        </is>
      </c>
      <c r="CE235" t="inlineStr">
        <is>
          <t/>
        </is>
      </c>
      <c r="CF235" t="inlineStr">
        <is>
          <t/>
        </is>
      </c>
      <c r="CG235" t="inlineStr">
        <is>
          <t/>
        </is>
      </c>
      <c r="CH235" t="inlineStr">
        <is>
          <t/>
        </is>
      </c>
      <c r="CI235" t="inlineStr">
        <is>
          <t/>
        </is>
      </c>
      <c r="CJ235" t="inlineStr">
        <is>
          <t/>
        </is>
      </c>
      <c r="CK235" t="inlineStr">
        <is>
          <t/>
        </is>
      </c>
      <c r="CL235" t="inlineStr">
        <is>
          <t/>
        </is>
      </c>
      <c r="CM235" t="inlineStr">
        <is>
          <t/>
        </is>
      </c>
      <c r="CN235" t="inlineStr">
        <is>
          <t/>
        </is>
      </c>
      <c r="CO235" t="inlineStr">
        <is>
          <t/>
        </is>
      </c>
      <c r="CP235" t="inlineStr">
        <is>
          <t/>
        </is>
      </c>
      <c r="CQ235" t="inlineStr">
        <is>
          <t/>
        </is>
      </c>
      <c r="CR235" t="inlineStr">
        <is>
          <t/>
        </is>
      </c>
      <c r="CS235" t="inlineStr">
        <is>
          <t/>
        </is>
      </c>
      <c r="CT235" t="inlineStr">
        <is>
          <t/>
        </is>
      </c>
      <c r="CU235" t="inlineStr">
        <is>
          <t/>
        </is>
      </c>
      <c r="CV235" t="inlineStr">
        <is>
          <t/>
        </is>
      </c>
      <c r="CW235" t="inlineStr">
        <is>
          <t/>
        </is>
      </c>
    </row>
    <row r="236">
      <c r="A236" s="1" t="str">
        <f>HYPERLINK("https://iate.europa.eu/entry/result/3635658/all", "3635658")</f>
        <v>3635658</v>
      </c>
      <c r="B236" t="inlineStr">
        <is>
          <t>EUROPEAN UNION</t>
        </is>
      </c>
      <c r="C236" t="inlineStr">
        <is>
          <t>EUROPEAN UNION|EU institutions and European civil service|EU office or agency|European Medicines Agency</t>
        </is>
      </c>
      <c r="D236" t="inlineStr">
        <is>
          <t>no</t>
        </is>
      </c>
      <c r="E236" t="inlineStr">
        <is>
          <t/>
        </is>
      </c>
      <c r="F236" t="inlineStr">
        <is>
          <t/>
        </is>
      </c>
      <c r="G236" t="inlineStr">
        <is>
          <t/>
        </is>
      </c>
      <c r="H236" t="inlineStr">
        <is>
          <t/>
        </is>
      </c>
      <c r="I236" t="inlineStr">
        <is>
          <t/>
        </is>
      </c>
      <c r="J236" t="inlineStr">
        <is>
          <t/>
        </is>
      </c>
      <c r="K236" t="inlineStr">
        <is>
          <t/>
        </is>
      </c>
      <c r="L236" t="inlineStr">
        <is>
          <t/>
        </is>
      </c>
      <c r="M236" t="inlineStr">
        <is>
          <t/>
        </is>
      </c>
      <c r="N236" t="inlineStr">
        <is>
          <t/>
        </is>
      </c>
      <c r="O236" t="inlineStr">
        <is>
          <t/>
        </is>
      </c>
      <c r="P236" t="inlineStr">
        <is>
          <t/>
        </is>
      </c>
      <c r="Q236" t="inlineStr">
        <is>
          <t/>
        </is>
      </c>
      <c r="R236" t="inlineStr">
        <is>
          <t/>
        </is>
      </c>
      <c r="S236" t="inlineStr">
        <is>
          <t/>
        </is>
      </c>
      <c r="T236" t="inlineStr">
        <is>
          <t/>
        </is>
      </c>
      <c r="U236" t="inlineStr">
        <is>
          <t/>
        </is>
      </c>
      <c r="V236" t="inlineStr">
        <is>
          <t/>
        </is>
      </c>
      <c r="W236" t="inlineStr">
        <is>
          <t/>
        </is>
      </c>
      <c r="X236" t="inlineStr">
        <is>
          <t/>
        </is>
      </c>
      <c r="Y236" t="inlineStr">
        <is>
          <t/>
        </is>
      </c>
      <c r="Z236" s="2" t="inlineStr">
        <is>
          <t>covalent binding</t>
        </is>
      </c>
      <c r="AA236" s="2" t="inlineStr">
        <is>
          <t>2</t>
        </is>
      </c>
      <c r="AB236" s="2" t="inlineStr">
        <is>
          <t/>
        </is>
      </c>
      <c r="AC236" t="inlineStr">
        <is>
          <t/>
        </is>
      </c>
      <c r="AD236" s="2" t="inlineStr">
        <is>
          <t>enlace covalente</t>
        </is>
      </c>
      <c r="AE236" s="2" t="inlineStr">
        <is>
          <t>2</t>
        </is>
      </c>
      <c r="AF236" s="2" t="inlineStr">
        <is>
          <t/>
        </is>
      </c>
      <c r="AG236" t="inlineStr">
        <is>
          <t/>
        </is>
      </c>
      <c r="AH236" t="inlineStr">
        <is>
          <t/>
        </is>
      </c>
      <c r="AI236" t="inlineStr">
        <is>
          <t/>
        </is>
      </c>
      <c r="AJ236" t="inlineStr">
        <is>
          <t/>
        </is>
      </c>
      <c r="AK236" t="inlineStr">
        <is>
          <t/>
        </is>
      </c>
      <c r="AL236" t="inlineStr">
        <is>
          <t/>
        </is>
      </c>
      <c r="AM236" t="inlineStr">
        <is>
          <t/>
        </is>
      </c>
      <c r="AN236" t="inlineStr">
        <is>
          <t/>
        </is>
      </c>
      <c r="AO236" t="inlineStr">
        <is>
          <t/>
        </is>
      </c>
      <c r="AP236" s="2" t="inlineStr">
        <is>
          <t>liaison covalente</t>
        </is>
      </c>
      <c r="AQ236" s="2" t="inlineStr">
        <is>
          <t>2</t>
        </is>
      </c>
      <c r="AR236" s="2" t="inlineStr">
        <is>
          <t/>
        </is>
      </c>
      <c r="AS236" t="inlineStr">
        <is>
          <t/>
        </is>
      </c>
      <c r="AT236" t="inlineStr">
        <is>
          <t/>
        </is>
      </c>
      <c r="AU236" t="inlineStr">
        <is>
          <t/>
        </is>
      </c>
      <c r="AV236" t="inlineStr">
        <is>
          <t/>
        </is>
      </c>
      <c r="AW236" t="inlineStr">
        <is>
          <t/>
        </is>
      </c>
      <c r="AX236" t="inlineStr">
        <is>
          <t/>
        </is>
      </c>
      <c r="AY236" t="inlineStr">
        <is>
          <t/>
        </is>
      </c>
      <c r="AZ236" t="inlineStr">
        <is>
          <t/>
        </is>
      </c>
      <c r="BA236" t="inlineStr">
        <is>
          <t/>
        </is>
      </c>
      <c r="BB236" t="inlineStr">
        <is>
          <t/>
        </is>
      </c>
      <c r="BC236" t="inlineStr">
        <is>
          <t/>
        </is>
      </c>
      <c r="BD236" t="inlineStr">
        <is>
          <t/>
        </is>
      </c>
      <c r="BE236" t="inlineStr">
        <is>
          <t/>
        </is>
      </c>
      <c r="BF236" s="2" t="inlineStr">
        <is>
          <t>legame covalente</t>
        </is>
      </c>
      <c r="BG236" s="2" t="inlineStr">
        <is>
          <t>2</t>
        </is>
      </c>
      <c r="BH236" s="2" t="inlineStr">
        <is>
          <t/>
        </is>
      </c>
      <c r="BI236" t="inlineStr">
        <is>
          <t/>
        </is>
      </c>
      <c r="BJ236" t="inlineStr">
        <is>
          <t/>
        </is>
      </c>
      <c r="BK236" t="inlineStr">
        <is>
          <t/>
        </is>
      </c>
      <c r="BL236" t="inlineStr">
        <is>
          <t/>
        </is>
      </c>
      <c r="BM236" t="inlineStr">
        <is>
          <t/>
        </is>
      </c>
      <c r="BN236" t="inlineStr">
        <is>
          <t/>
        </is>
      </c>
      <c r="BO236" t="inlineStr">
        <is>
          <t/>
        </is>
      </c>
      <c r="BP236" t="inlineStr">
        <is>
          <t/>
        </is>
      </c>
      <c r="BQ236" t="inlineStr">
        <is>
          <t/>
        </is>
      </c>
      <c r="BR236" t="inlineStr">
        <is>
          <t/>
        </is>
      </c>
      <c r="BS236" t="inlineStr">
        <is>
          <t/>
        </is>
      </c>
      <c r="BT236" t="inlineStr">
        <is>
          <t/>
        </is>
      </c>
      <c r="BU236" t="inlineStr">
        <is>
          <t/>
        </is>
      </c>
      <c r="BV236" t="inlineStr">
        <is>
          <t/>
        </is>
      </c>
      <c r="BW236" t="inlineStr">
        <is>
          <t/>
        </is>
      </c>
      <c r="BX236" t="inlineStr">
        <is>
          <t/>
        </is>
      </c>
      <c r="BY236" t="inlineStr">
        <is>
          <t/>
        </is>
      </c>
      <c r="BZ236" t="inlineStr">
        <is>
          <t/>
        </is>
      </c>
      <c r="CA236" t="inlineStr">
        <is>
          <t/>
        </is>
      </c>
      <c r="CB236" t="inlineStr">
        <is>
          <t/>
        </is>
      </c>
      <c r="CC236" t="inlineStr">
        <is>
          <t/>
        </is>
      </c>
      <c r="CD236" t="inlineStr">
        <is>
          <t/>
        </is>
      </c>
      <c r="CE236" t="inlineStr">
        <is>
          <t/>
        </is>
      </c>
      <c r="CF236" t="inlineStr">
        <is>
          <t/>
        </is>
      </c>
      <c r="CG236" t="inlineStr">
        <is>
          <t/>
        </is>
      </c>
      <c r="CH236" t="inlineStr">
        <is>
          <t/>
        </is>
      </c>
      <c r="CI236" t="inlineStr">
        <is>
          <t/>
        </is>
      </c>
      <c r="CJ236" t="inlineStr">
        <is>
          <t/>
        </is>
      </c>
      <c r="CK236" t="inlineStr">
        <is>
          <t/>
        </is>
      </c>
      <c r="CL236" t="inlineStr">
        <is>
          <t/>
        </is>
      </c>
      <c r="CM236" t="inlineStr">
        <is>
          <t/>
        </is>
      </c>
      <c r="CN236" t="inlineStr">
        <is>
          <t/>
        </is>
      </c>
      <c r="CO236" t="inlineStr">
        <is>
          <t/>
        </is>
      </c>
      <c r="CP236" t="inlineStr">
        <is>
          <t/>
        </is>
      </c>
      <c r="CQ236" t="inlineStr">
        <is>
          <t/>
        </is>
      </c>
      <c r="CR236" t="inlineStr">
        <is>
          <t/>
        </is>
      </c>
      <c r="CS236" t="inlineStr">
        <is>
          <t/>
        </is>
      </c>
      <c r="CT236" t="inlineStr">
        <is>
          <t/>
        </is>
      </c>
      <c r="CU236" t="inlineStr">
        <is>
          <t/>
        </is>
      </c>
      <c r="CV236" t="inlineStr">
        <is>
          <t/>
        </is>
      </c>
      <c r="CW236" t="inlineStr">
        <is>
          <t/>
        </is>
      </c>
    </row>
    <row r="237">
      <c r="A237" s="1" t="str">
        <f>HYPERLINK("https://iate.europa.eu/entry/result/3635608/all", "3635608")</f>
        <v>3635608</v>
      </c>
      <c r="B237" t="inlineStr">
        <is>
          <t>EUROPEAN UNION</t>
        </is>
      </c>
      <c r="C237" t="inlineStr">
        <is>
          <t>EUROPEAN UNION|EU institutions and European civil service|EU office or agency|European Medicines Agency</t>
        </is>
      </c>
      <c r="D237" t="inlineStr">
        <is>
          <t>no</t>
        </is>
      </c>
      <c r="E237" t="inlineStr">
        <is>
          <t/>
        </is>
      </c>
      <c r="F237" t="inlineStr">
        <is>
          <t/>
        </is>
      </c>
      <c r="G237" t="inlineStr">
        <is>
          <t/>
        </is>
      </c>
      <c r="H237" t="inlineStr">
        <is>
          <t/>
        </is>
      </c>
      <c r="I237" t="inlineStr">
        <is>
          <t/>
        </is>
      </c>
      <c r="J237" t="inlineStr">
        <is>
          <t/>
        </is>
      </c>
      <c r="K237" t="inlineStr">
        <is>
          <t/>
        </is>
      </c>
      <c r="L237" t="inlineStr">
        <is>
          <t/>
        </is>
      </c>
      <c r="M237" t="inlineStr">
        <is>
          <t/>
        </is>
      </c>
      <c r="N237" t="inlineStr">
        <is>
          <t/>
        </is>
      </c>
      <c r="O237" t="inlineStr">
        <is>
          <t/>
        </is>
      </c>
      <c r="P237" t="inlineStr">
        <is>
          <t/>
        </is>
      </c>
      <c r="Q237" t="inlineStr">
        <is>
          <t/>
        </is>
      </c>
      <c r="R237" t="inlineStr">
        <is>
          <t/>
        </is>
      </c>
      <c r="S237" t="inlineStr">
        <is>
          <t/>
        </is>
      </c>
      <c r="T237" t="inlineStr">
        <is>
          <t/>
        </is>
      </c>
      <c r="U237" t="inlineStr">
        <is>
          <t/>
        </is>
      </c>
      <c r="V237" t="inlineStr">
        <is>
          <t/>
        </is>
      </c>
      <c r="W237" t="inlineStr">
        <is>
          <t/>
        </is>
      </c>
      <c r="X237" t="inlineStr">
        <is>
          <t/>
        </is>
      </c>
      <c r="Y237" t="inlineStr">
        <is>
          <t/>
        </is>
      </c>
      <c r="Z237" s="2" t="inlineStr">
        <is>
          <t>combination regimen</t>
        </is>
      </c>
      <c r="AA237" s="2" t="inlineStr">
        <is>
          <t>2</t>
        </is>
      </c>
      <c r="AB237" s="2" t="inlineStr">
        <is>
          <t/>
        </is>
      </c>
      <c r="AC237" t="inlineStr">
        <is>
          <t/>
        </is>
      </c>
      <c r="AD237" s="2" t="inlineStr">
        <is>
          <t>régimen en combinación</t>
        </is>
      </c>
      <c r="AE237" s="2" t="inlineStr">
        <is>
          <t>2</t>
        </is>
      </c>
      <c r="AF237" s="2" t="inlineStr">
        <is>
          <t/>
        </is>
      </c>
      <c r="AG237" t="inlineStr">
        <is>
          <t/>
        </is>
      </c>
      <c r="AH237" t="inlineStr">
        <is>
          <t/>
        </is>
      </c>
      <c r="AI237" t="inlineStr">
        <is>
          <t/>
        </is>
      </c>
      <c r="AJ237" t="inlineStr">
        <is>
          <t/>
        </is>
      </c>
      <c r="AK237" t="inlineStr">
        <is>
          <t/>
        </is>
      </c>
      <c r="AL237" t="inlineStr">
        <is>
          <t/>
        </is>
      </c>
      <c r="AM237" t="inlineStr">
        <is>
          <t/>
        </is>
      </c>
      <c r="AN237" t="inlineStr">
        <is>
          <t/>
        </is>
      </c>
      <c r="AO237" t="inlineStr">
        <is>
          <t/>
        </is>
      </c>
      <c r="AP237" s="2" t="inlineStr">
        <is>
          <t>traitement associé</t>
        </is>
      </c>
      <c r="AQ237" s="2" t="inlineStr">
        <is>
          <t>2</t>
        </is>
      </c>
      <c r="AR237" s="2" t="inlineStr">
        <is>
          <t/>
        </is>
      </c>
      <c r="AS237" t="inlineStr">
        <is>
          <t/>
        </is>
      </c>
      <c r="AT237" t="inlineStr">
        <is>
          <t/>
        </is>
      </c>
      <c r="AU237" t="inlineStr">
        <is>
          <t/>
        </is>
      </c>
      <c r="AV237" t="inlineStr">
        <is>
          <t/>
        </is>
      </c>
      <c r="AW237" t="inlineStr">
        <is>
          <t/>
        </is>
      </c>
      <c r="AX237" t="inlineStr">
        <is>
          <t/>
        </is>
      </c>
      <c r="AY237" t="inlineStr">
        <is>
          <t/>
        </is>
      </c>
      <c r="AZ237" t="inlineStr">
        <is>
          <t/>
        </is>
      </c>
      <c r="BA237" t="inlineStr">
        <is>
          <t/>
        </is>
      </c>
      <c r="BB237" t="inlineStr">
        <is>
          <t/>
        </is>
      </c>
      <c r="BC237" t="inlineStr">
        <is>
          <t/>
        </is>
      </c>
      <c r="BD237" t="inlineStr">
        <is>
          <t/>
        </is>
      </c>
      <c r="BE237" t="inlineStr">
        <is>
          <t/>
        </is>
      </c>
      <c r="BF237" s="2" t="inlineStr">
        <is>
          <t>regime di associazione</t>
        </is>
      </c>
      <c r="BG237" s="2" t="inlineStr">
        <is>
          <t>2</t>
        </is>
      </c>
      <c r="BH237" s="2" t="inlineStr">
        <is>
          <t/>
        </is>
      </c>
      <c r="BI237" t="inlineStr">
        <is>
          <t/>
        </is>
      </c>
      <c r="BJ237" t="inlineStr">
        <is>
          <t/>
        </is>
      </c>
      <c r="BK237" t="inlineStr">
        <is>
          <t/>
        </is>
      </c>
      <c r="BL237" t="inlineStr">
        <is>
          <t/>
        </is>
      </c>
      <c r="BM237" t="inlineStr">
        <is>
          <t/>
        </is>
      </c>
      <c r="BN237" t="inlineStr">
        <is>
          <t/>
        </is>
      </c>
      <c r="BO237" t="inlineStr">
        <is>
          <t/>
        </is>
      </c>
      <c r="BP237" t="inlineStr">
        <is>
          <t/>
        </is>
      </c>
      <c r="BQ237" t="inlineStr">
        <is>
          <t/>
        </is>
      </c>
      <c r="BR237" t="inlineStr">
        <is>
          <t/>
        </is>
      </c>
      <c r="BS237" t="inlineStr">
        <is>
          <t/>
        </is>
      </c>
      <c r="BT237" t="inlineStr">
        <is>
          <t/>
        </is>
      </c>
      <c r="BU237" t="inlineStr">
        <is>
          <t/>
        </is>
      </c>
      <c r="BV237" t="inlineStr">
        <is>
          <t/>
        </is>
      </c>
      <c r="BW237" t="inlineStr">
        <is>
          <t/>
        </is>
      </c>
      <c r="BX237" t="inlineStr">
        <is>
          <t/>
        </is>
      </c>
      <c r="BY237" t="inlineStr">
        <is>
          <t/>
        </is>
      </c>
      <c r="BZ237" t="inlineStr">
        <is>
          <t/>
        </is>
      </c>
      <c r="CA237" t="inlineStr">
        <is>
          <t/>
        </is>
      </c>
      <c r="CB237" t="inlineStr">
        <is>
          <t/>
        </is>
      </c>
      <c r="CC237" t="inlineStr">
        <is>
          <t/>
        </is>
      </c>
      <c r="CD237" t="inlineStr">
        <is>
          <t/>
        </is>
      </c>
      <c r="CE237" t="inlineStr">
        <is>
          <t/>
        </is>
      </c>
      <c r="CF237" t="inlineStr">
        <is>
          <t/>
        </is>
      </c>
      <c r="CG237" t="inlineStr">
        <is>
          <t/>
        </is>
      </c>
      <c r="CH237" t="inlineStr">
        <is>
          <t/>
        </is>
      </c>
      <c r="CI237" t="inlineStr">
        <is>
          <t/>
        </is>
      </c>
      <c r="CJ237" t="inlineStr">
        <is>
          <t/>
        </is>
      </c>
      <c r="CK237" t="inlineStr">
        <is>
          <t/>
        </is>
      </c>
      <c r="CL237" t="inlineStr">
        <is>
          <t/>
        </is>
      </c>
      <c r="CM237" t="inlineStr">
        <is>
          <t/>
        </is>
      </c>
      <c r="CN237" t="inlineStr">
        <is>
          <t/>
        </is>
      </c>
      <c r="CO237" t="inlineStr">
        <is>
          <t/>
        </is>
      </c>
      <c r="CP237" t="inlineStr">
        <is>
          <t/>
        </is>
      </c>
      <c r="CQ237" t="inlineStr">
        <is>
          <t/>
        </is>
      </c>
      <c r="CR237" t="inlineStr">
        <is>
          <t/>
        </is>
      </c>
      <c r="CS237" t="inlineStr">
        <is>
          <t/>
        </is>
      </c>
      <c r="CT237" t="inlineStr">
        <is>
          <t/>
        </is>
      </c>
      <c r="CU237" t="inlineStr">
        <is>
          <t/>
        </is>
      </c>
      <c r="CV237" t="inlineStr">
        <is>
          <t/>
        </is>
      </c>
      <c r="CW237" t="inlineStr">
        <is>
          <t/>
        </is>
      </c>
    </row>
    <row r="238">
      <c r="A238" s="1" t="str">
        <f>HYPERLINK("https://iate.europa.eu/entry/result/3635431/all", "3635431")</f>
        <v>3635431</v>
      </c>
      <c r="B238" t="inlineStr">
        <is>
          <t>EUROPEAN UNION</t>
        </is>
      </c>
      <c r="C238" t="inlineStr">
        <is>
          <t>EUROPEAN UNION|EU institutions and European civil service|EU office or agency|European Medicines Agency</t>
        </is>
      </c>
      <c r="D238" t="inlineStr">
        <is>
          <t>no</t>
        </is>
      </c>
      <c r="E238" t="inlineStr">
        <is>
          <t/>
        </is>
      </c>
      <c r="F238" t="inlineStr">
        <is>
          <t/>
        </is>
      </c>
      <c r="G238" t="inlineStr">
        <is>
          <t/>
        </is>
      </c>
      <c r="H238" t="inlineStr">
        <is>
          <t/>
        </is>
      </c>
      <c r="I238" t="inlineStr">
        <is>
          <t/>
        </is>
      </c>
      <c r="J238" t="inlineStr">
        <is>
          <t/>
        </is>
      </c>
      <c r="K238" t="inlineStr">
        <is>
          <t/>
        </is>
      </c>
      <c r="L238" t="inlineStr">
        <is>
          <t/>
        </is>
      </c>
      <c r="M238" t="inlineStr">
        <is>
          <t/>
        </is>
      </c>
      <c r="N238" t="inlineStr">
        <is>
          <t/>
        </is>
      </c>
      <c r="O238" t="inlineStr">
        <is>
          <t/>
        </is>
      </c>
      <c r="P238" t="inlineStr">
        <is>
          <t/>
        </is>
      </c>
      <c r="Q238" t="inlineStr">
        <is>
          <t/>
        </is>
      </c>
      <c r="R238" t="inlineStr">
        <is>
          <t/>
        </is>
      </c>
      <c r="S238" t="inlineStr">
        <is>
          <t/>
        </is>
      </c>
      <c r="T238" t="inlineStr">
        <is>
          <t/>
        </is>
      </c>
      <c r="U238" t="inlineStr">
        <is>
          <t/>
        </is>
      </c>
      <c r="V238" t="inlineStr">
        <is>
          <t/>
        </is>
      </c>
      <c r="W238" t="inlineStr">
        <is>
          <t/>
        </is>
      </c>
      <c r="X238" t="inlineStr">
        <is>
          <t/>
        </is>
      </c>
      <c r="Y238" t="inlineStr">
        <is>
          <t/>
        </is>
      </c>
      <c r="Z238" s="2" t="inlineStr">
        <is>
          <t>gastrointestinal flora|
GI flora</t>
        </is>
      </c>
      <c r="AA238" s="2" t="inlineStr">
        <is>
          <t>2|
2</t>
        </is>
      </c>
      <c r="AB238" s="2" t="inlineStr">
        <is>
          <t xml:space="preserve">|
</t>
        </is>
      </c>
      <c r="AC238" t="inlineStr">
        <is>
          <t/>
        </is>
      </c>
      <c r="AD238" s="2" t="inlineStr">
        <is>
          <t>flora gastrointestinal</t>
        </is>
      </c>
      <c r="AE238" s="2" t="inlineStr">
        <is>
          <t>2</t>
        </is>
      </c>
      <c r="AF238" s="2" t="inlineStr">
        <is>
          <t/>
        </is>
      </c>
      <c r="AG238" t="inlineStr">
        <is>
          <t/>
        </is>
      </c>
      <c r="AH238" t="inlineStr">
        <is>
          <t/>
        </is>
      </c>
      <c r="AI238" t="inlineStr">
        <is>
          <t/>
        </is>
      </c>
      <c r="AJ238" t="inlineStr">
        <is>
          <t/>
        </is>
      </c>
      <c r="AK238" t="inlineStr">
        <is>
          <t/>
        </is>
      </c>
      <c r="AL238" t="inlineStr">
        <is>
          <t/>
        </is>
      </c>
      <c r="AM238" t="inlineStr">
        <is>
          <t/>
        </is>
      </c>
      <c r="AN238" t="inlineStr">
        <is>
          <t/>
        </is>
      </c>
      <c r="AO238" t="inlineStr">
        <is>
          <t/>
        </is>
      </c>
      <c r="AP238" s="2" t="inlineStr">
        <is>
          <t>flore intestinale</t>
        </is>
      </c>
      <c r="AQ238" s="2" t="inlineStr">
        <is>
          <t>2</t>
        </is>
      </c>
      <c r="AR238" s="2" t="inlineStr">
        <is>
          <t/>
        </is>
      </c>
      <c r="AS238" t="inlineStr">
        <is>
          <t/>
        </is>
      </c>
      <c r="AT238" t="inlineStr">
        <is>
          <t/>
        </is>
      </c>
      <c r="AU238" t="inlineStr">
        <is>
          <t/>
        </is>
      </c>
      <c r="AV238" t="inlineStr">
        <is>
          <t/>
        </is>
      </c>
      <c r="AW238" t="inlineStr">
        <is>
          <t/>
        </is>
      </c>
      <c r="AX238" t="inlineStr">
        <is>
          <t/>
        </is>
      </c>
      <c r="AY238" t="inlineStr">
        <is>
          <t/>
        </is>
      </c>
      <c r="AZ238" t="inlineStr">
        <is>
          <t/>
        </is>
      </c>
      <c r="BA238" t="inlineStr">
        <is>
          <t/>
        </is>
      </c>
      <c r="BB238" t="inlineStr">
        <is>
          <t/>
        </is>
      </c>
      <c r="BC238" t="inlineStr">
        <is>
          <t/>
        </is>
      </c>
      <c r="BD238" t="inlineStr">
        <is>
          <t/>
        </is>
      </c>
      <c r="BE238" t="inlineStr">
        <is>
          <t/>
        </is>
      </c>
      <c r="BF238" s="2" t="inlineStr">
        <is>
          <t>flora gastrointestinale|
flora GI</t>
        </is>
      </c>
      <c r="BG238" s="2" t="inlineStr">
        <is>
          <t>2|
2</t>
        </is>
      </c>
      <c r="BH238" s="2" t="inlineStr">
        <is>
          <t xml:space="preserve">|
</t>
        </is>
      </c>
      <c r="BI238" t="inlineStr">
        <is>
          <t/>
        </is>
      </c>
      <c r="BJ238" t="inlineStr">
        <is>
          <t/>
        </is>
      </c>
      <c r="BK238" t="inlineStr">
        <is>
          <t/>
        </is>
      </c>
      <c r="BL238" t="inlineStr">
        <is>
          <t/>
        </is>
      </c>
      <c r="BM238" t="inlineStr">
        <is>
          <t/>
        </is>
      </c>
      <c r="BN238" t="inlineStr">
        <is>
          <t/>
        </is>
      </c>
      <c r="BO238" t="inlineStr">
        <is>
          <t/>
        </is>
      </c>
      <c r="BP238" t="inlineStr">
        <is>
          <t/>
        </is>
      </c>
      <c r="BQ238" t="inlineStr">
        <is>
          <t/>
        </is>
      </c>
      <c r="BR238" t="inlineStr">
        <is>
          <t/>
        </is>
      </c>
      <c r="BS238" t="inlineStr">
        <is>
          <t/>
        </is>
      </c>
      <c r="BT238" t="inlineStr">
        <is>
          <t/>
        </is>
      </c>
      <c r="BU238" t="inlineStr">
        <is>
          <t/>
        </is>
      </c>
      <c r="BV238" t="inlineStr">
        <is>
          <t/>
        </is>
      </c>
      <c r="BW238" t="inlineStr">
        <is>
          <t/>
        </is>
      </c>
      <c r="BX238" t="inlineStr">
        <is>
          <t/>
        </is>
      </c>
      <c r="BY238" t="inlineStr">
        <is>
          <t/>
        </is>
      </c>
      <c r="BZ238" t="inlineStr">
        <is>
          <t/>
        </is>
      </c>
      <c r="CA238" t="inlineStr">
        <is>
          <t/>
        </is>
      </c>
      <c r="CB238" t="inlineStr">
        <is>
          <t/>
        </is>
      </c>
      <c r="CC238" t="inlineStr">
        <is>
          <t/>
        </is>
      </c>
      <c r="CD238" t="inlineStr">
        <is>
          <t/>
        </is>
      </c>
      <c r="CE238" t="inlineStr">
        <is>
          <t/>
        </is>
      </c>
      <c r="CF238" t="inlineStr">
        <is>
          <t/>
        </is>
      </c>
      <c r="CG238" t="inlineStr">
        <is>
          <t/>
        </is>
      </c>
      <c r="CH238" t="inlineStr">
        <is>
          <t/>
        </is>
      </c>
      <c r="CI238" t="inlineStr">
        <is>
          <t/>
        </is>
      </c>
      <c r="CJ238" t="inlineStr">
        <is>
          <t/>
        </is>
      </c>
      <c r="CK238" t="inlineStr">
        <is>
          <t/>
        </is>
      </c>
      <c r="CL238" t="inlineStr">
        <is>
          <t/>
        </is>
      </c>
      <c r="CM238" t="inlineStr">
        <is>
          <t/>
        </is>
      </c>
      <c r="CN238" t="inlineStr">
        <is>
          <t/>
        </is>
      </c>
      <c r="CO238" t="inlineStr">
        <is>
          <t/>
        </is>
      </c>
      <c r="CP238" t="inlineStr">
        <is>
          <t/>
        </is>
      </c>
      <c r="CQ238" t="inlineStr">
        <is>
          <t/>
        </is>
      </c>
      <c r="CR238" t="inlineStr">
        <is>
          <t/>
        </is>
      </c>
      <c r="CS238" t="inlineStr">
        <is>
          <t/>
        </is>
      </c>
      <c r="CT238" t="inlineStr">
        <is>
          <t/>
        </is>
      </c>
      <c r="CU238" t="inlineStr">
        <is>
          <t/>
        </is>
      </c>
      <c r="CV238" t="inlineStr">
        <is>
          <t/>
        </is>
      </c>
      <c r="CW238" t="inlineStr">
        <is>
          <t/>
        </is>
      </c>
    </row>
    <row r="239">
      <c r="A239" s="1" t="str">
        <f>HYPERLINK("https://iate.europa.eu/entry/result/3635377/all", "3635377")</f>
        <v>3635377</v>
      </c>
      <c r="B239" t="inlineStr">
        <is>
          <t>EUROPEAN UNION</t>
        </is>
      </c>
      <c r="C239" t="inlineStr">
        <is>
          <t>EUROPEAN UNION|EU institutions and European civil service|EU office or agency|European Medicines Agency</t>
        </is>
      </c>
      <c r="D239" t="inlineStr">
        <is>
          <t>no</t>
        </is>
      </c>
      <c r="E239" t="inlineStr">
        <is>
          <t/>
        </is>
      </c>
      <c r="F239" t="inlineStr">
        <is>
          <t/>
        </is>
      </c>
      <c r="G239" t="inlineStr">
        <is>
          <t/>
        </is>
      </c>
      <c r="H239" t="inlineStr">
        <is>
          <t/>
        </is>
      </c>
      <c r="I239" t="inlineStr">
        <is>
          <t/>
        </is>
      </c>
      <c r="J239" t="inlineStr">
        <is>
          <t/>
        </is>
      </c>
      <c r="K239" t="inlineStr">
        <is>
          <t/>
        </is>
      </c>
      <c r="L239" t="inlineStr">
        <is>
          <t/>
        </is>
      </c>
      <c r="M239" t="inlineStr">
        <is>
          <t/>
        </is>
      </c>
      <c r="N239" t="inlineStr">
        <is>
          <t/>
        </is>
      </c>
      <c r="O239" t="inlineStr">
        <is>
          <t/>
        </is>
      </c>
      <c r="P239" t="inlineStr">
        <is>
          <t/>
        </is>
      </c>
      <c r="Q239" t="inlineStr">
        <is>
          <t/>
        </is>
      </c>
      <c r="R239" t="inlineStr">
        <is>
          <t/>
        </is>
      </c>
      <c r="S239" t="inlineStr">
        <is>
          <t/>
        </is>
      </c>
      <c r="T239" t="inlineStr">
        <is>
          <t/>
        </is>
      </c>
      <c r="U239" t="inlineStr">
        <is>
          <t/>
        </is>
      </c>
      <c r="V239" t="inlineStr">
        <is>
          <t/>
        </is>
      </c>
      <c r="W239" t="inlineStr">
        <is>
          <t/>
        </is>
      </c>
      <c r="X239" t="inlineStr">
        <is>
          <t/>
        </is>
      </c>
      <c r="Y239" t="inlineStr">
        <is>
          <t/>
        </is>
      </c>
      <c r="Z239" s="2" t="inlineStr">
        <is>
          <t>gastric lumen</t>
        </is>
      </c>
      <c r="AA239" s="2" t="inlineStr">
        <is>
          <t>2</t>
        </is>
      </c>
      <c r="AB239" s="2" t="inlineStr">
        <is>
          <t/>
        </is>
      </c>
      <c r="AC239" t="inlineStr">
        <is>
          <t/>
        </is>
      </c>
      <c r="AD239" s="2" t="inlineStr">
        <is>
          <t>luz gástrica</t>
        </is>
      </c>
      <c r="AE239" s="2" t="inlineStr">
        <is>
          <t>2</t>
        </is>
      </c>
      <c r="AF239" s="2" t="inlineStr">
        <is>
          <t/>
        </is>
      </c>
      <c r="AG239" t="inlineStr">
        <is>
          <t/>
        </is>
      </c>
      <c r="AH239" t="inlineStr">
        <is>
          <t/>
        </is>
      </c>
      <c r="AI239" t="inlineStr">
        <is>
          <t/>
        </is>
      </c>
      <c r="AJ239" t="inlineStr">
        <is>
          <t/>
        </is>
      </c>
      <c r="AK239" t="inlineStr">
        <is>
          <t/>
        </is>
      </c>
      <c r="AL239" t="inlineStr">
        <is>
          <t/>
        </is>
      </c>
      <c r="AM239" t="inlineStr">
        <is>
          <t/>
        </is>
      </c>
      <c r="AN239" t="inlineStr">
        <is>
          <t/>
        </is>
      </c>
      <c r="AO239" t="inlineStr">
        <is>
          <t/>
        </is>
      </c>
      <c r="AP239" s="2" t="inlineStr">
        <is>
          <t>lumière gastrique</t>
        </is>
      </c>
      <c r="AQ239" s="2" t="inlineStr">
        <is>
          <t>2</t>
        </is>
      </c>
      <c r="AR239" s="2" t="inlineStr">
        <is>
          <t/>
        </is>
      </c>
      <c r="AS239" t="inlineStr">
        <is>
          <t/>
        </is>
      </c>
      <c r="AT239" t="inlineStr">
        <is>
          <t/>
        </is>
      </c>
      <c r="AU239" t="inlineStr">
        <is>
          <t/>
        </is>
      </c>
      <c r="AV239" t="inlineStr">
        <is>
          <t/>
        </is>
      </c>
      <c r="AW239" t="inlineStr">
        <is>
          <t/>
        </is>
      </c>
      <c r="AX239" t="inlineStr">
        <is>
          <t/>
        </is>
      </c>
      <c r="AY239" t="inlineStr">
        <is>
          <t/>
        </is>
      </c>
      <c r="AZ239" t="inlineStr">
        <is>
          <t/>
        </is>
      </c>
      <c r="BA239" t="inlineStr">
        <is>
          <t/>
        </is>
      </c>
      <c r="BB239" t="inlineStr">
        <is>
          <t/>
        </is>
      </c>
      <c r="BC239" t="inlineStr">
        <is>
          <t/>
        </is>
      </c>
      <c r="BD239" t="inlineStr">
        <is>
          <t/>
        </is>
      </c>
      <c r="BE239" t="inlineStr">
        <is>
          <t/>
        </is>
      </c>
      <c r="BF239" s="2" t="inlineStr">
        <is>
          <t>lume gastrico</t>
        </is>
      </c>
      <c r="BG239" s="2" t="inlineStr">
        <is>
          <t>2</t>
        </is>
      </c>
      <c r="BH239" s="2" t="inlineStr">
        <is>
          <t/>
        </is>
      </c>
      <c r="BI239" t="inlineStr">
        <is>
          <t/>
        </is>
      </c>
      <c r="BJ239" t="inlineStr">
        <is>
          <t/>
        </is>
      </c>
      <c r="BK239" t="inlineStr">
        <is>
          <t/>
        </is>
      </c>
      <c r="BL239" t="inlineStr">
        <is>
          <t/>
        </is>
      </c>
      <c r="BM239" t="inlineStr">
        <is>
          <t/>
        </is>
      </c>
      <c r="BN239" t="inlineStr">
        <is>
          <t/>
        </is>
      </c>
      <c r="BO239" t="inlineStr">
        <is>
          <t/>
        </is>
      </c>
      <c r="BP239" t="inlineStr">
        <is>
          <t/>
        </is>
      </c>
      <c r="BQ239" t="inlineStr">
        <is>
          <t/>
        </is>
      </c>
      <c r="BR239" t="inlineStr">
        <is>
          <t/>
        </is>
      </c>
      <c r="BS239" t="inlineStr">
        <is>
          <t/>
        </is>
      </c>
      <c r="BT239" t="inlineStr">
        <is>
          <t/>
        </is>
      </c>
      <c r="BU239" t="inlineStr">
        <is>
          <t/>
        </is>
      </c>
      <c r="BV239" t="inlineStr">
        <is>
          <t/>
        </is>
      </c>
      <c r="BW239" t="inlineStr">
        <is>
          <t/>
        </is>
      </c>
      <c r="BX239" t="inlineStr">
        <is>
          <t/>
        </is>
      </c>
      <c r="BY239" t="inlineStr">
        <is>
          <t/>
        </is>
      </c>
      <c r="BZ239" t="inlineStr">
        <is>
          <t/>
        </is>
      </c>
      <c r="CA239" t="inlineStr">
        <is>
          <t/>
        </is>
      </c>
      <c r="CB239" t="inlineStr">
        <is>
          <t/>
        </is>
      </c>
      <c r="CC239" t="inlineStr">
        <is>
          <t/>
        </is>
      </c>
      <c r="CD239" t="inlineStr">
        <is>
          <t/>
        </is>
      </c>
      <c r="CE239" t="inlineStr">
        <is>
          <t/>
        </is>
      </c>
      <c r="CF239" t="inlineStr">
        <is>
          <t/>
        </is>
      </c>
      <c r="CG239" t="inlineStr">
        <is>
          <t/>
        </is>
      </c>
      <c r="CH239" t="inlineStr">
        <is>
          <t/>
        </is>
      </c>
      <c r="CI239" t="inlineStr">
        <is>
          <t/>
        </is>
      </c>
      <c r="CJ239" t="inlineStr">
        <is>
          <t/>
        </is>
      </c>
      <c r="CK239" t="inlineStr">
        <is>
          <t/>
        </is>
      </c>
      <c r="CL239" t="inlineStr">
        <is>
          <t/>
        </is>
      </c>
      <c r="CM239" t="inlineStr">
        <is>
          <t/>
        </is>
      </c>
      <c r="CN239" t="inlineStr">
        <is>
          <t/>
        </is>
      </c>
      <c r="CO239" t="inlineStr">
        <is>
          <t/>
        </is>
      </c>
      <c r="CP239" t="inlineStr">
        <is>
          <t/>
        </is>
      </c>
      <c r="CQ239" t="inlineStr">
        <is>
          <t/>
        </is>
      </c>
      <c r="CR239" t="inlineStr">
        <is>
          <t/>
        </is>
      </c>
      <c r="CS239" t="inlineStr">
        <is>
          <t/>
        </is>
      </c>
      <c r="CT239" t="inlineStr">
        <is>
          <t/>
        </is>
      </c>
      <c r="CU239" t="inlineStr">
        <is>
          <t/>
        </is>
      </c>
      <c r="CV239" t="inlineStr">
        <is>
          <t/>
        </is>
      </c>
      <c r="CW239" t="inlineStr">
        <is>
          <t/>
        </is>
      </c>
    </row>
    <row r="240">
      <c r="A240" s="1" t="str">
        <f>HYPERLINK("https://iate.europa.eu/entry/result/3635422/all", "3635422")</f>
        <v>3635422</v>
      </c>
      <c r="B240" t="inlineStr">
        <is>
          <t>EUROPEAN UNION</t>
        </is>
      </c>
      <c r="C240" t="inlineStr">
        <is>
          <t>EUROPEAN UNION|EU institutions and European civil service|EU office or agency|European Medicines Agency</t>
        </is>
      </c>
      <c r="D240" t="inlineStr">
        <is>
          <t>no</t>
        </is>
      </c>
      <c r="E240" t="inlineStr">
        <is>
          <t/>
        </is>
      </c>
      <c r="F240" t="inlineStr">
        <is>
          <t/>
        </is>
      </c>
      <c r="G240" t="inlineStr">
        <is>
          <t/>
        </is>
      </c>
      <c r="H240" t="inlineStr">
        <is>
          <t/>
        </is>
      </c>
      <c r="I240" t="inlineStr">
        <is>
          <t/>
        </is>
      </c>
      <c r="J240" t="inlineStr">
        <is>
          <t/>
        </is>
      </c>
      <c r="K240" t="inlineStr">
        <is>
          <t/>
        </is>
      </c>
      <c r="L240" t="inlineStr">
        <is>
          <t/>
        </is>
      </c>
      <c r="M240" t="inlineStr">
        <is>
          <t/>
        </is>
      </c>
      <c r="N240" t="inlineStr">
        <is>
          <t/>
        </is>
      </c>
      <c r="O240" t="inlineStr">
        <is>
          <t/>
        </is>
      </c>
      <c r="P240" t="inlineStr">
        <is>
          <t/>
        </is>
      </c>
      <c r="Q240" t="inlineStr">
        <is>
          <t/>
        </is>
      </c>
      <c r="R240" t="inlineStr">
        <is>
          <t/>
        </is>
      </c>
      <c r="S240" t="inlineStr">
        <is>
          <t/>
        </is>
      </c>
      <c r="T240" t="inlineStr">
        <is>
          <t/>
        </is>
      </c>
      <c r="U240" t="inlineStr">
        <is>
          <t/>
        </is>
      </c>
      <c r="V240" t="inlineStr">
        <is>
          <t/>
        </is>
      </c>
      <c r="W240" t="inlineStr">
        <is>
          <t/>
        </is>
      </c>
      <c r="X240" t="inlineStr">
        <is>
          <t/>
        </is>
      </c>
      <c r="Y240" t="inlineStr">
        <is>
          <t/>
        </is>
      </c>
      <c r="Z240" s="2" t="inlineStr">
        <is>
          <t>autosomal recessive disease</t>
        </is>
      </c>
      <c r="AA240" s="2" t="inlineStr">
        <is>
          <t>2</t>
        </is>
      </c>
      <c r="AB240" s="2" t="inlineStr">
        <is>
          <t/>
        </is>
      </c>
      <c r="AC240" t="inlineStr">
        <is>
          <t/>
        </is>
      </c>
      <c r="AD240" s="2" t="inlineStr">
        <is>
          <t>enfermedad autosómica recesiva</t>
        </is>
      </c>
      <c r="AE240" s="2" t="inlineStr">
        <is>
          <t>2</t>
        </is>
      </c>
      <c r="AF240" s="2" t="inlineStr">
        <is>
          <t/>
        </is>
      </c>
      <c r="AG240" t="inlineStr">
        <is>
          <t/>
        </is>
      </c>
      <c r="AH240" t="inlineStr">
        <is>
          <t/>
        </is>
      </c>
      <c r="AI240" t="inlineStr">
        <is>
          <t/>
        </is>
      </c>
      <c r="AJ240" t="inlineStr">
        <is>
          <t/>
        </is>
      </c>
      <c r="AK240" t="inlineStr">
        <is>
          <t/>
        </is>
      </c>
      <c r="AL240" t="inlineStr">
        <is>
          <t/>
        </is>
      </c>
      <c r="AM240" t="inlineStr">
        <is>
          <t/>
        </is>
      </c>
      <c r="AN240" t="inlineStr">
        <is>
          <t/>
        </is>
      </c>
      <c r="AO240" t="inlineStr">
        <is>
          <t/>
        </is>
      </c>
      <c r="AP240" s="2" t="inlineStr">
        <is>
          <t>maladie autosomique recessive</t>
        </is>
      </c>
      <c r="AQ240" s="2" t="inlineStr">
        <is>
          <t>2</t>
        </is>
      </c>
      <c r="AR240" s="2" t="inlineStr">
        <is>
          <t/>
        </is>
      </c>
      <c r="AS240" t="inlineStr">
        <is>
          <t/>
        </is>
      </c>
      <c r="AT240" t="inlineStr">
        <is>
          <t/>
        </is>
      </c>
      <c r="AU240" t="inlineStr">
        <is>
          <t/>
        </is>
      </c>
      <c r="AV240" t="inlineStr">
        <is>
          <t/>
        </is>
      </c>
      <c r="AW240" t="inlineStr">
        <is>
          <t/>
        </is>
      </c>
      <c r="AX240" t="inlineStr">
        <is>
          <t/>
        </is>
      </c>
      <c r="AY240" t="inlineStr">
        <is>
          <t/>
        </is>
      </c>
      <c r="AZ240" t="inlineStr">
        <is>
          <t/>
        </is>
      </c>
      <c r="BA240" t="inlineStr">
        <is>
          <t/>
        </is>
      </c>
      <c r="BB240" t="inlineStr">
        <is>
          <t/>
        </is>
      </c>
      <c r="BC240" t="inlineStr">
        <is>
          <t/>
        </is>
      </c>
      <c r="BD240" t="inlineStr">
        <is>
          <t/>
        </is>
      </c>
      <c r="BE240" t="inlineStr">
        <is>
          <t/>
        </is>
      </c>
      <c r="BF240" s="2" t="inlineStr">
        <is>
          <t>malattia autosomica recessiva</t>
        </is>
      </c>
      <c r="BG240" s="2" t="inlineStr">
        <is>
          <t>2</t>
        </is>
      </c>
      <c r="BH240" s="2" t="inlineStr">
        <is>
          <t/>
        </is>
      </c>
      <c r="BI240" t="inlineStr">
        <is>
          <t/>
        </is>
      </c>
      <c r="BJ240" t="inlineStr">
        <is>
          <t/>
        </is>
      </c>
      <c r="BK240" t="inlineStr">
        <is>
          <t/>
        </is>
      </c>
      <c r="BL240" t="inlineStr">
        <is>
          <t/>
        </is>
      </c>
      <c r="BM240" t="inlineStr">
        <is>
          <t/>
        </is>
      </c>
      <c r="BN240" t="inlineStr">
        <is>
          <t/>
        </is>
      </c>
      <c r="BO240" t="inlineStr">
        <is>
          <t/>
        </is>
      </c>
      <c r="BP240" t="inlineStr">
        <is>
          <t/>
        </is>
      </c>
      <c r="BQ240" t="inlineStr">
        <is>
          <t/>
        </is>
      </c>
      <c r="BR240" t="inlineStr">
        <is>
          <t/>
        </is>
      </c>
      <c r="BS240" t="inlineStr">
        <is>
          <t/>
        </is>
      </c>
      <c r="BT240" t="inlineStr">
        <is>
          <t/>
        </is>
      </c>
      <c r="BU240" t="inlineStr">
        <is>
          <t/>
        </is>
      </c>
      <c r="BV240" t="inlineStr">
        <is>
          <t/>
        </is>
      </c>
      <c r="BW240" t="inlineStr">
        <is>
          <t/>
        </is>
      </c>
      <c r="BX240" t="inlineStr">
        <is>
          <t/>
        </is>
      </c>
      <c r="BY240" t="inlineStr">
        <is>
          <t/>
        </is>
      </c>
      <c r="BZ240" t="inlineStr">
        <is>
          <t/>
        </is>
      </c>
      <c r="CA240" t="inlineStr">
        <is>
          <t/>
        </is>
      </c>
      <c r="CB240" t="inlineStr">
        <is>
          <t/>
        </is>
      </c>
      <c r="CC240" t="inlineStr">
        <is>
          <t/>
        </is>
      </c>
      <c r="CD240" t="inlineStr">
        <is>
          <t/>
        </is>
      </c>
      <c r="CE240" t="inlineStr">
        <is>
          <t/>
        </is>
      </c>
      <c r="CF240" t="inlineStr">
        <is>
          <t/>
        </is>
      </c>
      <c r="CG240" t="inlineStr">
        <is>
          <t/>
        </is>
      </c>
      <c r="CH240" t="inlineStr">
        <is>
          <t/>
        </is>
      </c>
      <c r="CI240" t="inlineStr">
        <is>
          <t/>
        </is>
      </c>
      <c r="CJ240" t="inlineStr">
        <is>
          <t/>
        </is>
      </c>
      <c r="CK240" t="inlineStr">
        <is>
          <t/>
        </is>
      </c>
      <c r="CL240" t="inlineStr">
        <is>
          <t/>
        </is>
      </c>
      <c r="CM240" t="inlineStr">
        <is>
          <t/>
        </is>
      </c>
      <c r="CN240" t="inlineStr">
        <is>
          <t/>
        </is>
      </c>
      <c r="CO240" t="inlineStr">
        <is>
          <t/>
        </is>
      </c>
      <c r="CP240" t="inlineStr">
        <is>
          <t/>
        </is>
      </c>
      <c r="CQ240" t="inlineStr">
        <is>
          <t/>
        </is>
      </c>
      <c r="CR240" t="inlineStr">
        <is>
          <t/>
        </is>
      </c>
      <c r="CS240" t="inlineStr">
        <is>
          <t/>
        </is>
      </c>
      <c r="CT240" t="inlineStr">
        <is>
          <t/>
        </is>
      </c>
      <c r="CU240" t="inlineStr">
        <is>
          <t/>
        </is>
      </c>
      <c r="CV240" t="inlineStr">
        <is>
          <t/>
        </is>
      </c>
      <c r="CW240" t="inlineStr">
        <is>
          <t/>
        </is>
      </c>
    </row>
    <row r="241">
      <c r="A241" s="1" t="str">
        <f>HYPERLINK("https://iate.europa.eu/entry/result/3635306/all", "3635306")</f>
        <v>3635306</v>
      </c>
      <c r="B241" t="inlineStr">
        <is>
          <t>EUROPEAN UNION</t>
        </is>
      </c>
      <c r="C241" t="inlineStr">
        <is>
          <t>EUROPEAN UNION|EU institutions and European civil service|EU office or agency|European Medicines Agency</t>
        </is>
      </c>
      <c r="D241" t="inlineStr">
        <is>
          <t>no</t>
        </is>
      </c>
      <c r="E241" t="inlineStr">
        <is>
          <t/>
        </is>
      </c>
      <c r="F241" t="inlineStr">
        <is>
          <t/>
        </is>
      </c>
      <c r="G241" t="inlineStr">
        <is>
          <t/>
        </is>
      </c>
      <c r="H241" t="inlineStr">
        <is>
          <t/>
        </is>
      </c>
      <c r="I241" t="inlineStr">
        <is>
          <t/>
        </is>
      </c>
      <c r="J241" t="inlineStr">
        <is>
          <t/>
        </is>
      </c>
      <c r="K241" t="inlineStr">
        <is>
          <t/>
        </is>
      </c>
      <c r="L241" t="inlineStr">
        <is>
          <t/>
        </is>
      </c>
      <c r="M241" t="inlineStr">
        <is>
          <t/>
        </is>
      </c>
      <c r="N241" t="inlineStr">
        <is>
          <t/>
        </is>
      </c>
      <c r="O241" t="inlineStr">
        <is>
          <t/>
        </is>
      </c>
      <c r="P241" t="inlineStr">
        <is>
          <t/>
        </is>
      </c>
      <c r="Q241" t="inlineStr">
        <is>
          <t/>
        </is>
      </c>
      <c r="R241" t="inlineStr">
        <is>
          <t/>
        </is>
      </c>
      <c r="S241" t="inlineStr">
        <is>
          <t/>
        </is>
      </c>
      <c r="T241" t="inlineStr">
        <is>
          <t/>
        </is>
      </c>
      <c r="U241" t="inlineStr">
        <is>
          <t/>
        </is>
      </c>
      <c r="V241" t="inlineStr">
        <is>
          <t/>
        </is>
      </c>
      <c r="W241" t="inlineStr">
        <is>
          <t/>
        </is>
      </c>
      <c r="X241" t="inlineStr">
        <is>
          <t/>
        </is>
      </c>
      <c r="Y241" t="inlineStr">
        <is>
          <t/>
        </is>
      </c>
      <c r="Z241" s="2" t="inlineStr">
        <is>
          <t>eye preparation</t>
        </is>
      </c>
      <c r="AA241" s="2" t="inlineStr">
        <is>
          <t>2</t>
        </is>
      </c>
      <c r="AB241" s="2" t="inlineStr">
        <is>
          <t/>
        </is>
      </c>
      <c r="AC241" t="inlineStr">
        <is>
          <t/>
        </is>
      </c>
      <c r="AD241" s="2" t="inlineStr">
        <is>
          <t>colirio</t>
        </is>
      </c>
      <c r="AE241" s="2" t="inlineStr">
        <is>
          <t>2</t>
        </is>
      </c>
      <c r="AF241" s="2" t="inlineStr">
        <is>
          <t/>
        </is>
      </c>
      <c r="AG241" t="inlineStr">
        <is>
          <t/>
        </is>
      </c>
      <c r="AH241" t="inlineStr">
        <is>
          <t/>
        </is>
      </c>
      <c r="AI241" t="inlineStr">
        <is>
          <t/>
        </is>
      </c>
      <c r="AJ241" t="inlineStr">
        <is>
          <t/>
        </is>
      </c>
      <c r="AK241" t="inlineStr">
        <is>
          <t/>
        </is>
      </c>
      <c r="AL241" t="inlineStr">
        <is>
          <t/>
        </is>
      </c>
      <c r="AM241" t="inlineStr">
        <is>
          <t/>
        </is>
      </c>
      <c r="AN241" t="inlineStr">
        <is>
          <t/>
        </is>
      </c>
      <c r="AO241" t="inlineStr">
        <is>
          <t/>
        </is>
      </c>
      <c r="AP241" s="2" t="inlineStr">
        <is>
          <t>produit oculaire</t>
        </is>
      </c>
      <c r="AQ241" s="2" t="inlineStr">
        <is>
          <t>2</t>
        </is>
      </c>
      <c r="AR241" s="2" t="inlineStr">
        <is>
          <t/>
        </is>
      </c>
      <c r="AS241" t="inlineStr">
        <is>
          <t/>
        </is>
      </c>
      <c r="AT241" t="inlineStr">
        <is>
          <t/>
        </is>
      </c>
      <c r="AU241" t="inlineStr">
        <is>
          <t/>
        </is>
      </c>
      <c r="AV241" t="inlineStr">
        <is>
          <t/>
        </is>
      </c>
      <c r="AW241" t="inlineStr">
        <is>
          <t/>
        </is>
      </c>
      <c r="AX241" t="inlineStr">
        <is>
          <t/>
        </is>
      </c>
      <c r="AY241" t="inlineStr">
        <is>
          <t/>
        </is>
      </c>
      <c r="AZ241" t="inlineStr">
        <is>
          <t/>
        </is>
      </c>
      <c r="BA241" t="inlineStr">
        <is>
          <t/>
        </is>
      </c>
      <c r="BB241" t="inlineStr">
        <is>
          <t/>
        </is>
      </c>
      <c r="BC241" t="inlineStr">
        <is>
          <t/>
        </is>
      </c>
      <c r="BD241" t="inlineStr">
        <is>
          <t/>
        </is>
      </c>
      <c r="BE241" t="inlineStr">
        <is>
          <t/>
        </is>
      </c>
      <c r="BF241" s="2" t="inlineStr">
        <is>
          <t>collirio</t>
        </is>
      </c>
      <c r="BG241" s="2" t="inlineStr">
        <is>
          <t>2</t>
        </is>
      </c>
      <c r="BH241" s="2" t="inlineStr">
        <is>
          <t/>
        </is>
      </c>
      <c r="BI241" t="inlineStr">
        <is>
          <t/>
        </is>
      </c>
      <c r="BJ241" t="inlineStr">
        <is>
          <t/>
        </is>
      </c>
      <c r="BK241" t="inlineStr">
        <is>
          <t/>
        </is>
      </c>
      <c r="BL241" t="inlineStr">
        <is>
          <t/>
        </is>
      </c>
      <c r="BM241" t="inlineStr">
        <is>
          <t/>
        </is>
      </c>
      <c r="BN241" t="inlineStr">
        <is>
          <t/>
        </is>
      </c>
      <c r="BO241" t="inlineStr">
        <is>
          <t/>
        </is>
      </c>
      <c r="BP241" t="inlineStr">
        <is>
          <t/>
        </is>
      </c>
      <c r="BQ241" t="inlineStr">
        <is>
          <t/>
        </is>
      </c>
      <c r="BR241" t="inlineStr">
        <is>
          <t/>
        </is>
      </c>
      <c r="BS241" t="inlineStr">
        <is>
          <t/>
        </is>
      </c>
      <c r="BT241" t="inlineStr">
        <is>
          <t/>
        </is>
      </c>
      <c r="BU241" t="inlineStr">
        <is>
          <t/>
        </is>
      </c>
      <c r="BV241" t="inlineStr">
        <is>
          <t/>
        </is>
      </c>
      <c r="BW241" t="inlineStr">
        <is>
          <t/>
        </is>
      </c>
      <c r="BX241" t="inlineStr">
        <is>
          <t/>
        </is>
      </c>
      <c r="BY241" t="inlineStr">
        <is>
          <t/>
        </is>
      </c>
      <c r="BZ241" t="inlineStr">
        <is>
          <t/>
        </is>
      </c>
      <c r="CA241" t="inlineStr">
        <is>
          <t/>
        </is>
      </c>
      <c r="CB241" t="inlineStr">
        <is>
          <t/>
        </is>
      </c>
      <c r="CC241" t="inlineStr">
        <is>
          <t/>
        </is>
      </c>
      <c r="CD241" t="inlineStr">
        <is>
          <t/>
        </is>
      </c>
      <c r="CE241" t="inlineStr">
        <is>
          <t/>
        </is>
      </c>
      <c r="CF241" t="inlineStr">
        <is>
          <t/>
        </is>
      </c>
      <c r="CG241" t="inlineStr">
        <is>
          <t/>
        </is>
      </c>
      <c r="CH241" t="inlineStr">
        <is>
          <t/>
        </is>
      </c>
      <c r="CI241" t="inlineStr">
        <is>
          <t/>
        </is>
      </c>
      <c r="CJ241" t="inlineStr">
        <is>
          <t/>
        </is>
      </c>
      <c r="CK241" t="inlineStr">
        <is>
          <t/>
        </is>
      </c>
      <c r="CL241" t="inlineStr">
        <is>
          <t/>
        </is>
      </c>
      <c r="CM241" t="inlineStr">
        <is>
          <t/>
        </is>
      </c>
      <c r="CN241" t="inlineStr">
        <is>
          <t/>
        </is>
      </c>
      <c r="CO241" t="inlineStr">
        <is>
          <t/>
        </is>
      </c>
      <c r="CP241" t="inlineStr">
        <is>
          <t/>
        </is>
      </c>
      <c r="CQ241" t="inlineStr">
        <is>
          <t/>
        </is>
      </c>
      <c r="CR241" t="inlineStr">
        <is>
          <t/>
        </is>
      </c>
      <c r="CS241" t="inlineStr">
        <is>
          <t/>
        </is>
      </c>
      <c r="CT241" t="inlineStr">
        <is>
          <t/>
        </is>
      </c>
      <c r="CU241" t="inlineStr">
        <is>
          <t/>
        </is>
      </c>
      <c r="CV241" t="inlineStr">
        <is>
          <t/>
        </is>
      </c>
      <c r="CW241" t="inlineStr">
        <is>
          <t/>
        </is>
      </c>
    </row>
    <row r="242">
      <c r="A242" s="1" t="str">
        <f>HYPERLINK("https://iate.europa.eu/entry/result/3635196/all", "3635196")</f>
        <v>3635196</v>
      </c>
      <c r="B242" t="inlineStr">
        <is>
          <t>EUROPEAN UNION</t>
        </is>
      </c>
      <c r="C242" t="inlineStr">
        <is>
          <t>EUROPEAN UNION|EU institutions and European civil service|EU office or agency|European Medicines Agency</t>
        </is>
      </c>
      <c r="D242" t="inlineStr">
        <is>
          <t>no</t>
        </is>
      </c>
      <c r="E242" t="inlineStr">
        <is>
          <t/>
        </is>
      </c>
      <c r="F242" t="inlineStr">
        <is>
          <t/>
        </is>
      </c>
      <c r="G242" t="inlineStr">
        <is>
          <t/>
        </is>
      </c>
      <c r="H242" t="inlineStr">
        <is>
          <t/>
        </is>
      </c>
      <c r="I242" t="inlineStr">
        <is>
          <t/>
        </is>
      </c>
      <c r="J242" t="inlineStr">
        <is>
          <t/>
        </is>
      </c>
      <c r="K242" t="inlineStr">
        <is>
          <t/>
        </is>
      </c>
      <c r="L242" t="inlineStr">
        <is>
          <t/>
        </is>
      </c>
      <c r="M242" t="inlineStr">
        <is>
          <t/>
        </is>
      </c>
      <c r="N242" t="inlineStr">
        <is>
          <t/>
        </is>
      </c>
      <c r="O242" t="inlineStr">
        <is>
          <t/>
        </is>
      </c>
      <c r="P242" t="inlineStr">
        <is>
          <t/>
        </is>
      </c>
      <c r="Q242" t="inlineStr">
        <is>
          <t/>
        </is>
      </c>
      <c r="R242" t="inlineStr">
        <is>
          <t/>
        </is>
      </c>
      <c r="S242" t="inlineStr">
        <is>
          <t/>
        </is>
      </c>
      <c r="T242" t="inlineStr">
        <is>
          <t/>
        </is>
      </c>
      <c r="U242" t="inlineStr">
        <is>
          <t/>
        </is>
      </c>
      <c r="V242" t="inlineStr">
        <is>
          <t/>
        </is>
      </c>
      <c r="W242" t="inlineStr">
        <is>
          <t/>
        </is>
      </c>
      <c r="X242" t="inlineStr">
        <is>
          <t/>
        </is>
      </c>
      <c r="Y242" t="inlineStr">
        <is>
          <t/>
        </is>
      </c>
      <c r="Z242" s="2" t="inlineStr">
        <is>
          <t>clinical isolate</t>
        </is>
      </c>
      <c r="AA242" s="2" t="inlineStr">
        <is>
          <t>2</t>
        </is>
      </c>
      <c r="AB242" s="2" t="inlineStr">
        <is>
          <t/>
        </is>
      </c>
      <c r="AC242" t="inlineStr">
        <is>
          <t/>
        </is>
      </c>
      <c r="AD242" s="2" t="inlineStr">
        <is>
          <t>aislado clínico</t>
        </is>
      </c>
      <c r="AE242" s="2" t="inlineStr">
        <is>
          <t>2</t>
        </is>
      </c>
      <c r="AF242" s="2" t="inlineStr">
        <is>
          <t/>
        </is>
      </c>
      <c r="AG242" t="inlineStr">
        <is>
          <t/>
        </is>
      </c>
      <c r="AH242" t="inlineStr">
        <is>
          <t/>
        </is>
      </c>
      <c r="AI242" t="inlineStr">
        <is>
          <t/>
        </is>
      </c>
      <c r="AJ242" t="inlineStr">
        <is>
          <t/>
        </is>
      </c>
      <c r="AK242" t="inlineStr">
        <is>
          <t/>
        </is>
      </c>
      <c r="AL242" t="inlineStr">
        <is>
          <t/>
        </is>
      </c>
      <c r="AM242" t="inlineStr">
        <is>
          <t/>
        </is>
      </c>
      <c r="AN242" t="inlineStr">
        <is>
          <t/>
        </is>
      </c>
      <c r="AO242" t="inlineStr">
        <is>
          <t/>
        </is>
      </c>
      <c r="AP242" s="2" t="inlineStr">
        <is>
          <t>isolat clinique</t>
        </is>
      </c>
      <c r="AQ242" s="2" t="inlineStr">
        <is>
          <t>2</t>
        </is>
      </c>
      <c r="AR242" s="2" t="inlineStr">
        <is>
          <t/>
        </is>
      </c>
      <c r="AS242" t="inlineStr">
        <is>
          <t/>
        </is>
      </c>
      <c r="AT242" t="inlineStr">
        <is>
          <t/>
        </is>
      </c>
      <c r="AU242" t="inlineStr">
        <is>
          <t/>
        </is>
      </c>
      <c r="AV242" t="inlineStr">
        <is>
          <t/>
        </is>
      </c>
      <c r="AW242" t="inlineStr">
        <is>
          <t/>
        </is>
      </c>
      <c r="AX242" t="inlineStr">
        <is>
          <t/>
        </is>
      </c>
      <c r="AY242" t="inlineStr">
        <is>
          <t/>
        </is>
      </c>
      <c r="AZ242" t="inlineStr">
        <is>
          <t/>
        </is>
      </c>
      <c r="BA242" t="inlineStr">
        <is>
          <t/>
        </is>
      </c>
      <c r="BB242" t="inlineStr">
        <is>
          <t/>
        </is>
      </c>
      <c r="BC242" t="inlineStr">
        <is>
          <t/>
        </is>
      </c>
      <c r="BD242" t="inlineStr">
        <is>
          <t/>
        </is>
      </c>
      <c r="BE242" t="inlineStr">
        <is>
          <t/>
        </is>
      </c>
      <c r="BF242" s="2" t="inlineStr">
        <is>
          <t>isolato clinico</t>
        </is>
      </c>
      <c r="BG242" s="2" t="inlineStr">
        <is>
          <t>2</t>
        </is>
      </c>
      <c r="BH242" s="2" t="inlineStr">
        <is>
          <t/>
        </is>
      </c>
      <c r="BI242" t="inlineStr">
        <is>
          <t/>
        </is>
      </c>
      <c r="BJ242" t="inlineStr">
        <is>
          <t/>
        </is>
      </c>
      <c r="BK242" t="inlineStr">
        <is>
          <t/>
        </is>
      </c>
      <c r="BL242" t="inlineStr">
        <is>
          <t/>
        </is>
      </c>
      <c r="BM242" t="inlineStr">
        <is>
          <t/>
        </is>
      </c>
      <c r="BN242" t="inlineStr">
        <is>
          <t/>
        </is>
      </c>
      <c r="BO242" t="inlineStr">
        <is>
          <t/>
        </is>
      </c>
      <c r="BP242" t="inlineStr">
        <is>
          <t/>
        </is>
      </c>
      <c r="BQ242" t="inlineStr">
        <is>
          <t/>
        </is>
      </c>
      <c r="BR242" t="inlineStr">
        <is>
          <t/>
        </is>
      </c>
      <c r="BS242" t="inlineStr">
        <is>
          <t/>
        </is>
      </c>
      <c r="BT242" t="inlineStr">
        <is>
          <t/>
        </is>
      </c>
      <c r="BU242" t="inlineStr">
        <is>
          <t/>
        </is>
      </c>
      <c r="BV242" t="inlineStr">
        <is>
          <t/>
        </is>
      </c>
      <c r="BW242" t="inlineStr">
        <is>
          <t/>
        </is>
      </c>
      <c r="BX242" t="inlineStr">
        <is>
          <t/>
        </is>
      </c>
      <c r="BY242" t="inlineStr">
        <is>
          <t/>
        </is>
      </c>
      <c r="BZ242" t="inlineStr">
        <is>
          <t/>
        </is>
      </c>
      <c r="CA242" t="inlineStr">
        <is>
          <t/>
        </is>
      </c>
      <c r="CB242" t="inlineStr">
        <is>
          <t/>
        </is>
      </c>
      <c r="CC242" t="inlineStr">
        <is>
          <t/>
        </is>
      </c>
      <c r="CD242" t="inlineStr">
        <is>
          <t/>
        </is>
      </c>
      <c r="CE242" t="inlineStr">
        <is>
          <t/>
        </is>
      </c>
      <c r="CF242" t="inlineStr">
        <is>
          <t/>
        </is>
      </c>
      <c r="CG242" t="inlineStr">
        <is>
          <t/>
        </is>
      </c>
      <c r="CH242" t="inlineStr">
        <is>
          <t/>
        </is>
      </c>
      <c r="CI242" t="inlineStr">
        <is>
          <t/>
        </is>
      </c>
      <c r="CJ242" t="inlineStr">
        <is>
          <t/>
        </is>
      </c>
      <c r="CK242" t="inlineStr">
        <is>
          <t/>
        </is>
      </c>
      <c r="CL242" t="inlineStr">
        <is>
          <t/>
        </is>
      </c>
      <c r="CM242" t="inlineStr">
        <is>
          <t/>
        </is>
      </c>
      <c r="CN242" t="inlineStr">
        <is>
          <t/>
        </is>
      </c>
      <c r="CO242" t="inlineStr">
        <is>
          <t/>
        </is>
      </c>
      <c r="CP242" t="inlineStr">
        <is>
          <t/>
        </is>
      </c>
      <c r="CQ242" t="inlineStr">
        <is>
          <t/>
        </is>
      </c>
      <c r="CR242" t="inlineStr">
        <is>
          <t/>
        </is>
      </c>
      <c r="CS242" t="inlineStr">
        <is>
          <t/>
        </is>
      </c>
      <c r="CT242" t="inlineStr">
        <is>
          <t/>
        </is>
      </c>
      <c r="CU242" t="inlineStr">
        <is>
          <t/>
        </is>
      </c>
      <c r="CV242" t="inlineStr">
        <is>
          <t/>
        </is>
      </c>
      <c r="CW242" t="inlineStr">
        <is>
          <t/>
        </is>
      </c>
    </row>
    <row r="243">
      <c r="A243" s="1" t="str">
        <f>HYPERLINK("https://iate.europa.eu/entry/result/3635139/all", "3635139")</f>
        <v>3635139</v>
      </c>
      <c r="B243" t="inlineStr">
        <is>
          <t>EUROPEAN UNION</t>
        </is>
      </c>
      <c r="C243" t="inlineStr">
        <is>
          <t>EUROPEAN UNION|EU institutions and European civil service|EU office or agency|European Medicines Agency</t>
        </is>
      </c>
      <c r="D243" t="inlineStr">
        <is>
          <t>no</t>
        </is>
      </c>
      <c r="E243" t="inlineStr">
        <is>
          <t/>
        </is>
      </c>
      <c r="F243" t="inlineStr">
        <is>
          <t/>
        </is>
      </c>
      <c r="G243" t="inlineStr">
        <is>
          <t/>
        </is>
      </c>
      <c r="H243" t="inlineStr">
        <is>
          <t/>
        </is>
      </c>
      <c r="I243" t="inlineStr">
        <is>
          <t/>
        </is>
      </c>
      <c r="J243" t="inlineStr">
        <is>
          <t/>
        </is>
      </c>
      <c r="K243" t="inlineStr">
        <is>
          <t/>
        </is>
      </c>
      <c r="L243" t="inlineStr">
        <is>
          <t/>
        </is>
      </c>
      <c r="M243" t="inlineStr">
        <is>
          <t/>
        </is>
      </c>
      <c r="N243" t="inlineStr">
        <is>
          <t/>
        </is>
      </c>
      <c r="O243" t="inlineStr">
        <is>
          <t/>
        </is>
      </c>
      <c r="P243" t="inlineStr">
        <is>
          <t/>
        </is>
      </c>
      <c r="Q243" t="inlineStr">
        <is>
          <t/>
        </is>
      </c>
      <c r="R243" t="inlineStr">
        <is>
          <t/>
        </is>
      </c>
      <c r="S243" t="inlineStr">
        <is>
          <t/>
        </is>
      </c>
      <c r="T243" t="inlineStr">
        <is>
          <t/>
        </is>
      </c>
      <c r="U243" t="inlineStr">
        <is>
          <t/>
        </is>
      </c>
      <c r="V243" t="inlineStr">
        <is>
          <t/>
        </is>
      </c>
      <c r="W243" t="inlineStr">
        <is>
          <t/>
        </is>
      </c>
      <c r="X243" t="inlineStr">
        <is>
          <t/>
        </is>
      </c>
      <c r="Y243" t="inlineStr">
        <is>
          <t/>
        </is>
      </c>
      <c r="Z243" s="2" t="inlineStr">
        <is>
          <t>hypotonic episode</t>
        </is>
      </c>
      <c r="AA243" s="2" t="inlineStr">
        <is>
          <t>2</t>
        </is>
      </c>
      <c r="AB243" s="2" t="inlineStr">
        <is>
          <t/>
        </is>
      </c>
      <c r="AC243" t="inlineStr">
        <is>
          <t/>
        </is>
      </c>
      <c r="AD243" s="2" t="inlineStr">
        <is>
          <t>episodio hipotónico</t>
        </is>
      </c>
      <c r="AE243" s="2" t="inlineStr">
        <is>
          <t>2</t>
        </is>
      </c>
      <c r="AF243" s="2" t="inlineStr">
        <is>
          <t/>
        </is>
      </c>
      <c r="AG243" t="inlineStr">
        <is>
          <t/>
        </is>
      </c>
      <c r="AH243" t="inlineStr">
        <is>
          <t/>
        </is>
      </c>
      <c r="AI243" t="inlineStr">
        <is>
          <t/>
        </is>
      </c>
      <c r="AJ243" t="inlineStr">
        <is>
          <t/>
        </is>
      </c>
      <c r="AK243" t="inlineStr">
        <is>
          <t/>
        </is>
      </c>
      <c r="AL243" t="inlineStr">
        <is>
          <t/>
        </is>
      </c>
      <c r="AM243" t="inlineStr">
        <is>
          <t/>
        </is>
      </c>
      <c r="AN243" t="inlineStr">
        <is>
          <t/>
        </is>
      </c>
      <c r="AO243" t="inlineStr">
        <is>
          <t/>
        </is>
      </c>
      <c r="AP243" s="2" t="inlineStr">
        <is>
          <t>episode d'hypotonie</t>
        </is>
      </c>
      <c r="AQ243" s="2" t="inlineStr">
        <is>
          <t>2</t>
        </is>
      </c>
      <c r="AR243" s="2" t="inlineStr">
        <is>
          <t/>
        </is>
      </c>
      <c r="AS243" t="inlineStr">
        <is>
          <t/>
        </is>
      </c>
      <c r="AT243" t="inlineStr">
        <is>
          <t/>
        </is>
      </c>
      <c r="AU243" t="inlineStr">
        <is>
          <t/>
        </is>
      </c>
      <c r="AV243" t="inlineStr">
        <is>
          <t/>
        </is>
      </c>
      <c r="AW243" t="inlineStr">
        <is>
          <t/>
        </is>
      </c>
      <c r="AX243" t="inlineStr">
        <is>
          <t/>
        </is>
      </c>
      <c r="AY243" t="inlineStr">
        <is>
          <t/>
        </is>
      </c>
      <c r="AZ243" t="inlineStr">
        <is>
          <t/>
        </is>
      </c>
      <c r="BA243" t="inlineStr">
        <is>
          <t/>
        </is>
      </c>
      <c r="BB243" t="inlineStr">
        <is>
          <t/>
        </is>
      </c>
      <c r="BC243" t="inlineStr">
        <is>
          <t/>
        </is>
      </c>
      <c r="BD243" t="inlineStr">
        <is>
          <t/>
        </is>
      </c>
      <c r="BE243" t="inlineStr">
        <is>
          <t/>
        </is>
      </c>
      <c r="BF243" s="2" t="inlineStr">
        <is>
          <t>episodio ipotonico</t>
        </is>
      </c>
      <c r="BG243" s="2" t="inlineStr">
        <is>
          <t>2</t>
        </is>
      </c>
      <c r="BH243" s="2" t="inlineStr">
        <is>
          <t/>
        </is>
      </c>
      <c r="BI243" t="inlineStr">
        <is>
          <t/>
        </is>
      </c>
      <c r="BJ243" t="inlineStr">
        <is>
          <t/>
        </is>
      </c>
      <c r="BK243" t="inlineStr">
        <is>
          <t/>
        </is>
      </c>
      <c r="BL243" t="inlineStr">
        <is>
          <t/>
        </is>
      </c>
      <c r="BM243" t="inlineStr">
        <is>
          <t/>
        </is>
      </c>
      <c r="BN243" t="inlineStr">
        <is>
          <t/>
        </is>
      </c>
      <c r="BO243" t="inlineStr">
        <is>
          <t/>
        </is>
      </c>
      <c r="BP243" t="inlineStr">
        <is>
          <t/>
        </is>
      </c>
      <c r="BQ243" t="inlineStr">
        <is>
          <t/>
        </is>
      </c>
      <c r="BR243" t="inlineStr">
        <is>
          <t/>
        </is>
      </c>
      <c r="BS243" t="inlineStr">
        <is>
          <t/>
        </is>
      </c>
      <c r="BT243" t="inlineStr">
        <is>
          <t/>
        </is>
      </c>
      <c r="BU243" t="inlineStr">
        <is>
          <t/>
        </is>
      </c>
      <c r="BV243" t="inlineStr">
        <is>
          <t/>
        </is>
      </c>
      <c r="BW243" t="inlineStr">
        <is>
          <t/>
        </is>
      </c>
      <c r="BX243" t="inlineStr">
        <is>
          <t/>
        </is>
      </c>
      <c r="BY243" t="inlineStr">
        <is>
          <t/>
        </is>
      </c>
      <c r="BZ243" t="inlineStr">
        <is>
          <t/>
        </is>
      </c>
      <c r="CA243" t="inlineStr">
        <is>
          <t/>
        </is>
      </c>
      <c r="CB243" t="inlineStr">
        <is>
          <t/>
        </is>
      </c>
      <c r="CC243" t="inlineStr">
        <is>
          <t/>
        </is>
      </c>
      <c r="CD243" t="inlineStr">
        <is>
          <t/>
        </is>
      </c>
      <c r="CE243" t="inlineStr">
        <is>
          <t/>
        </is>
      </c>
      <c r="CF243" t="inlineStr">
        <is>
          <t/>
        </is>
      </c>
      <c r="CG243" t="inlineStr">
        <is>
          <t/>
        </is>
      </c>
      <c r="CH243" t="inlineStr">
        <is>
          <t/>
        </is>
      </c>
      <c r="CI243" t="inlineStr">
        <is>
          <t/>
        </is>
      </c>
      <c r="CJ243" t="inlineStr">
        <is>
          <t/>
        </is>
      </c>
      <c r="CK243" t="inlineStr">
        <is>
          <t/>
        </is>
      </c>
      <c r="CL243" t="inlineStr">
        <is>
          <t/>
        </is>
      </c>
      <c r="CM243" t="inlineStr">
        <is>
          <t/>
        </is>
      </c>
      <c r="CN243" t="inlineStr">
        <is>
          <t/>
        </is>
      </c>
      <c r="CO243" t="inlineStr">
        <is>
          <t/>
        </is>
      </c>
      <c r="CP243" t="inlineStr">
        <is>
          <t/>
        </is>
      </c>
      <c r="CQ243" t="inlineStr">
        <is>
          <t/>
        </is>
      </c>
      <c r="CR243" t="inlineStr">
        <is>
          <t/>
        </is>
      </c>
      <c r="CS243" t="inlineStr">
        <is>
          <t/>
        </is>
      </c>
      <c r="CT243" t="inlineStr">
        <is>
          <t/>
        </is>
      </c>
      <c r="CU243" t="inlineStr">
        <is>
          <t/>
        </is>
      </c>
      <c r="CV243" t="inlineStr">
        <is>
          <t/>
        </is>
      </c>
      <c r="CW243" t="inlineStr">
        <is>
          <t/>
        </is>
      </c>
    </row>
    <row r="244">
      <c r="A244" s="1" t="str">
        <f>HYPERLINK("https://iate.europa.eu/entry/result/3635143/all", "3635143")</f>
        <v>3635143</v>
      </c>
      <c r="B244" t="inlineStr">
        <is>
          <t>EUROPEAN UNION</t>
        </is>
      </c>
      <c r="C244" t="inlineStr">
        <is>
          <t>EUROPEAN UNION|EU institutions and European civil service|EU office or agency|European Medicines Agency</t>
        </is>
      </c>
      <c r="D244" t="inlineStr">
        <is>
          <t>no</t>
        </is>
      </c>
      <c r="E244" t="inlineStr">
        <is>
          <t/>
        </is>
      </c>
      <c r="F244" t="inlineStr">
        <is>
          <t/>
        </is>
      </c>
      <c r="G244" t="inlineStr">
        <is>
          <t/>
        </is>
      </c>
      <c r="H244" t="inlineStr">
        <is>
          <t/>
        </is>
      </c>
      <c r="I244" t="inlineStr">
        <is>
          <t/>
        </is>
      </c>
      <c r="J244" t="inlineStr">
        <is>
          <t/>
        </is>
      </c>
      <c r="K244" t="inlineStr">
        <is>
          <t/>
        </is>
      </c>
      <c r="L244" t="inlineStr">
        <is>
          <t/>
        </is>
      </c>
      <c r="M244" t="inlineStr">
        <is>
          <t/>
        </is>
      </c>
      <c r="N244" t="inlineStr">
        <is>
          <t/>
        </is>
      </c>
      <c r="O244" t="inlineStr">
        <is>
          <t/>
        </is>
      </c>
      <c r="P244" t="inlineStr">
        <is>
          <t/>
        </is>
      </c>
      <c r="Q244" t="inlineStr">
        <is>
          <t/>
        </is>
      </c>
      <c r="R244" t="inlineStr">
        <is>
          <t/>
        </is>
      </c>
      <c r="S244" t="inlineStr">
        <is>
          <t/>
        </is>
      </c>
      <c r="T244" t="inlineStr">
        <is>
          <t/>
        </is>
      </c>
      <c r="U244" t="inlineStr">
        <is>
          <t/>
        </is>
      </c>
      <c r="V244" t="inlineStr">
        <is>
          <t/>
        </is>
      </c>
      <c r="W244" t="inlineStr">
        <is>
          <t/>
        </is>
      </c>
      <c r="X244" t="inlineStr">
        <is>
          <t/>
        </is>
      </c>
      <c r="Y244" t="inlineStr">
        <is>
          <t/>
        </is>
      </c>
      <c r="Z244" s="2" t="inlineStr">
        <is>
          <t>soft gelatine capsule</t>
        </is>
      </c>
      <c r="AA244" s="2" t="inlineStr">
        <is>
          <t>2</t>
        </is>
      </c>
      <c r="AB244" s="2" t="inlineStr">
        <is>
          <t/>
        </is>
      </c>
      <c r="AC244" t="inlineStr">
        <is>
          <t/>
        </is>
      </c>
      <c r="AD244" s="2" t="inlineStr">
        <is>
          <t>cápsula de gelatina blanda</t>
        </is>
      </c>
      <c r="AE244" s="2" t="inlineStr">
        <is>
          <t>2</t>
        </is>
      </c>
      <c r="AF244" s="2" t="inlineStr">
        <is>
          <t/>
        </is>
      </c>
      <c r="AG244" t="inlineStr">
        <is>
          <t/>
        </is>
      </c>
      <c r="AH244" t="inlineStr">
        <is>
          <t/>
        </is>
      </c>
      <c r="AI244" t="inlineStr">
        <is>
          <t/>
        </is>
      </c>
      <c r="AJ244" t="inlineStr">
        <is>
          <t/>
        </is>
      </c>
      <c r="AK244" t="inlineStr">
        <is>
          <t/>
        </is>
      </c>
      <c r="AL244" t="inlineStr">
        <is>
          <t/>
        </is>
      </c>
      <c r="AM244" t="inlineStr">
        <is>
          <t/>
        </is>
      </c>
      <c r="AN244" t="inlineStr">
        <is>
          <t/>
        </is>
      </c>
      <c r="AO244" t="inlineStr">
        <is>
          <t/>
        </is>
      </c>
      <c r="AP244" s="2" t="inlineStr">
        <is>
          <t>capsule molle</t>
        </is>
      </c>
      <c r="AQ244" s="2" t="inlineStr">
        <is>
          <t>2</t>
        </is>
      </c>
      <c r="AR244" s="2" t="inlineStr">
        <is>
          <t/>
        </is>
      </c>
      <c r="AS244" t="inlineStr">
        <is>
          <t/>
        </is>
      </c>
      <c r="AT244" t="inlineStr">
        <is>
          <t/>
        </is>
      </c>
      <c r="AU244" t="inlineStr">
        <is>
          <t/>
        </is>
      </c>
      <c r="AV244" t="inlineStr">
        <is>
          <t/>
        </is>
      </c>
      <c r="AW244" t="inlineStr">
        <is>
          <t/>
        </is>
      </c>
      <c r="AX244" t="inlineStr">
        <is>
          <t/>
        </is>
      </c>
      <c r="AY244" t="inlineStr">
        <is>
          <t/>
        </is>
      </c>
      <c r="AZ244" t="inlineStr">
        <is>
          <t/>
        </is>
      </c>
      <c r="BA244" t="inlineStr">
        <is>
          <t/>
        </is>
      </c>
      <c r="BB244" t="inlineStr">
        <is>
          <t/>
        </is>
      </c>
      <c r="BC244" t="inlineStr">
        <is>
          <t/>
        </is>
      </c>
      <c r="BD244" t="inlineStr">
        <is>
          <t/>
        </is>
      </c>
      <c r="BE244" t="inlineStr">
        <is>
          <t/>
        </is>
      </c>
      <c r="BF244" s="2" t="inlineStr">
        <is>
          <t>capsula di gelatina molle</t>
        </is>
      </c>
      <c r="BG244" s="2" t="inlineStr">
        <is>
          <t>2</t>
        </is>
      </c>
      <c r="BH244" s="2" t="inlineStr">
        <is>
          <t/>
        </is>
      </c>
      <c r="BI244" t="inlineStr">
        <is>
          <t/>
        </is>
      </c>
      <c r="BJ244" t="inlineStr">
        <is>
          <t/>
        </is>
      </c>
      <c r="BK244" t="inlineStr">
        <is>
          <t/>
        </is>
      </c>
      <c r="BL244" t="inlineStr">
        <is>
          <t/>
        </is>
      </c>
      <c r="BM244" t="inlineStr">
        <is>
          <t/>
        </is>
      </c>
      <c r="BN244" t="inlineStr">
        <is>
          <t/>
        </is>
      </c>
      <c r="BO244" t="inlineStr">
        <is>
          <t/>
        </is>
      </c>
      <c r="BP244" t="inlineStr">
        <is>
          <t/>
        </is>
      </c>
      <c r="BQ244" t="inlineStr">
        <is>
          <t/>
        </is>
      </c>
      <c r="BR244" t="inlineStr">
        <is>
          <t/>
        </is>
      </c>
      <c r="BS244" t="inlineStr">
        <is>
          <t/>
        </is>
      </c>
      <c r="BT244" t="inlineStr">
        <is>
          <t/>
        </is>
      </c>
      <c r="BU244" t="inlineStr">
        <is>
          <t/>
        </is>
      </c>
      <c r="BV244" t="inlineStr">
        <is>
          <t/>
        </is>
      </c>
      <c r="BW244" t="inlineStr">
        <is>
          <t/>
        </is>
      </c>
      <c r="BX244" t="inlineStr">
        <is>
          <t/>
        </is>
      </c>
      <c r="BY244" t="inlineStr">
        <is>
          <t/>
        </is>
      </c>
      <c r="BZ244" t="inlineStr">
        <is>
          <t/>
        </is>
      </c>
      <c r="CA244" t="inlineStr">
        <is>
          <t/>
        </is>
      </c>
      <c r="CB244" t="inlineStr">
        <is>
          <t/>
        </is>
      </c>
      <c r="CC244" t="inlineStr">
        <is>
          <t/>
        </is>
      </c>
      <c r="CD244" t="inlineStr">
        <is>
          <t/>
        </is>
      </c>
      <c r="CE244" t="inlineStr">
        <is>
          <t/>
        </is>
      </c>
      <c r="CF244" t="inlineStr">
        <is>
          <t/>
        </is>
      </c>
      <c r="CG244" t="inlineStr">
        <is>
          <t/>
        </is>
      </c>
      <c r="CH244" t="inlineStr">
        <is>
          <t/>
        </is>
      </c>
      <c r="CI244" t="inlineStr">
        <is>
          <t/>
        </is>
      </c>
      <c r="CJ244" t="inlineStr">
        <is>
          <t/>
        </is>
      </c>
      <c r="CK244" t="inlineStr">
        <is>
          <t/>
        </is>
      </c>
      <c r="CL244" t="inlineStr">
        <is>
          <t/>
        </is>
      </c>
      <c r="CM244" t="inlineStr">
        <is>
          <t/>
        </is>
      </c>
      <c r="CN244" t="inlineStr">
        <is>
          <t/>
        </is>
      </c>
      <c r="CO244" t="inlineStr">
        <is>
          <t/>
        </is>
      </c>
      <c r="CP244" t="inlineStr">
        <is>
          <t/>
        </is>
      </c>
      <c r="CQ244" t="inlineStr">
        <is>
          <t/>
        </is>
      </c>
      <c r="CR244" t="inlineStr">
        <is>
          <t/>
        </is>
      </c>
      <c r="CS244" t="inlineStr">
        <is>
          <t/>
        </is>
      </c>
      <c r="CT244" t="inlineStr">
        <is>
          <t/>
        </is>
      </c>
      <c r="CU244" t="inlineStr">
        <is>
          <t/>
        </is>
      </c>
      <c r="CV244" t="inlineStr">
        <is>
          <t/>
        </is>
      </c>
      <c r="CW244" t="inlineStr">
        <is>
          <t/>
        </is>
      </c>
    </row>
    <row r="245">
      <c r="A245" s="1" t="str">
        <f>HYPERLINK("https://iate.europa.eu/entry/result/3635104/all", "3635104")</f>
        <v>3635104</v>
      </c>
      <c r="B245" t="inlineStr">
        <is>
          <t>EUROPEAN UNION</t>
        </is>
      </c>
      <c r="C245" t="inlineStr">
        <is>
          <t>EUROPEAN UNION|EU institutions and European civil service|EU office or agency|European Medicines Agency</t>
        </is>
      </c>
      <c r="D245" t="inlineStr">
        <is>
          <t>no</t>
        </is>
      </c>
      <c r="E245" t="inlineStr">
        <is>
          <t/>
        </is>
      </c>
      <c r="F245" t="inlineStr">
        <is>
          <t/>
        </is>
      </c>
      <c r="G245" t="inlineStr">
        <is>
          <t/>
        </is>
      </c>
      <c r="H245" t="inlineStr">
        <is>
          <t/>
        </is>
      </c>
      <c r="I245" t="inlineStr">
        <is>
          <t/>
        </is>
      </c>
      <c r="J245" t="inlineStr">
        <is>
          <t/>
        </is>
      </c>
      <c r="K245" t="inlineStr">
        <is>
          <t/>
        </is>
      </c>
      <c r="L245" t="inlineStr">
        <is>
          <t/>
        </is>
      </c>
      <c r="M245" t="inlineStr">
        <is>
          <t/>
        </is>
      </c>
      <c r="N245" t="inlineStr">
        <is>
          <t/>
        </is>
      </c>
      <c r="O245" t="inlineStr">
        <is>
          <t/>
        </is>
      </c>
      <c r="P245" t="inlineStr">
        <is>
          <t/>
        </is>
      </c>
      <c r="Q245" t="inlineStr">
        <is>
          <t/>
        </is>
      </c>
      <c r="R245" t="inlineStr">
        <is>
          <t/>
        </is>
      </c>
      <c r="S245" t="inlineStr">
        <is>
          <t/>
        </is>
      </c>
      <c r="T245" t="inlineStr">
        <is>
          <t/>
        </is>
      </c>
      <c r="U245" t="inlineStr">
        <is>
          <t/>
        </is>
      </c>
      <c r="V245" t="inlineStr">
        <is>
          <t/>
        </is>
      </c>
      <c r="W245" t="inlineStr">
        <is>
          <t/>
        </is>
      </c>
      <c r="X245" t="inlineStr">
        <is>
          <t/>
        </is>
      </c>
      <c r="Y245" t="inlineStr">
        <is>
          <t/>
        </is>
      </c>
      <c r="Z245" s="2" t="inlineStr">
        <is>
          <t>Behçet's disease</t>
        </is>
      </c>
      <c r="AA245" s="2" t="inlineStr">
        <is>
          <t>2</t>
        </is>
      </c>
      <c r="AB245" s="2" t="inlineStr">
        <is>
          <t/>
        </is>
      </c>
      <c r="AC245" t="inlineStr">
        <is>
          <t/>
        </is>
      </c>
      <c r="AD245" s="2" t="inlineStr">
        <is>
          <t>síndrome de Behçet</t>
        </is>
      </c>
      <c r="AE245" s="2" t="inlineStr">
        <is>
          <t>2</t>
        </is>
      </c>
      <c r="AF245" s="2" t="inlineStr">
        <is>
          <t/>
        </is>
      </c>
      <c r="AG245" t="inlineStr">
        <is>
          <t/>
        </is>
      </c>
      <c r="AH245" t="inlineStr">
        <is>
          <t/>
        </is>
      </c>
      <c r="AI245" t="inlineStr">
        <is>
          <t/>
        </is>
      </c>
      <c r="AJ245" t="inlineStr">
        <is>
          <t/>
        </is>
      </c>
      <c r="AK245" t="inlineStr">
        <is>
          <t/>
        </is>
      </c>
      <c r="AL245" t="inlineStr">
        <is>
          <t/>
        </is>
      </c>
      <c r="AM245" t="inlineStr">
        <is>
          <t/>
        </is>
      </c>
      <c r="AN245" t="inlineStr">
        <is>
          <t/>
        </is>
      </c>
      <c r="AO245" t="inlineStr">
        <is>
          <t/>
        </is>
      </c>
      <c r="AP245" s="2" t="inlineStr">
        <is>
          <t>maladie de Behçet|
syndrome de Behçet</t>
        </is>
      </c>
      <c r="AQ245" s="2" t="inlineStr">
        <is>
          <t>2|
2</t>
        </is>
      </c>
      <c r="AR245" s="2" t="inlineStr">
        <is>
          <t xml:space="preserve">|
</t>
        </is>
      </c>
      <c r="AS245" t="inlineStr">
        <is>
          <t/>
        </is>
      </c>
      <c r="AT245" t="inlineStr">
        <is>
          <t/>
        </is>
      </c>
      <c r="AU245" t="inlineStr">
        <is>
          <t/>
        </is>
      </c>
      <c r="AV245" t="inlineStr">
        <is>
          <t/>
        </is>
      </c>
      <c r="AW245" t="inlineStr">
        <is>
          <t/>
        </is>
      </c>
      <c r="AX245" t="inlineStr">
        <is>
          <t/>
        </is>
      </c>
      <c r="AY245" t="inlineStr">
        <is>
          <t/>
        </is>
      </c>
      <c r="AZ245" t="inlineStr">
        <is>
          <t/>
        </is>
      </c>
      <c r="BA245" t="inlineStr">
        <is>
          <t/>
        </is>
      </c>
      <c r="BB245" t="inlineStr">
        <is>
          <t/>
        </is>
      </c>
      <c r="BC245" t="inlineStr">
        <is>
          <t/>
        </is>
      </c>
      <c r="BD245" t="inlineStr">
        <is>
          <t/>
        </is>
      </c>
      <c r="BE245" t="inlineStr">
        <is>
          <t/>
        </is>
      </c>
      <c r="BF245" s="2" t="inlineStr">
        <is>
          <t>malattia di Behçet</t>
        </is>
      </c>
      <c r="BG245" s="2" t="inlineStr">
        <is>
          <t>2</t>
        </is>
      </c>
      <c r="BH245" s="2" t="inlineStr">
        <is>
          <t/>
        </is>
      </c>
      <c r="BI245" t="inlineStr">
        <is>
          <t/>
        </is>
      </c>
      <c r="BJ245" t="inlineStr">
        <is>
          <t/>
        </is>
      </c>
      <c r="BK245" t="inlineStr">
        <is>
          <t/>
        </is>
      </c>
      <c r="BL245" t="inlineStr">
        <is>
          <t/>
        </is>
      </c>
      <c r="BM245" t="inlineStr">
        <is>
          <t/>
        </is>
      </c>
      <c r="BN245" t="inlineStr">
        <is>
          <t/>
        </is>
      </c>
      <c r="BO245" t="inlineStr">
        <is>
          <t/>
        </is>
      </c>
      <c r="BP245" t="inlineStr">
        <is>
          <t/>
        </is>
      </c>
      <c r="BQ245" t="inlineStr">
        <is>
          <t/>
        </is>
      </c>
      <c r="BR245" t="inlineStr">
        <is>
          <t/>
        </is>
      </c>
      <c r="BS245" t="inlineStr">
        <is>
          <t/>
        </is>
      </c>
      <c r="BT245" t="inlineStr">
        <is>
          <t/>
        </is>
      </c>
      <c r="BU245" t="inlineStr">
        <is>
          <t/>
        </is>
      </c>
      <c r="BV245" t="inlineStr">
        <is>
          <t/>
        </is>
      </c>
      <c r="BW245" t="inlineStr">
        <is>
          <t/>
        </is>
      </c>
      <c r="BX245" t="inlineStr">
        <is>
          <t/>
        </is>
      </c>
      <c r="BY245" t="inlineStr">
        <is>
          <t/>
        </is>
      </c>
      <c r="BZ245" t="inlineStr">
        <is>
          <t/>
        </is>
      </c>
      <c r="CA245" t="inlineStr">
        <is>
          <t/>
        </is>
      </c>
      <c r="CB245" t="inlineStr">
        <is>
          <t/>
        </is>
      </c>
      <c r="CC245" t="inlineStr">
        <is>
          <t/>
        </is>
      </c>
      <c r="CD245" t="inlineStr">
        <is>
          <t/>
        </is>
      </c>
      <c r="CE245" t="inlineStr">
        <is>
          <t/>
        </is>
      </c>
      <c r="CF245" t="inlineStr">
        <is>
          <t/>
        </is>
      </c>
      <c r="CG245" t="inlineStr">
        <is>
          <t/>
        </is>
      </c>
      <c r="CH245" t="inlineStr">
        <is>
          <t/>
        </is>
      </c>
      <c r="CI245" t="inlineStr">
        <is>
          <t/>
        </is>
      </c>
      <c r="CJ245" t="inlineStr">
        <is>
          <t/>
        </is>
      </c>
      <c r="CK245" t="inlineStr">
        <is>
          <t/>
        </is>
      </c>
      <c r="CL245" t="inlineStr">
        <is>
          <t/>
        </is>
      </c>
      <c r="CM245" t="inlineStr">
        <is>
          <t/>
        </is>
      </c>
      <c r="CN245" t="inlineStr">
        <is>
          <t/>
        </is>
      </c>
      <c r="CO245" t="inlineStr">
        <is>
          <t/>
        </is>
      </c>
      <c r="CP245" t="inlineStr">
        <is>
          <t/>
        </is>
      </c>
      <c r="CQ245" t="inlineStr">
        <is>
          <t/>
        </is>
      </c>
      <c r="CR245" t="inlineStr">
        <is>
          <t/>
        </is>
      </c>
      <c r="CS245" t="inlineStr">
        <is>
          <t/>
        </is>
      </c>
      <c r="CT245" t="inlineStr">
        <is>
          <t/>
        </is>
      </c>
      <c r="CU245" t="inlineStr">
        <is>
          <t/>
        </is>
      </c>
      <c r="CV245" t="inlineStr">
        <is>
          <t/>
        </is>
      </c>
      <c r="CW245" t="inlineStr">
        <is>
          <t/>
        </is>
      </c>
    </row>
    <row r="246">
      <c r="A246" s="1" t="str">
        <f>HYPERLINK("https://iate.europa.eu/entry/result/1257146/all", "1257146")</f>
        <v>1257146</v>
      </c>
      <c r="B246" t="inlineStr">
        <is>
          <t>AGRICULTURE, FORESTRY AND FISHERIES</t>
        </is>
      </c>
      <c r="C246" t="inlineStr">
        <is>
          <t>AGRICULTURE, FORESTRY AND FISHERIES|agricultural activity|livestock farming</t>
        </is>
      </c>
      <c r="D246" t="inlineStr">
        <is>
          <t>yes</t>
        </is>
      </c>
      <c r="E246" t="inlineStr">
        <is>
          <t/>
        </is>
      </c>
      <c r="F246" s="2" t="inlineStr">
        <is>
          <t>майка</t>
        </is>
      </c>
      <c r="G246" s="2" t="inlineStr">
        <is>
          <t>4</t>
        </is>
      </c>
      <c r="H246" s="2" t="inlineStr">
        <is>
          <t/>
        </is>
      </c>
      <c r="I246" t="inlineStr">
        <is>
          <t>женският родител на животно</t>
        </is>
      </c>
      <c r="J246" s="2" t="inlineStr">
        <is>
          <t>matka</t>
        </is>
      </c>
      <c r="K246" s="2" t="inlineStr">
        <is>
          <t>3</t>
        </is>
      </c>
      <c r="L246" s="2" t="inlineStr">
        <is>
          <t/>
        </is>
      </c>
      <c r="M246" t="inlineStr">
        <is>
          <t>ženský rodič zvířete</t>
        </is>
      </c>
      <c r="N246" s="2" t="inlineStr">
        <is>
          <t>moder|
moderdyr|
mor</t>
        </is>
      </c>
      <c r="O246" s="2" t="inlineStr">
        <is>
          <t>3|
3|
3</t>
        </is>
      </c>
      <c r="P246" s="2" t="inlineStr">
        <is>
          <t xml:space="preserve">|
|
</t>
        </is>
      </c>
      <c r="Q246" t="inlineStr">
        <is>
          <t/>
        </is>
      </c>
      <c r="R246" s="2" t="inlineStr">
        <is>
          <t>Muttertier</t>
        </is>
      </c>
      <c r="S246" s="2" t="inlineStr">
        <is>
          <t>3</t>
        </is>
      </c>
      <c r="T246" s="2" t="inlineStr">
        <is>
          <t/>
        </is>
      </c>
      <c r="U246" t="inlineStr">
        <is>
          <t/>
        </is>
      </c>
      <c r="V246" s="2" t="inlineStr">
        <is>
          <t>μητέρα</t>
        </is>
      </c>
      <c r="W246" s="2" t="inlineStr">
        <is>
          <t>3</t>
        </is>
      </c>
      <c r="X246" s="2" t="inlineStr">
        <is>
          <t/>
        </is>
      </c>
      <c r="Y246" t="inlineStr">
        <is>
          <t/>
        </is>
      </c>
      <c r="Z246" s="2" t="inlineStr">
        <is>
          <t>dam</t>
        </is>
      </c>
      <c r="AA246" s="2" t="inlineStr">
        <is>
          <t>3</t>
        </is>
      </c>
      <c r="AB246" s="2" t="inlineStr">
        <is>
          <t/>
        </is>
      </c>
      <c r="AC246" t="inlineStr">
        <is>
          <t>female parent in animal breeding</t>
        </is>
      </c>
      <c r="AD246" s="2" t="inlineStr">
        <is>
          <t>hembra|
hembra reproductora|
madre</t>
        </is>
      </c>
      <c r="AE246" s="2" t="inlineStr">
        <is>
          <t>3|
3|
3</t>
        </is>
      </c>
      <c r="AF246" s="2" t="inlineStr">
        <is>
          <t xml:space="preserve">|
|
</t>
        </is>
      </c>
      <c r="AG246" t="inlineStr">
        <is>
          <t>Mujer o animal hembra que ha parido a otro ser de su misma especie.</t>
        </is>
      </c>
      <c r="AH246" s="2" t="inlineStr">
        <is>
          <t>ema</t>
        </is>
      </c>
      <c r="AI246" s="2" t="inlineStr">
        <is>
          <t>3</t>
        </is>
      </c>
      <c r="AJ246" s="2" t="inlineStr">
        <is>
          <t/>
        </is>
      </c>
      <c r="AK246" t="inlineStr">
        <is>
          <t/>
        </is>
      </c>
      <c r="AL246" s="2" t="inlineStr">
        <is>
          <t>emä</t>
        </is>
      </c>
      <c r="AM246" s="2" t="inlineStr">
        <is>
          <t>3</t>
        </is>
      </c>
      <c r="AN246" s="2" t="inlineStr">
        <is>
          <t/>
        </is>
      </c>
      <c r="AO246" t="inlineStr">
        <is>
          <t/>
        </is>
      </c>
      <c r="AP246" s="2" t="inlineStr">
        <is>
          <t>mère|
génitrice</t>
        </is>
      </c>
      <c r="AQ246" s="2" t="inlineStr">
        <is>
          <t>3|
3</t>
        </is>
      </c>
      <c r="AR246" s="2" t="inlineStr">
        <is>
          <t xml:space="preserve">|
</t>
        </is>
      </c>
      <c r="AS246" t="inlineStr">
        <is>
          <t>femelle reproductrice ayant eu une descendance</t>
        </is>
      </c>
      <c r="AT246" s="2" t="inlineStr">
        <is>
          <t>máthair</t>
        </is>
      </c>
      <c r="AU246" s="2" t="inlineStr">
        <is>
          <t>3</t>
        </is>
      </c>
      <c r="AV246" s="2" t="inlineStr">
        <is>
          <t/>
        </is>
      </c>
      <c r="AW246" t="inlineStr">
        <is>
          <t/>
        </is>
      </c>
      <c r="AX246" t="inlineStr">
        <is>
          <t/>
        </is>
      </c>
      <c r="AY246" t="inlineStr">
        <is>
          <t/>
        </is>
      </c>
      <c r="AZ246" t="inlineStr">
        <is>
          <t/>
        </is>
      </c>
      <c r="BA246" t="inlineStr">
        <is>
          <t/>
        </is>
      </c>
      <c r="BB246" s="2" t="inlineStr">
        <is>
          <t>anyaállat</t>
        </is>
      </c>
      <c r="BC246" s="2" t="inlineStr">
        <is>
          <t>3</t>
        </is>
      </c>
      <c r="BD246" s="2" t="inlineStr">
        <is>
          <t/>
        </is>
      </c>
      <c r="BE246" t="inlineStr">
        <is>
          <t>a nőivarú szülő</t>
        </is>
      </c>
      <c r="BF246" s="2" t="inlineStr">
        <is>
          <t>madre|
genitrice</t>
        </is>
      </c>
      <c r="BG246" s="2" t="inlineStr">
        <is>
          <t>3|
3</t>
        </is>
      </c>
      <c r="BH246" s="2" t="inlineStr">
        <is>
          <t xml:space="preserve">|
</t>
        </is>
      </c>
      <c r="BI246" t="inlineStr">
        <is>
          <t>femmina di animale che ha generato figli</t>
        </is>
      </c>
      <c r="BJ246" s="2" t="inlineStr">
        <is>
          <t>patelė|
motina</t>
        </is>
      </c>
      <c r="BK246" s="2" t="inlineStr">
        <is>
          <t>3|
3</t>
        </is>
      </c>
      <c r="BL246" s="2" t="inlineStr">
        <is>
          <t xml:space="preserve">|
</t>
        </is>
      </c>
      <c r="BM246" t="inlineStr">
        <is>
          <t/>
        </is>
      </c>
      <c r="BN246" s="2" t="inlineStr">
        <is>
          <t>mātīte|
māte</t>
        </is>
      </c>
      <c r="BO246" s="2" t="inlineStr">
        <is>
          <t>3|
3</t>
        </is>
      </c>
      <c r="BP246" s="2" t="inlineStr">
        <is>
          <t xml:space="preserve">|
</t>
        </is>
      </c>
      <c r="BQ246" t="inlineStr">
        <is>
          <t/>
        </is>
      </c>
      <c r="BR246" s="2" t="inlineStr">
        <is>
          <t>omm</t>
        </is>
      </c>
      <c r="BS246" s="2" t="inlineStr">
        <is>
          <t>3</t>
        </is>
      </c>
      <c r="BT246" s="2" t="inlineStr">
        <is>
          <t/>
        </is>
      </c>
      <c r="BU246" t="inlineStr">
        <is>
          <t>omm ta' annimal b'mod partikolari dak b'erba' saqajn</t>
        </is>
      </c>
      <c r="BV246" s="2" t="inlineStr">
        <is>
          <t>moederdier</t>
        </is>
      </c>
      <c r="BW246" s="2" t="inlineStr">
        <is>
          <t>3</t>
        </is>
      </c>
      <c r="BX246" s="2" t="inlineStr">
        <is>
          <t/>
        </is>
      </c>
      <c r="BY246" t="inlineStr">
        <is>
          <t/>
        </is>
      </c>
      <c r="BZ246" s="2" t="inlineStr">
        <is>
          <t>matka</t>
        </is>
      </c>
      <c r="CA246" s="2" t="inlineStr">
        <is>
          <t>3</t>
        </is>
      </c>
      <c r="CB246" s="2" t="inlineStr">
        <is>
          <t/>
        </is>
      </c>
      <c r="CC246" t="inlineStr">
        <is>
          <t/>
        </is>
      </c>
      <c r="CD246" s="2" t="inlineStr">
        <is>
          <t>mãe|
progenitora</t>
        </is>
      </c>
      <c r="CE246" s="2" t="inlineStr">
        <is>
          <t>3|
3</t>
        </is>
      </c>
      <c r="CF246" s="2" t="inlineStr">
        <is>
          <t xml:space="preserve">|
</t>
        </is>
      </c>
      <c r="CG246" t="inlineStr">
        <is>
          <t/>
        </is>
      </c>
      <c r="CH246" s="2" t="inlineStr">
        <is>
          <t>mamă</t>
        </is>
      </c>
      <c r="CI246" s="2" t="inlineStr">
        <is>
          <t>3</t>
        </is>
      </c>
      <c r="CJ246" s="2" t="inlineStr">
        <is>
          <t/>
        </is>
      </c>
      <c r="CK246" t="inlineStr">
        <is>
          <t>o femelă părinte al unui animal, chiar dacă respectivul animal a fost sau nu produsul unui ovul ori embrion inseminat, dar care exclude o femelă de la care a fost luat ovulul sau embrionul</t>
        </is>
      </c>
      <c r="CL246" s="2" t="inlineStr">
        <is>
          <t>matka</t>
        </is>
      </c>
      <c r="CM246" s="2" t="inlineStr">
        <is>
          <t>3</t>
        </is>
      </c>
      <c r="CN246" s="2" t="inlineStr">
        <is>
          <t/>
        </is>
      </c>
      <c r="CO246" t="inlineStr">
        <is>
          <t>samičí rodič zvieraťa</t>
        </is>
      </c>
      <c r="CP246" s="2" t="inlineStr">
        <is>
          <t>mati</t>
        </is>
      </c>
      <c r="CQ246" s="2" t="inlineStr">
        <is>
          <t>3</t>
        </is>
      </c>
      <c r="CR246" s="2" t="inlineStr">
        <is>
          <t/>
        </is>
      </c>
      <c r="CS246" t="inlineStr">
        <is>
          <t/>
        </is>
      </c>
      <c r="CT246" s="2" t="inlineStr">
        <is>
          <t>moder|
mor|
moderdjur</t>
        </is>
      </c>
      <c r="CU246" s="2" t="inlineStr">
        <is>
          <t>3|
3|
3</t>
        </is>
      </c>
      <c r="CV246" s="2" t="inlineStr">
        <is>
          <t xml:space="preserve">|
|
</t>
        </is>
      </c>
      <c r="CW246" t="inlineStr">
        <is>
          <t/>
        </is>
      </c>
    </row>
    <row r="247">
      <c r="A247" s="1" t="str">
        <f>HYPERLINK("https://iate.europa.eu/entry/result/970007/all", "970007")</f>
        <v>970007</v>
      </c>
      <c r="B247" t="inlineStr">
        <is>
          <t>SOCIAL QUESTIONS;SCIENCE</t>
        </is>
      </c>
      <c r="C247" t="inlineStr">
        <is>
          <t>SOCIAL QUESTIONS|health|pharmaceutical industry;SCIENCE|natural and applied sciences|life sciences</t>
        </is>
      </c>
      <c r="D247" t="inlineStr">
        <is>
          <t>yes</t>
        </is>
      </c>
      <c r="E247" t="inlineStr">
        <is>
          <t/>
        </is>
      </c>
      <c r="F247" s="2" t="inlineStr">
        <is>
          <t>минимална инхибираща концентрация</t>
        </is>
      </c>
      <c r="G247" s="2" t="inlineStr">
        <is>
          <t>3</t>
        </is>
      </c>
      <c r="H247" s="2" t="inlineStr">
        <is>
          <t/>
        </is>
      </c>
      <c r="I247" t="inlineStr">
        <is>
          <t>най-ниската концентрация на антибиотика, която потиска видимия растеж на микроорганизми (колонии в блюдо или в бульон)</t>
        </is>
      </c>
      <c r="J247" s="2" t="inlineStr">
        <is>
          <t>minimální inhibiční koncentrace|
MIK</t>
        </is>
      </c>
      <c r="K247" s="2" t="inlineStr">
        <is>
          <t>3|
3</t>
        </is>
      </c>
      <c r="L247" s="2" t="inlineStr">
        <is>
          <t xml:space="preserve">|
</t>
        </is>
      </c>
      <c r="M247" t="inlineStr">
        <is>
          <t>číslo, které udává minimální koncentraci antibiotika nutnou k potlačení bakteriální infekce</t>
        </is>
      </c>
      <c r="N247" s="2" t="inlineStr">
        <is>
          <t>mindste inhiberende koncentration|
MIC|
mindste inhibitoriske koncentration</t>
        </is>
      </c>
      <c r="O247" s="2" t="inlineStr">
        <is>
          <t>3|
3|
3</t>
        </is>
      </c>
      <c r="P247" s="2" t="inlineStr">
        <is>
          <t xml:space="preserve">|
|
</t>
        </is>
      </c>
      <c r="Q247" t="inlineStr">
        <is>
          <t/>
        </is>
      </c>
      <c r="R247" s="2" t="inlineStr">
        <is>
          <t>MHK|
minimale Hemmkonzentration</t>
        </is>
      </c>
      <c r="S247" s="2" t="inlineStr">
        <is>
          <t>3|
3</t>
        </is>
      </c>
      <c r="T247" s="2" t="inlineStr">
        <is>
          <t xml:space="preserve">|
</t>
        </is>
      </c>
      <c r="U247" t="inlineStr">
        <is>
          <t>niedrigste Konzentration einer Substanz, bei der die Vermehrung von Mikroorganismen mit bloßem Auge nicht wahrgenommen werden kann</t>
        </is>
      </c>
      <c r="V247" s="2" t="inlineStr">
        <is>
          <t>ελάχιστη ανασταλτική συγκέντρωση</t>
        </is>
      </c>
      <c r="W247" s="2" t="inlineStr">
        <is>
          <t>3</t>
        </is>
      </c>
      <c r="X247" s="2" t="inlineStr">
        <is>
          <t/>
        </is>
      </c>
      <c r="Y247" t="inlineStr">
        <is>
          <t>η ελάχιστη απαιτούμενη συγκέντρωση αντιμικροβιακού για την αναστολή της μικροβιακής ανάπτυξης</t>
        </is>
      </c>
      <c r="Z247" s="2" t="inlineStr">
        <is>
          <t>minimum inhibitory concentration|
MIC|
minimal inhibitory concentration</t>
        </is>
      </c>
      <c r="AA247" s="2" t="inlineStr">
        <is>
          <t>3|
3|
1</t>
        </is>
      </c>
      <c r="AB247" s="2" t="inlineStr">
        <is>
          <t xml:space="preserve">|
|
</t>
        </is>
      </c>
      <c r="AC247" t="inlineStr">
        <is>
          <t>lowest concentration of the antibiotic that results in inhibition of visible growth (i.e. colonies on a plate or turbidity in broth culture) under standard conditions</t>
        </is>
      </c>
      <c r="AD247" s="2" t="inlineStr">
        <is>
          <t>concentración mínima inhibitoria</t>
        </is>
      </c>
      <c r="AE247" s="2" t="inlineStr">
        <is>
          <t>3</t>
        </is>
      </c>
      <c r="AF247" s="2" t="inlineStr">
        <is>
          <t/>
        </is>
      </c>
      <c r="AG247" t="inlineStr">
        <is>
          <t>Concentración mínima de un antibiótico que es capaz de impedir que un microorganismo siga multiplicándose.</t>
        </is>
      </c>
      <c r="AH247" s="2" t="inlineStr">
        <is>
          <t>minimaalne inhibeeriv kontsentratsioon|
MIK</t>
        </is>
      </c>
      <c r="AI247" s="2" t="inlineStr">
        <is>
          <t>3|
3</t>
        </is>
      </c>
      <c r="AJ247" s="2" t="inlineStr">
        <is>
          <t xml:space="preserve">|
</t>
        </is>
      </c>
      <c r="AK247" t="inlineStr">
        <is>
          <t>vähim bakterite kasvu pärssiv antibakteriaalse ravimi kontsentratsioon</t>
        </is>
      </c>
      <c r="AL247" s="2" t="inlineStr">
        <is>
          <t>pienin kasvua estävä pitoisuus|
MIC-arvo|
MIC|
pienin bakteerin kasvun estävä pitoisuus</t>
        </is>
      </c>
      <c r="AM247" s="2" t="inlineStr">
        <is>
          <t>3|
3|
3|
3</t>
        </is>
      </c>
      <c r="AN247" s="2" t="inlineStr">
        <is>
          <t xml:space="preserve">|
|
|
</t>
        </is>
      </c>
      <c r="AO247" t="inlineStr">
        <is>
          <t/>
        </is>
      </c>
      <c r="AP247" s="2" t="inlineStr">
        <is>
          <t>CMI|
concentration minimale inhibitrice</t>
        </is>
      </c>
      <c r="AQ247" s="2" t="inlineStr">
        <is>
          <t>3|
3</t>
        </is>
      </c>
      <c r="AR247" s="2" t="inlineStr">
        <is>
          <t xml:space="preserve">|
</t>
        </is>
      </c>
      <c r="AS247" t="inlineStr">
        <is>
          <t>concentration minimale d'antibiotique, suffisante pour inhiber in vitro la croissance d'une souche de bactéries</t>
        </is>
      </c>
      <c r="AT247" s="2" t="inlineStr">
        <is>
          <t>íoschoscaire tiúchana</t>
        </is>
      </c>
      <c r="AU247" s="2" t="inlineStr">
        <is>
          <t>3</t>
        </is>
      </c>
      <c r="AV247" s="2" t="inlineStr">
        <is>
          <t/>
        </is>
      </c>
      <c r="AW247" t="inlineStr">
        <is>
          <t/>
        </is>
      </c>
      <c r="AX247" t="inlineStr">
        <is>
          <t/>
        </is>
      </c>
      <c r="AY247" t="inlineStr">
        <is>
          <t/>
        </is>
      </c>
      <c r="AZ247" t="inlineStr">
        <is>
          <t/>
        </is>
      </c>
      <c r="BA247" t="inlineStr">
        <is>
          <t/>
        </is>
      </c>
      <c r="BB247" s="2" t="inlineStr">
        <is>
          <t>minimális gátló koncentráció|
MIC</t>
        </is>
      </c>
      <c r="BC247" s="2" t="inlineStr">
        <is>
          <t>4|
4</t>
        </is>
      </c>
      <c r="BD247" s="2" t="inlineStr">
        <is>
          <t xml:space="preserve">|
</t>
        </is>
      </c>
      <c r="BE247" t="inlineStr">
        <is>
          <t>az antimikrobás szernek a mikroorganizmus szaporodását gátló legkisebb koncentrációja</t>
        </is>
      </c>
      <c r="BF247" s="2" t="inlineStr">
        <is>
          <t>concentrazione minima inibente|
MIC</t>
        </is>
      </c>
      <c r="BG247" s="2" t="inlineStr">
        <is>
          <t>3|
3</t>
        </is>
      </c>
      <c r="BH247" s="2" t="inlineStr">
        <is>
          <t xml:space="preserve">|
</t>
        </is>
      </c>
      <c r="BI247" t="inlineStr">
        <is>
          <t>la più bassa concentrazione di un farmaco antimicrobico che impedisce la crescita visibile di un dato microrganismo in un terreno di coltura</t>
        </is>
      </c>
      <c r="BJ247" s="2" t="inlineStr">
        <is>
          <t>mažiausia inhibitorinė koncentracija</t>
        </is>
      </c>
      <c r="BK247" s="2" t="inlineStr">
        <is>
          <t>3</t>
        </is>
      </c>
      <c r="BL247" s="2" t="inlineStr">
        <is>
          <t/>
        </is>
      </c>
      <c r="BM247" t="inlineStr">
        <is>
          <t/>
        </is>
      </c>
      <c r="BN247" s="2" t="inlineStr">
        <is>
          <t>minimālā inhibējošā koncentrācija</t>
        </is>
      </c>
      <c r="BO247" s="2" t="inlineStr">
        <is>
          <t>3</t>
        </is>
      </c>
      <c r="BP247" s="2" t="inlineStr">
        <is>
          <t/>
        </is>
      </c>
      <c r="BQ247" t="inlineStr">
        <is>
          <t/>
        </is>
      </c>
      <c r="BR247" s="2" t="inlineStr">
        <is>
          <t>konċentrazzjoni minima inibitorja</t>
        </is>
      </c>
      <c r="BS247" s="2" t="inlineStr">
        <is>
          <t>3</t>
        </is>
      </c>
      <c r="BT247" s="2" t="inlineStr">
        <is>
          <t/>
        </is>
      </c>
      <c r="BU247" t="inlineStr">
        <is>
          <t>il-konċentrazzjoni l-iktar baxxa ta' aġent antimikrobiku li jinibixxi tkabbir viżibbli ta' mikroorganiżmu wara inkubazzjoni ta' lejl</t>
        </is>
      </c>
      <c r="BV247" s="2" t="inlineStr">
        <is>
          <t>MRC|
minimale remmende concentratie|
minimum inhibitorische concentratie|
MIC</t>
        </is>
      </c>
      <c r="BW247" s="2" t="inlineStr">
        <is>
          <t>3|
3|
2|
2</t>
        </is>
      </c>
      <c r="BX247" s="2" t="inlineStr">
        <is>
          <t xml:space="preserve">|
|
|
</t>
        </is>
      </c>
      <c r="BY247" t="inlineStr">
        <is>
          <t>minimumconcentratie van een antibioticum die de groei van de betrokken bacteriestam remt</t>
        </is>
      </c>
      <c r="BZ247" s="2" t="inlineStr">
        <is>
          <t>minimalne stężenie hamujące</t>
        </is>
      </c>
      <c r="CA247" s="2" t="inlineStr">
        <is>
          <t>3</t>
        </is>
      </c>
      <c r="CB247" s="2" t="inlineStr">
        <is>
          <t/>
        </is>
      </c>
      <c r="CC247" t="inlineStr">
        <is>
          <t>najmniejsze stęż&amp;#x2;enie leku, wyraż&amp;#x2;one w μg/ml (mg/l), hamujące wzrost bakterii w badaniach &lt;i&gt;in vitro&lt;/i&gt;, prowadzonych zgodnie zestandardową procedurą</t>
        </is>
      </c>
      <c r="CD247" s="2" t="inlineStr">
        <is>
          <t>CIM|
concentração inibitória mínima</t>
        </is>
      </c>
      <c r="CE247" s="2" t="inlineStr">
        <is>
          <t>3|
3</t>
        </is>
      </c>
      <c r="CF247" s="2" t="inlineStr">
        <is>
          <t xml:space="preserve">|
</t>
        </is>
      </c>
      <c r="CG247" t="inlineStr">
        <is>
          <t/>
        </is>
      </c>
      <c r="CH247" s="2" t="inlineStr">
        <is>
          <t>concentrație minimă inhibitorie|
CMI</t>
        </is>
      </c>
      <c r="CI247" s="2" t="inlineStr">
        <is>
          <t>3|
3</t>
        </is>
      </c>
      <c r="CJ247" s="2" t="inlineStr">
        <is>
          <t xml:space="preserve">|
</t>
        </is>
      </c>
      <c r="CK247" t="inlineStr">
        <is>
          <t/>
        </is>
      </c>
      <c r="CL247" s="2" t="inlineStr">
        <is>
          <t>minimálna inhibičná koncentrácia|
MIC</t>
        </is>
      </c>
      <c r="CM247" s="2" t="inlineStr">
        <is>
          <t>3|
3</t>
        </is>
      </c>
      <c r="CN247" s="2" t="inlineStr">
        <is>
          <t xml:space="preserve">|
</t>
        </is>
      </c>
      <c r="CO247" t="inlineStr">
        <is>
          <t>najnižšia koncentrácia testovaného antibiotika, ktorá po inkubácii 18-24 hod. zastavuje rast testovaného mikroorganizmu</t>
        </is>
      </c>
      <c r="CP247" s="2" t="inlineStr">
        <is>
          <t>minimalna inhibicijska koncentracija|
MIC</t>
        </is>
      </c>
      <c r="CQ247" s="2" t="inlineStr">
        <is>
          <t>3|
3</t>
        </is>
      </c>
      <c r="CR247" s="2" t="inlineStr">
        <is>
          <t xml:space="preserve">|
</t>
        </is>
      </c>
      <c r="CS247" t="inlineStr">
        <is>
          <t/>
        </is>
      </c>
      <c r="CT247" s="2" t="inlineStr">
        <is>
          <t>MIC-värde|
minsta hämmade koncentration|
MIC</t>
        </is>
      </c>
      <c r="CU247" s="2" t="inlineStr">
        <is>
          <t>3|
3|
3</t>
        </is>
      </c>
      <c r="CV247" s="2" t="inlineStr">
        <is>
          <t xml:space="preserve">|
|
</t>
        </is>
      </c>
      <c r="CW247" t="inlineStr">
        <is>
          <t>den lägsta koncentration av ett antibiotikum eller annat antimikrobiellt medel som hämmar tillväxt av en mikrob</t>
        </is>
      </c>
    </row>
    <row r="248">
      <c r="A248" s="1" t="str">
        <f>HYPERLINK("https://iate.europa.eu/entry/result/1257544/all", "1257544")</f>
        <v>1257544</v>
      </c>
      <c r="B248" t="inlineStr">
        <is>
          <t>AGRICULTURE, FORESTRY AND FISHERIES</t>
        </is>
      </c>
      <c r="C248" t="inlineStr">
        <is>
          <t>AGRICULTURE, FORESTRY AND FISHERIES|agricultural activity|crop production</t>
        </is>
      </c>
      <c r="D248" t="inlineStr">
        <is>
          <t>no</t>
        </is>
      </c>
      <c r="E248" t="inlineStr">
        <is>
          <t/>
        </is>
      </c>
      <c r="F248" t="inlineStr">
        <is>
          <t/>
        </is>
      </c>
      <c r="G248" t="inlineStr">
        <is>
          <t/>
        </is>
      </c>
      <c r="H248" t="inlineStr">
        <is>
          <t/>
        </is>
      </c>
      <c r="I248" t="inlineStr">
        <is>
          <t/>
        </is>
      </c>
      <c r="J248" s="2" t="inlineStr">
        <is>
          <t>mykóza</t>
        </is>
      </c>
      <c r="K248" s="2" t="inlineStr">
        <is>
          <t>1</t>
        </is>
      </c>
      <c r="L248" s="2" t="inlineStr">
        <is>
          <t/>
        </is>
      </c>
      <c r="M248" t="inlineStr">
        <is>
          <t/>
        </is>
      </c>
      <c r="N248" s="2" t="inlineStr">
        <is>
          <t>mykose|
skimmelsygdom|
svampesygdom|
kryptogam sygdom</t>
        </is>
      </c>
      <c r="O248" s="2" t="inlineStr">
        <is>
          <t>3|
3|
3|
3</t>
        </is>
      </c>
      <c r="P248" s="2" t="inlineStr">
        <is>
          <t xml:space="preserve">|
|
|
</t>
        </is>
      </c>
      <c r="Q248" t="inlineStr">
        <is>
          <t>sygdom forårsaget af infektion med svampe</t>
        </is>
      </c>
      <c r="R248" s="2" t="inlineStr">
        <is>
          <t>Schimmelpilzkrankheit|
Mykose|
Pilzkrankheit|
Schimmelbefall|
Schimmelkrankheit|
kryptogamische Krankheit|
kryptogamische Krankheiten</t>
        </is>
      </c>
      <c r="S248" s="2" t="inlineStr">
        <is>
          <t>3|
3|
3|
3|
3|
3|
3</t>
        </is>
      </c>
      <c r="T248" s="2" t="inlineStr">
        <is>
          <t xml:space="preserve">|
|
|
|
|
|
</t>
        </is>
      </c>
      <c r="U248" t="inlineStr">
        <is>
          <t/>
        </is>
      </c>
      <c r="V248" s="2" t="inlineStr">
        <is>
          <t>μυκητίαση</t>
        </is>
      </c>
      <c r="W248" s="2" t="inlineStr">
        <is>
          <t>3</t>
        </is>
      </c>
      <c r="X248" s="2" t="inlineStr">
        <is>
          <t/>
        </is>
      </c>
      <c r="Y248" t="inlineStr">
        <is>
          <t/>
        </is>
      </c>
      <c r="Z248" s="2" t="inlineStr">
        <is>
          <t>mycosis|
infection caused by fungi|
fungus disease|
fungar disease|
fungal disease|
cryptogamic disease</t>
        </is>
      </c>
      <c r="AA248" s="2" t="inlineStr">
        <is>
          <t>3|
3|
3|
3|
3|
3</t>
        </is>
      </c>
      <c r="AB248" s="2" t="inlineStr">
        <is>
          <t xml:space="preserve">|
|
|
|
|
</t>
        </is>
      </c>
      <c r="AC248" t="inlineStr">
        <is>
          <t/>
        </is>
      </c>
      <c r="AD248" s="2" t="inlineStr">
        <is>
          <t>micosis|
enfermedad criptogámica|
enfermedad causada por hongos|
enfermedad de mohos</t>
        </is>
      </c>
      <c r="AE248" s="2" t="inlineStr">
        <is>
          <t>3|
3|
3|
3</t>
        </is>
      </c>
      <c r="AF248" s="2" t="inlineStr">
        <is>
          <t xml:space="preserve">|
|
|
</t>
        </is>
      </c>
      <c r="AG248" t="inlineStr">
        <is>
          <t/>
        </is>
      </c>
      <c r="AH248" t="inlineStr">
        <is>
          <t/>
        </is>
      </c>
      <c r="AI248" t="inlineStr">
        <is>
          <t/>
        </is>
      </c>
      <c r="AJ248" t="inlineStr">
        <is>
          <t/>
        </is>
      </c>
      <c r="AK248" t="inlineStr">
        <is>
          <t/>
        </is>
      </c>
      <c r="AL248" s="2" t="inlineStr">
        <is>
          <t>sienitauti|
mykoosi|
piilevä tauti</t>
        </is>
      </c>
      <c r="AM248" s="2" t="inlineStr">
        <is>
          <t>3|
3|
3</t>
        </is>
      </c>
      <c r="AN248" s="2" t="inlineStr">
        <is>
          <t xml:space="preserve">|
|
</t>
        </is>
      </c>
      <c r="AO248" t="inlineStr">
        <is>
          <t/>
        </is>
      </c>
      <c r="AP248" s="2" t="inlineStr">
        <is>
          <t>mycose|
maladie cryptogamique|
maladie fongique</t>
        </is>
      </c>
      <c r="AQ248" s="2" t="inlineStr">
        <is>
          <t>3|
3|
3</t>
        </is>
      </c>
      <c r="AR248" s="2" t="inlineStr">
        <is>
          <t xml:space="preserve">|
|
</t>
        </is>
      </c>
      <c r="AS248" t="inlineStr">
        <is>
          <t>maladie ou affection parasitaire provoquée par la prolifération d'un champignon microscopique</t>
        </is>
      </c>
      <c r="AT248" t="inlineStr">
        <is>
          <t/>
        </is>
      </c>
      <c r="AU248" t="inlineStr">
        <is>
          <t/>
        </is>
      </c>
      <c r="AV248" t="inlineStr">
        <is>
          <t/>
        </is>
      </c>
      <c r="AW248" t="inlineStr">
        <is>
          <t/>
        </is>
      </c>
      <c r="AX248" t="inlineStr">
        <is>
          <t/>
        </is>
      </c>
      <c r="AY248" t="inlineStr">
        <is>
          <t/>
        </is>
      </c>
      <c r="AZ248" t="inlineStr">
        <is>
          <t/>
        </is>
      </c>
      <c r="BA248" t="inlineStr">
        <is>
          <t/>
        </is>
      </c>
      <c r="BB248" t="inlineStr">
        <is>
          <t/>
        </is>
      </c>
      <c r="BC248" t="inlineStr">
        <is>
          <t/>
        </is>
      </c>
      <c r="BD248" t="inlineStr">
        <is>
          <t/>
        </is>
      </c>
      <c r="BE248" t="inlineStr">
        <is>
          <t/>
        </is>
      </c>
      <c r="BF248" s="2" t="inlineStr">
        <is>
          <t>micosi|
malattia crittogamica|
malattia fungina</t>
        </is>
      </c>
      <c r="BG248" s="2" t="inlineStr">
        <is>
          <t>3|
3|
3</t>
        </is>
      </c>
      <c r="BH248" s="2" t="inlineStr">
        <is>
          <t xml:space="preserve">|
|
</t>
        </is>
      </c>
      <c r="BI248" t="inlineStr">
        <is>
          <t/>
        </is>
      </c>
      <c r="BJ248" t="inlineStr">
        <is>
          <t/>
        </is>
      </c>
      <c r="BK248" t="inlineStr">
        <is>
          <t/>
        </is>
      </c>
      <c r="BL248" t="inlineStr">
        <is>
          <t/>
        </is>
      </c>
      <c r="BM248" t="inlineStr">
        <is>
          <t/>
        </is>
      </c>
      <c r="BN248" t="inlineStr">
        <is>
          <t/>
        </is>
      </c>
      <c r="BO248" t="inlineStr">
        <is>
          <t/>
        </is>
      </c>
      <c r="BP248" t="inlineStr">
        <is>
          <t/>
        </is>
      </c>
      <c r="BQ248" t="inlineStr">
        <is>
          <t/>
        </is>
      </c>
      <c r="BR248" t="inlineStr">
        <is>
          <t/>
        </is>
      </c>
      <c r="BS248" t="inlineStr">
        <is>
          <t/>
        </is>
      </c>
      <c r="BT248" t="inlineStr">
        <is>
          <t/>
        </is>
      </c>
      <c r="BU248" t="inlineStr">
        <is>
          <t/>
        </is>
      </c>
      <c r="BV248" s="2" t="inlineStr">
        <is>
          <t>schimmelziekte|
mycose|
schimmelziekten</t>
        </is>
      </c>
      <c r="BW248" s="2" t="inlineStr">
        <is>
          <t>3|
3|
3</t>
        </is>
      </c>
      <c r="BX248" s="2" t="inlineStr">
        <is>
          <t xml:space="preserve">|
|
</t>
        </is>
      </c>
      <c r="BY248" t="inlineStr">
        <is>
          <t/>
        </is>
      </c>
      <c r="BZ248" t="inlineStr">
        <is>
          <t/>
        </is>
      </c>
      <c r="CA248" t="inlineStr">
        <is>
          <t/>
        </is>
      </c>
      <c r="CB248" t="inlineStr">
        <is>
          <t/>
        </is>
      </c>
      <c r="CC248" t="inlineStr">
        <is>
          <t/>
        </is>
      </c>
      <c r="CD248" s="2" t="inlineStr">
        <is>
          <t>micose|
doença criptogâmica|
moléstia criptogâmica</t>
        </is>
      </c>
      <c r="CE248" s="2" t="inlineStr">
        <is>
          <t>3|
3|
3</t>
        </is>
      </c>
      <c r="CF248" s="2" t="inlineStr">
        <is>
          <t xml:space="preserve">|
|
</t>
        </is>
      </c>
      <c r="CG248" t="inlineStr">
        <is>
          <t/>
        </is>
      </c>
      <c r="CH248" s="2" t="inlineStr">
        <is>
          <t>boală criptogamică</t>
        </is>
      </c>
      <c r="CI248" s="2" t="inlineStr">
        <is>
          <t>3</t>
        </is>
      </c>
      <c r="CJ248" s="2" t="inlineStr">
        <is>
          <t/>
        </is>
      </c>
      <c r="CK248" t="inlineStr">
        <is>
          <t/>
        </is>
      </c>
      <c r="CL248" t="inlineStr">
        <is>
          <t/>
        </is>
      </c>
      <c r="CM248" t="inlineStr">
        <is>
          <t/>
        </is>
      </c>
      <c r="CN248" t="inlineStr">
        <is>
          <t/>
        </is>
      </c>
      <c r="CO248" t="inlineStr">
        <is>
          <t/>
        </is>
      </c>
      <c r="CP248" s="2" t="inlineStr">
        <is>
          <t>ožig</t>
        </is>
      </c>
      <c r="CQ248" s="2" t="inlineStr">
        <is>
          <t>3</t>
        </is>
      </c>
      <c r="CR248" s="2" t="inlineStr">
        <is>
          <t/>
        </is>
      </c>
      <c r="CS248" t="inlineStr">
        <is>
          <t>glivična bolezen, rožnate pege, zlasti na listih graha, fižola, kumar, lanu</t>
        </is>
      </c>
      <c r="CT248" s="2" t="inlineStr">
        <is>
          <t>mykos|
svampinfektion|
svampsjukdom|
sjukdom på kryptogamer</t>
        </is>
      </c>
      <c r="CU248" s="2" t="inlineStr">
        <is>
          <t>3|
3|
3|
3</t>
        </is>
      </c>
      <c r="CV248" s="2" t="inlineStr">
        <is>
          <t xml:space="preserve">|
|
|
</t>
        </is>
      </c>
      <c r="CW248" t="inlineStr">
        <is>
          <t>sjukdom hos människor och djur orsakade av svampar</t>
        </is>
      </c>
    </row>
    <row r="249">
      <c r="A249" s="1" t="str">
        <f>HYPERLINK("https://iate.europa.eu/entry/result/120508/all", "120508")</f>
        <v>120508</v>
      </c>
      <c r="B249" t="inlineStr">
        <is>
          <t>SOCIAL QUESTIONS;INDUSTRY</t>
        </is>
      </c>
      <c r="C249" t="inlineStr">
        <is>
          <t>SOCIAL QUESTIONS|health;INDUSTRY|chemistry</t>
        </is>
      </c>
      <c r="D249" t="inlineStr">
        <is>
          <t>no</t>
        </is>
      </c>
      <c r="E249" t="inlineStr">
        <is>
          <t/>
        </is>
      </c>
      <c r="F249" t="inlineStr">
        <is>
          <t/>
        </is>
      </c>
      <c r="G249" t="inlineStr">
        <is>
          <t/>
        </is>
      </c>
      <c r="H249" t="inlineStr">
        <is>
          <t/>
        </is>
      </c>
      <c r="I249" t="inlineStr">
        <is>
          <t/>
        </is>
      </c>
      <c r="J249" t="inlineStr">
        <is>
          <t/>
        </is>
      </c>
      <c r="K249" t="inlineStr">
        <is>
          <t/>
        </is>
      </c>
      <c r="L249" t="inlineStr">
        <is>
          <t/>
        </is>
      </c>
      <c r="M249" t="inlineStr">
        <is>
          <t/>
        </is>
      </c>
      <c r="N249" s="2" t="inlineStr">
        <is>
          <t>anthelmintikum|
vermicida|
vermifuga|
ormemiddel</t>
        </is>
      </c>
      <c r="O249" s="2" t="inlineStr">
        <is>
          <t>3|
3|
3|
3</t>
        </is>
      </c>
      <c r="P249" s="2" t="inlineStr">
        <is>
          <t xml:space="preserve">|
|
|
</t>
        </is>
      </c>
      <c r="Q249" t="inlineStr">
        <is>
          <t/>
        </is>
      </c>
      <c r="R249" s="2" t="inlineStr">
        <is>
          <t>Anthelmintikum|
Ant(i)helminthikum|
Wurmmittel</t>
        </is>
      </c>
      <c r="S249" s="2" t="inlineStr">
        <is>
          <t>3|
3|
3</t>
        </is>
      </c>
      <c r="T249" s="2" t="inlineStr">
        <is>
          <t xml:space="preserve">|
|
</t>
        </is>
      </c>
      <c r="U249" t="inlineStr">
        <is>
          <t/>
        </is>
      </c>
      <c r="V249" s="2" t="inlineStr">
        <is>
          <t>ανθελμινθικό|
ανθέλμινθη</t>
        </is>
      </c>
      <c r="W249" s="2" t="inlineStr">
        <is>
          <t>3|
3</t>
        </is>
      </c>
      <c r="X249" s="2" t="inlineStr">
        <is>
          <t xml:space="preserve">|
</t>
        </is>
      </c>
      <c r="Y249" t="inlineStr">
        <is>
          <t/>
        </is>
      </c>
      <c r="Z249" s="2" t="inlineStr">
        <is>
          <t>anthelmintic|
wormer</t>
        </is>
      </c>
      <c r="AA249" s="2" t="inlineStr">
        <is>
          <t>3|
3</t>
        </is>
      </c>
      <c r="AB249" s="2" t="inlineStr">
        <is>
          <t xml:space="preserve">|
</t>
        </is>
      </c>
      <c r="AC249" t="inlineStr">
        <is>
          <t/>
        </is>
      </c>
      <c r="AD249" s="2" t="inlineStr">
        <is>
          <t>antihelmíntico|
antihelmínticos</t>
        </is>
      </c>
      <c r="AE249" s="2" t="inlineStr">
        <is>
          <t>3|
3</t>
        </is>
      </c>
      <c r="AF249" s="2" t="inlineStr">
        <is>
          <t xml:space="preserve">|
</t>
        </is>
      </c>
      <c r="AG249" t="inlineStr">
        <is>
          <t/>
        </is>
      </c>
      <c r="AH249" t="inlineStr">
        <is>
          <t/>
        </is>
      </c>
      <c r="AI249" t="inlineStr">
        <is>
          <t/>
        </is>
      </c>
      <c r="AJ249" t="inlineStr">
        <is>
          <t/>
        </is>
      </c>
      <c r="AK249" t="inlineStr">
        <is>
          <t/>
        </is>
      </c>
      <c r="AL249" s="2" t="inlineStr">
        <is>
          <t>matolääke</t>
        </is>
      </c>
      <c r="AM249" s="2" t="inlineStr">
        <is>
          <t>3</t>
        </is>
      </c>
      <c r="AN249" s="2" t="inlineStr">
        <is>
          <t/>
        </is>
      </c>
      <c r="AO249" t="inlineStr">
        <is>
          <t/>
        </is>
      </c>
      <c r="AP249" s="2" t="inlineStr">
        <is>
          <t>anthelmintique|
antihelmintique|
vermifuge</t>
        </is>
      </c>
      <c r="AQ249" s="2" t="inlineStr">
        <is>
          <t>3|
3|
3</t>
        </is>
      </c>
      <c r="AR249" s="2" t="inlineStr">
        <is>
          <t xml:space="preserve">|
|
</t>
        </is>
      </c>
      <c r="AS249" t="inlineStr">
        <is>
          <t/>
        </is>
      </c>
      <c r="AT249" t="inlineStr">
        <is>
          <t/>
        </is>
      </c>
      <c r="AU249" t="inlineStr">
        <is>
          <t/>
        </is>
      </c>
      <c r="AV249" t="inlineStr">
        <is>
          <t/>
        </is>
      </c>
      <c r="AW249" t="inlineStr">
        <is>
          <t/>
        </is>
      </c>
      <c r="AX249" t="inlineStr">
        <is>
          <t/>
        </is>
      </c>
      <c r="AY249" t="inlineStr">
        <is>
          <t/>
        </is>
      </c>
      <c r="AZ249" t="inlineStr">
        <is>
          <t/>
        </is>
      </c>
      <c r="BA249" t="inlineStr">
        <is>
          <t/>
        </is>
      </c>
      <c r="BB249" t="inlineStr">
        <is>
          <t/>
        </is>
      </c>
      <c r="BC249" t="inlineStr">
        <is>
          <t/>
        </is>
      </c>
      <c r="BD249" t="inlineStr">
        <is>
          <t/>
        </is>
      </c>
      <c r="BE249" t="inlineStr">
        <is>
          <t/>
        </is>
      </c>
      <c r="BF249" s="2" t="inlineStr">
        <is>
          <t>antielmintico|
tenifugo</t>
        </is>
      </c>
      <c r="BG249" s="2" t="inlineStr">
        <is>
          <t>3|
3</t>
        </is>
      </c>
      <c r="BH249" s="2" t="inlineStr">
        <is>
          <t xml:space="preserve">|
</t>
        </is>
      </c>
      <c r="BI249" t="inlineStr">
        <is>
          <t/>
        </is>
      </c>
      <c r="BJ249" t="inlineStr">
        <is>
          <t/>
        </is>
      </c>
      <c r="BK249" t="inlineStr">
        <is>
          <t/>
        </is>
      </c>
      <c r="BL249" t="inlineStr">
        <is>
          <t/>
        </is>
      </c>
      <c r="BM249" t="inlineStr">
        <is>
          <t/>
        </is>
      </c>
      <c r="BN249" t="inlineStr">
        <is>
          <t/>
        </is>
      </c>
      <c r="BO249" t="inlineStr">
        <is>
          <t/>
        </is>
      </c>
      <c r="BP249" t="inlineStr">
        <is>
          <t/>
        </is>
      </c>
      <c r="BQ249" t="inlineStr">
        <is>
          <t/>
        </is>
      </c>
      <c r="BR249" t="inlineStr">
        <is>
          <t/>
        </is>
      </c>
      <c r="BS249" t="inlineStr">
        <is>
          <t/>
        </is>
      </c>
      <c r="BT249" t="inlineStr">
        <is>
          <t/>
        </is>
      </c>
      <c r="BU249" t="inlineStr">
        <is>
          <t/>
        </is>
      </c>
      <c r="BV249" s="2" t="inlineStr">
        <is>
          <t>wormmiddel|
anthelmintica</t>
        </is>
      </c>
      <c r="BW249" s="2" t="inlineStr">
        <is>
          <t>3|
3</t>
        </is>
      </c>
      <c r="BX249" s="2" t="inlineStr">
        <is>
          <t xml:space="preserve">|
</t>
        </is>
      </c>
      <c r="BY249" t="inlineStr">
        <is>
          <t/>
        </is>
      </c>
      <c r="BZ249" t="inlineStr">
        <is>
          <t/>
        </is>
      </c>
      <c r="CA249" t="inlineStr">
        <is>
          <t/>
        </is>
      </c>
      <c r="CB249" t="inlineStr">
        <is>
          <t/>
        </is>
      </c>
      <c r="CC249" t="inlineStr">
        <is>
          <t/>
        </is>
      </c>
      <c r="CD249" s="2" t="inlineStr">
        <is>
          <t>antelmíntico|
anti-helmíntico</t>
        </is>
      </c>
      <c r="CE249" s="2" t="inlineStr">
        <is>
          <t>3|
3</t>
        </is>
      </c>
      <c r="CF249" s="2" t="inlineStr">
        <is>
          <t xml:space="preserve">|
</t>
        </is>
      </c>
      <c r="CG249" t="inlineStr">
        <is>
          <t>Produto que elimina vermes intestinais.</t>
        </is>
      </c>
      <c r="CH249" t="inlineStr">
        <is>
          <t/>
        </is>
      </c>
      <c r="CI249" t="inlineStr">
        <is>
          <t/>
        </is>
      </c>
      <c r="CJ249" t="inlineStr">
        <is>
          <t/>
        </is>
      </c>
      <c r="CK249" t="inlineStr">
        <is>
          <t/>
        </is>
      </c>
      <c r="CL249" t="inlineStr">
        <is>
          <t/>
        </is>
      </c>
      <c r="CM249" t="inlineStr">
        <is>
          <t/>
        </is>
      </c>
      <c r="CN249" t="inlineStr">
        <is>
          <t/>
        </is>
      </c>
      <c r="CO249" t="inlineStr">
        <is>
          <t/>
        </is>
      </c>
      <c r="CP249" t="inlineStr">
        <is>
          <t/>
        </is>
      </c>
      <c r="CQ249" t="inlineStr">
        <is>
          <t/>
        </is>
      </c>
      <c r="CR249" t="inlineStr">
        <is>
          <t/>
        </is>
      </c>
      <c r="CS249" t="inlineStr">
        <is>
          <t/>
        </is>
      </c>
      <c r="CT249" s="2" t="inlineStr">
        <is>
          <t>avmaskningsmedel</t>
        </is>
      </c>
      <c r="CU249" s="2" t="inlineStr">
        <is>
          <t>3</t>
        </is>
      </c>
      <c r="CV249" s="2" t="inlineStr">
        <is>
          <t/>
        </is>
      </c>
      <c r="CW249" t="inlineStr">
        <is>
          <t/>
        </is>
      </c>
    </row>
    <row r="250">
      <c r="A250" s="1" t="str">
        <f>HYPERLINK("https://iate.europa.eu/entry/result/1684669/all", "1684669")</f>
        <v>1684669</v>
      </c>
      <c r="B250" t="inlineStr">
        <is>
          <t>SCIENCE</t>
        </is>
      </c>
      <c r="C250" t="inlineStr">
        <is>
          <t>SCIENCE|natural and applied sciences|life sciences</t>
        </is>
      </c>
      <c r="D250" t="inlineStr">
        <is>
          <t>yes</t>
        </is>
      </c>
      <c r="E250" t="inlineStr">
        <is>
          <t/>
        </is>
      </c>
      <c r="F250" t="inlineStr">
        <is>
          <t/>
        </is>
      </c>
      <c r="G250" t="inlineStr">
        <is>
          <t/>
        </is>
      </c>
      <c r="H250" t="inlineStr">
        <is>
          <t/>
        </is>
      </c>
      <c r="I250" t="inlineStr">
        <is>
          <t/>
        </is>
      </c>
      <c r="J250" s="2" t="inlineStr">
        <is>
          <t>zárodečná buňka</t>
        </is>
      </c>
      <c r="K250" s="2" t="inlineStr">
        <is>
          <t>3</t>
        </is>
      </c>
      <c r="L250" s="2" t="inlineStr">
        <is>
          <t/>
        </is>
      </c>
      <c r="M250" t="inlineStr">
        <is>
          <t>Buňka specializovaná na založení nového jedince.</t>
        </is>
      </c>
      <c r="N250" s="2" t="inlineStr">
        <is>
          <t>kimcelle|
germinalcelle</t>
        </is>
      </c>
      <c r="O250" s="2" t="inlineStr">
        <is>
          <t>3|
3</t>
        </is>
      </c>
      <c r="P250" s="2" t="inlineStr">
        <is>
          <t xml:space="preserve">|
</t>
        </is>
      </c>
      <c r="Q250" t="inlineStr">
        <is>
          <t>"stamcelle for udvikling af kønsceller (æg- og sædceller); dannes meget tidligt i fosterlivet i væggen af blommesækken hvorfra de vandrer ind i anlæggene til æggestokke hhv. testikler. Se også ·kimbanen."</t>
        </is>
      </c>
      <c r="R250" s="2" t="inlineStr">
        <is>
          <t>Keimzelle</t>
        </is>
      </c>
      <c r="S250" s="2" t="inlineStr">
        <is>
          <t>3</t>
        </is>
      </c>
      <c r="T250" s="2" t="inlineStr">
        <is>
          <t/>
        </is>
      </c>
      <c r="U250" t="inlineStr">
        <is>
          <t>Im weitern Sinne jede Zelle der Keimbahn (beginnend mit der Einwanderung der Urkeimzellen in die primitiven Anlagen der Keimdrüsen)</t>
        </is>
      </c>
      <c r="V250" s="2" t="inlineStr">
        <is>
          <t>γεννητικό κύτταρο|
άωρο γεννητικό κύτταρο|
άωρος γαμέτης|
πρόδρομο γεννητικό κύτταρο|
αρχέγονο βλαστικό γεννητικό κύτταρο|
βλαστικό γεννητικό κύτταρο</t>
        </is>
      </c>
      <c r="W250" s="2" t="inlineStr">
        <is>
          <t>3|
3|
3|
3|
3|
3</t>
        </is>
      </c>
      <c r="X250" s="2" t="inlineStr">
        <is>
          <t xml:space="preserve">admitted|
|
|
|
|
</t>
        </is>
      </c>
      <c r="Y250" t="inlineStr">
        <is>
          <t>τα διπλοειδή κύτταρα από τα οποία σχηματίζονται οι γαμέτες (ωάρια και σπερματοζωάρια) με μια διαδικασία που καλείται γαμετογένεση (και η οποία ανάλογα διακρίνεται σε ωογένεση και σπερματογένεση).</t>
        </is>
      </c>
      <c r="Z250" s="2" t="inlineStr">
        <is>
          <t>germ cell</t>
        </is>
      </c>
      <c r="AA250" s="2" t="inlineStr">
        <is>
          <t>3</t>
        </is>
      </c>
      <c r="AB250" s="2" t="inlineStr">
        <is>
          <t/>
        </is>
      </c>
      <c r="AC250" t="inlineStr">
        <is>
          <t>progenitor of a gamete [ &lt;a href="/entry/result/1254571/all" id="ENTRY_TO_ENTRY_CONVERTER" target="_blank"&gt;IATE:1254571&lt;/a&gt; ]</t>
        </is>
      </c>
      <c r="AD250" s="2" t="inlineStr">
        <is>
          <t>célula germinal|
célula germinativa</t>
        </is>
      </c>
      <c r="AE250" s="2" t="inlineStr">
        <is>
          <t>3|
3</t>
        </is>
      </c>
      <c r="AF250" s="2" t="inlineStr">
        <is>
          <t xml:space="preserve">|
</t>
        </is>
      </c>
      <c r="AG250" t="inlineStr">
        <is>
          <t/>
        </is>
      </c>
      <c r="AH250" s="2" t="inlineStr">
        <is>
          <t>idurakk</t>
        </is>
      </c>
      <c r="AI250" s="2" t="inlineStr">
        <is>
          <t>3</t>
        </is>
      </c>
      <c r="AJ250" s="2" t="inlineStr">
        <is>
          <t/>
        </is>
      </c>
      <c r="AK250" t="inlineStr">
        <is>
          <t>haploidsete gameetide eellasrakud</t>
        </is>
      </c>
      <c r="AL250" s="2" t="inlineStr">
        <is>
          <t>itusolu</t>
        </is>
      </c>
      <c r="AM250" s="2" t="inlineStr">
        <is>
          <t>3</t>
        </is>
      </c>
      <c r="AN250" s="2" t="inlineStr">
        <is>
          <t/>
        </is>
      </c>
      <c r="AO250" t="inlineStr">
        <is>
          <t/>
        </is>
      </c>
      <c r="AP250" s="2" t="inlineStr">
        <is>
          <t>cellule germinale</t>
        </is>
      </c>
      <c r="AQ250" s="2" t="inlineStr">
        <is>
          <t>3</t>
        </is>
      </c>
      <c r="AR250" s="2" t="inlineStr">
        <is>
          <t/>
        </is>
      </c>
      <c r="AS250" t="inlineStr">
        <is>
          <t>cellule où les gènes de l'immunité ne subissent pas de réarrangement</t>
        </is>
      </c>
      <c r="AT250" s="2" t="inlineStr">
        <is>
          <t>gaiméit</t>
        </is>
      </c>
      <c r="AU250" s="2" t="inlineStr">
        <is>
          <t>3</t>
        </is>
      </c>
      <c r="AV250" s="2" t="inlineStr">
        <is>
          <t/>
        </is>
      </c>
      <c r="AW250" t="inlineStr">
        <is>
          <t>cill atáirgthe ar leith a chónascann le gaiméit eile den ghnéas eile le linn toirchithe chun síogóit amháin a chruthú</t>
        </is>
      </c>
      <c r="AX250" t="inlineStr">
        <is>
          <t/>
        </is>
      </c>
      <c r="AY250" t="inlineStr">
        <is>
          <t/>
        </is>
      </c>
      <c r="AZ250" t="inlineStr">
        <is>
          <t/>
        </is>
      </c>
      <c r="BA250" t="inlineStr">
        <is>
          <t/>
        </is>
      </c>
      <c r="BB250" s="2" t="inlineStr">
        <is>
          <t>csírasejt</t>
        </is>
      </c>
      <c r="BC250" s="2" t="inlineStr">
        <is>
          <t>3</t>
        </is>
      </c>
      <c r="BD250" s="2" t="inlineStr">
        <is>
          <t/>
        </is>
      </c>
      <c r="BE250" t="inlineStr">
        <is>
          <t/>
        </is>
      </c>
      <c r="BF250" s="2" t="inlineStr">
        <is>
          <t>cellula germinale</t>
        </is>
      </c>
      <c r="BG250" s="2" t="inlineStr">
        <is>
          <t>3</t>
        </is>
      </c>
      <c r="BH250" s="2" t="inlineStr">
        <is>
          <t/>
        </is>
      </c>
      <c r="BI250" t="inlineStr">
        <is>
          <t>cellula aploide deputata alla funzione riproduttiva, precursore dei gameti</t>
        </is>
      </c>
      <c r="BJ250" t="inlineStr">
        <is>
          <t/>
        </is>
      </c>
      <c r="BK250" t="inlineStr">
        <is>
          <t/>
        </is>
      </c>
      <c r="BL250" t="inlineStr">
        <is>
          <t/>
        </is>
      </c>
      <c r="BM250" t="inlineStr">
        <is>
          <t/>
        </is>
      </c>
      <c r="BN250" s="2" t="inlineStr">
        <is>
          <t>gonocīts|
dīgļšūna</t>
        </is>
      </c>
      <c r="BO250" s="2" t="inlineStr">
        <is>
          <t>2|
3</t>
        </is>
      </c>
      <c r="BP250" s="2" t="inlineStr">
        <is>
          <t xml:space="preserve">|
</t>
        </is>
      </c>
      <c r="BQ250" t="inlineStr">
        <is>
          <t>1. embrija pirmējā vairošanās šūna; 2. šūna, no kuras rodas gameta</t>
        </is>
      </c>
      <c r="BR250" s="2" t="inlineStr">
        <is>
          <t>ċellula ġerminali</t>
        </is>
      </c>
      <c r="BS250" s="2" t="inlineStr">
        <is>
          <t>3</t>
        </is>
      </c>
      <c r="BT250" s="2" t="inlineStr">
        <is>
          <t/>
        </is>
      </c>
      <c r="BU250" t="inlineStr">
        <is>
          <t/>
        </is>
      </c>
      <c r="BV250" s="2" t="inlineStr">
        <is>
          <t>kiemcel</t>
        </is>
      </c>
      <c r="BW250" s="2" t="inlineStr">
        <is>
          <t>3</t>
        </is>
      </c>
      <c r="BX250" s="2" t="inlineStr">
        <is>
          <t/>
        </is>
      </c>
      <c r="BY250" t="inlineStr">
        <is>
          <t>cel die zich normaal gesproken tot een zaadcel of een eicel ontwikkelt</t>
        </is>
      </c>
      <c r="BZ250" s="2" t="inlineStr">
        <is>
          <t>komórka linii germinalnej|
komórka germinalna|
komórka linii płciowej</t>
        </is>
      </c>
      <c r="CA250" s="2" t="inlineStr">
        <is>
          <t>3|
3|
3</t>
        </is>
      </c>
      <c r="CB250" s="2" t="inlineStr">
        <is>
          <t xml:space="preserve">|
|
</t>
        </is>
      </c>
      <c r="CC250" t="inlineStr">
        <is>
          <t/>
        </is>
      </c>
      <c r="CD250" s="2" t="inlineStr">
        <is>
          <t>célula germinal|
célula germinativa</t>
        </is>
      </c>
      <c r="CE250" s="2" t="inlineStr">
        <is>
          <t>3|
3</t>
        </is>
      </c>
      <c r="CF250" s="2" t="inlineStr">
        <is>
          <t xml:space="preserve">|
</t>
        </is>
      </c>
      <c r="CG250" t="inlineStr">
        <is>
          <t>Célula de um organismo cuja função é reproduzir a espécie, isto é, uma fase imatura de um óvulo ou espermatozoide.</t>
        </is>
      </c>
      <c r="CH250" s="2" t="inlineStr">
        <is>
          <t>celulă germinativă|
celulă germinală</t>
        </is>
      </c>
      <c r="CI250" s="2" t="inlineStr">
        <is>
          <t>3|
3</t>
        </is>
      </c>
      <c r="CJ250" s="2" t="inlineStr">
        <is>
          <t xml:space="preserve">|
</t>
        </is>
      </c>
      <c r="CK250" t="inlineStr">
        <is>
          <t/>
        </is>
      </c>
      <c r="CL250" s="2" t="inlineStr">
        <is>
          <t>zárodočná bunka</t>
        </is>
      </c>
      <c r="CM250" s="2" t="inlineStr">
        <is>
          <t>3</t>
        </is>
      </c>
      <c r="CN250" s="2" t="inlineStr">
        <is>
          <t/>
        </is>
      </c>
      <c r="CO250" t="inlineStr">
        <is>
          <t/>
        </is>
      </c>
      <c r="CP250" s="2" t="inlineStr">
        <is>
          <t>germinalna celica|
zarodna celica</t>
        </is>
      </c>
      <c r="CQ250" s="2" t="inlineStr">
        <is>
          <t>3|
3</t>
        </is>
      </c>
      <c r="CR250" s="2" t="inlineStr">
        <is>
          <t xml:space="preserve">|
</t>
        </is>
      </c>
      <c r="CS250" t="inlineStr">
        <is>
          <t>specializirana celica, pomembna za razmnoževanje</t>
        </is>
      </c>
      <c r="CT250" t="inlineStr">
        <is>
          <t/>
        </is>
      </c>
      <c r="CU250" t="inlineStr">
        <is>
          <t/>
        </is>
      </c>
      <c r="CV250" t="inlineStr">
        <is>
          <t/>
        </is>
      </c>
      <c r="CW250" t="inlineStr">
        <is>
          <t/>
        </is>
      </c>
    </row>
    <row r="251">
      <c r="A251" s="1" t="str">
        <f>HYPERLINK("https://iate.europa.eu/entry/result/1597060/all", "1597060")</f>
        <v>1597060</v>
      </c>
      <c r="B251" t="inlineStr">
        <is>
          <t>EDUCATION AND COMMUNICATIONS;INDUSTRY</t>
        </is>
      </c>
      <c r="C251" t="inlineStr">
        <is>
          <t>EDUCATION AND COMMUNICATIONS|information technology and data processing;INDUSTRY|mechanical engineering</t>
        </is>
      </c>
      <c r="D251" t="inlineStr">
        <is>
          <t>no</t>
        </is>
      </c>
      <c r="E251" t="inlineStr">
        <is>
          <t/>
        </is>
      </c>
      <c r="F251" t="inlineStr">
        <is>
          <t/>
        </is>
      </c>
      <c r="G251" t="inlineStr">
        <is>
          <t/>
        </is>
      </c>
      <c r="H251" t="inlineStr">
        <is>
          <t/>
        </is>
      </c>
      <c r="I251" t="inlineStr">
        <is>
          <t/>
        </is>
      </c>
      <c r="J251" t="inlineStr">
        <is>
          <t/>
        </is>
      </c>
      <c r="K251" t="inlineStr">
        <is>
          <t/>
        </is>
      </c>
      <c r="L251" t="inlineStr">
        <is>
          <t/>
        </is>
      </c>
      <c r="M251" t="inlineStr">
        <is>
          <t/>
        </is>
      </c>
      <c r="N251" s="2" t="inlineStr">
        <is>
          <t>hurtigudløsning</t>
        </is>
      </c>
      <c r="O251" s="2" t="inlineStr">
        <is>
          <t>3</t>
        </is>
      </c>
      <c r="P251" s="2" t="inlineStr">
        <is>
          <t/>
        </is>
      </c>
      <c r="Q251" t="inlineStr">
        <is>
          <t/>
        </is>
      </c>
      <c r="R251" s="2" t="inlineStr">
        <is>
          <t>Schnellauslösung</t>
        </is>
      </c>
      <c r="S251" s="2" t="inlineStr">
        <is>
          <t>3</t>
        </is>
      </c>
      <c r="T251" s="2" t="inlineStr">
        <is>
          <t/>
        </is>
      </c>
      <c r="U251" t="inlineStr">
        <is>
          <t/>
        </is>
      </c>
      <c r="V251" s="2" t="inlineStr">
        <is>
          <t>γρήγορη αποσύμπλεξη</t>
        </is>
      </c>
      <c r="W251" s="2" t="inlineStr">
        <is>
          <t>3</t>
        </is>
      </c>
      <c r="X251" s="2" t="inlineStr">
        <is>
          <t/>
        </is>
      </c>
      <c r="Y251" t="inlineStr">
        <is>
          <t/>
        </is>
      </c>
      <c r="Z251" s="2" t="inlineStr">
        <is>
          <t>rapid release</t>
        </is>
      </c>
      <c r="AA251" s="2" t="inlineStr">
        <is>
          <t>3</t>
        </is>
      </c>
      <c r="AB251" s="2" t="inlineStr">
        <is>
          <t/>
        </is>
      </c>
      <c r="AC251" t="inlineStr">
        <is>
          <t/>
        </is>
      </c>
      <c r="AD251" s="2" t="inlineStr">
        <is>
          <t>desconexión rápida</t>
        </is>
      </c>
      <c r="AE251" s="2" t="inlineStr">
        <is>
          <t>3</t>
        </is>
      </c>
      <c r="AF251" s="2" t="inlineStr">
        <is>
          <t/>
        </is>
      </c>
      <c r="AG251" t="inlineStr">
        <is>
          <t/>
        </is>
      </c>
      <c r="AH251" t="inlineStr">
        <is>
          <t/>
        </is>
      </c>
      <c r="AI251" t="inlineStr">
        <is>
          <t/>
        </is>
      </c>
      <c r="AJ251" t="inlineStr">
        <is>
          <t/>
        </is>
      </c>
      <c r="AK251" t="inlineStr">
        <is>
          <t/>
        </is>
      </c>
      <c r="AL251" t="inlineStr">
        <is>
          <t/>
        </is>
      </c>
      <c r="AM251" t="inlineStr">
        <is>
          <t/>
        </is>
      </c>
      <c r="AN251" t="inlineStr">
        <is>
          <t/>
        </is>
      </c>
      <c r="AO251" t="inlineStr">
        <is>
          <t/>
        </is>
      </c>
      <c r="AP251" s="2" t="inlineStr">
        <is>
          <t>déclenchement rapide</t>
        </is>
      </c>
      <c r="AQ251" s="2" t="inlineStr">
        <is>
          <t>3</t>
        </is>
      </c>
      <c r="AR251" s="2" t="inlineStr">
        <is>
          <t/>
        </is>
      </c>
      <c r="AS251" t="inlineStr">
        <is>
          <t/>
        </is>
      </c>
      <c r="AT251" t="inlineStr">
        <is>
          <t/>
        </is>
      </c>
      <c r="AU251" t="inlineStr">
        <is>
          <t/>
        </is>
      </c>
      <c r="AV251" t="inlineStr">
        <is>
          <t/>
        </is>
      </c>
      <c r="AW251" t="inlineStr">
        <is>
          <t/>
        </is>
      </c>
      <c r="AX251" t="inlineStr">
        <is>
          <t/>
        </is>
      </c>
      <c r="AY251" t="inlineStr">
        <is>
          <t/>
        </is>
      </c>
      <c r="AZ251" t="inlineStr">
        <is>
          <t/>
        </is>
      </c>
      <c r="BA251" t="inlineStr">
        <is>
          <t/>
        </is>
      </c>
      <c r="BB251" t="inlineStr">
        <is>
          <t/>
        </is>
      </c>
      <c r="BC251" t="inlineStr">
        <is>
          <t/>
        </is>
      </c>
      <c r="BD251" t="inlineStr">
        <is>
          <t/>
        </is>
      </c>
      <c r="BE251" t="inlineStr">
        <is>
          <t/>
        </is>
      </c>
      <c r="BF251" s="2" t="inlineStr">
        <is>
          <t>scatto rapido|
apertura rapida</t>
        </is>
      </c>
      <c r="BG251" s="2" t="inlineStr">
        <is>
          <t>3|
3</t>
        </is>
      </c>
      <c r="BH251" s="2" t="inlineStr">
        <is>
          <t xml:space="preserve">|
</t>
        </is>
      </c>
      <c r="BI251" t="inlineStr">
        <is>
          <t/>
        </is>
      </c>
      <c r="BJ251" t="inlineStr">
        <is>
          <t/>
        </is>
      </c>
      <c r="BK251" t="inlineStr">
        <is>
          <t/>
        </is>
      </c>
      <c r="BL251" t="inlineStr">
        <is>
          <t/>
        </is>
      </c>
      <c r="BM251" t="inlineStr">
        <is>
          <t/>
        </is>
      </c>
      <c r="BN251" t="inlineStr">
        <is>
          <t/>
        </is>
      </c>
      <c r="BO251" t="inlineStr">
        <is>
          <t/>
        </is>
      </c>
      <c r="BP251" t="inlineStr">
        <is>
          <t/>
        </is>
      </c>
      <c r="BQ251" t="inlineStr">
        <is>
          <t/>
        </is>
      </c>
      <c r="BR251" t="inlineStr">
        <is>
          <t/>
        </is>
      </c>
      <c r="BS251" t="inlineStr">
        <is>
          <t/>
        </is>
      </c>
      <c r="BT251" t="inlineStr">
        <is>
          <t/>
        </is>
      </c>
      <c r="BU251" t="inlineStr">
        <is>
          <t/>
        </is>
      </c>
      <c r="BV251" s="2" t="inlineStr">
        <is>
          <t>sneluitschakeling|
snelwerkende vrijmaking</t>
        </is>
      </c>
      <c r="BW251" s="2" t="inlineStr">
        <is>
          <t>3|
3</t>
        </is>
      </c>
      <c r="BX251" s="2" t="inlineStr">
        <is>
          <t xml:space="preserve">|
</t>
        </is>
      </c>
      <c r="BY251" t="inlineStr">
        <is>
          <t/>
        </is>
      </c>
      <c r="BZ251" t="inlineStr">
        <is>
          <t/>
        </is>
      </c>
      <c r="CA251" t="inlineStr">
        <is>
          <t/>
        </is>
      </c>
      <c r="CB251" t="inlineStr">
        <is>
          <t/>
        </is>
      </c>
      <c r="CC251" t="inlineStr">
        <is>
          <t/>
        </is>
      </c>
      <c r="CD251" t="inlineStr">
        <is>
          <t/>
        </is>
      </c>
      <c r="CE251" t="inlineStr">
        <is>
          <t/>
        </is>
      </c>
      <c r="CF251" t="inlineStr">
        <is>
          <t/>
        </is>
      </c>
      <c r="CG251" t="inlineStr">
        <is>
          <t/>
        </is>
      </c>
      <c r="CH251" t="inlineStr">
        <is>
          <t/>
        </is>
      </c>
      <c r="CI251" t="inlineStr">
        <is>
          <t/>
        </is>
      </c>
      <c r="CJ251" t="inlineStr">
        <is>
          <t/>
        </is>
      </c>
      <c r="CK251" t="inlineStr">
        <is>
          <t/>
        </is>
      </c>
      <c r="CL251" t="inlineStr">
        <is>
          <t/>
        </is>
      </c>
      <c r="CM251" t="inlineStr">
        <is>
          <t/>
        </is>
      </c>
      <c r="CN251" t="inlineStr">
        <is>
          <t/>
        </is>
      </c>
      <c r="CO251" t="inlineStr">
        <is>
          <t/>
        </is>
      </c>
      <c r="CP251" t="inlineStr">
        <is>
          <t/>
        </is>
      </c>
      <c r="CQ251" t="inlineStr">
        <is>
          <t/>
        </is>
      </c>
      <c r="CR251" t="inlineStr">
        <is>
          <t/>
        </is>
      </c>
      <c r="CS251" t="inlineStr">
        <is>
          <t/>
        </is>
      </c>
      <c r="CT251" t="inlineStr">
        <is>
          <t/>
        </is>
      </c>
      <c r="CU251" t="inlineStr">
        <is>
          <t/>
        </is>
      </c>
      <c r="CV251" t="inlineStr">
        <is>
          <t/>
        </is>
      </c>
      <c r="CW251" t="inlineStr">
        <is>
          <t/>
        </is>
      </c>
    </row>
    <row r="252">
      <c r="A252" s="1" t="str">
        <f>HYPERLINK("https://iate.europa.eu/entry/result/1473559/all", "1473559")</f>
        <v>1473559</v>
      </c>
      <c r="B252" t="inlineStr">
        <is>
          <t>SOCIAL QUESTIONS</t>
        </is>
      </c>
      <c r="C252" t="inlineStr">
        <is>
          <t>SOCIAL QUESTIONS|health|illness|cancer</t>
        </is>
      </c>
      <c r="D252" t="inlineStr">
        <is>
          <t>yes</t>
        </is>
      </c>
      <c r="E252" t="inlineStr">
        <is>
          <t/>
        </is>
      </c>
      <c r="F252" t="inlineStr">
        <is>
          <t/>
        </is>
      </c>
      <c r="G252" t="inlineStr">
        <is>
          <t/>
        </is>
      </c>
      <c r="H252" t="inlineStr">
        <is>
          <t/>
        </is>
      </c>
      <c r="I252" t="inlineStr">
        <is>
          <t/>
        </is>
      </c>
      <c r="J252" t="inlineStr">
        <is>
          <t/>
        </is>
      </c>
      <c r="K252" t="inlineStr">
        <is>
          <t/>
        </is>
      </c>
      <c r="L252" t="inlineStr">
        <is>
          <t/>
        </is>
      </c>
      <c r="M252" t="inlineStr">
        <is>
          <t/>
        </is>
      </c>
      <c r="N252" s="2" t="inlineStr">
        <is>
          <t>mesoteliom|
lungehindekræft|
mesothelioma</t>
        </is>
      </c>
      <c r="O252" s="2" t="inlineStr">
        <is>
          <t>3|
3|
3</t>
        </is>
      </c>
      <c r="P252" s="2" t="inlineStr">
        <is>
          <t xml:space="preserve">|
|
</t>
        </is>
      </c>
      <c r="Q252" t="inlineStr">
        <is>
          <t>cancer der udgår fra mesotelceller i pleura (lungesæk) eller sjældnere fra peritoneum (bughinden)</t>
        </is>
      </c>
      <c r="R252" s="2" t="inlineStr">
        <is>
          <t>Mesotheliom</t>
        </is>
      </c>
      <c r="S252" s="2" t="inlineStr">
        <is>
          <t>3</t>
        </is>
      </c>
      <c r="T252" s="2" t="inlineStr">
        <is>
          <t/>
        </is>
      </c>
      <c r="U252" t="inlineStr">
        <is>
          <t>vom Mesothel ausgehende gutartige oder bösartige Geschwulst</t>
        </is>
      </c>
      <c r="V252" s="2" t="inlineStr">
        <is>
          <t>μεσοθηλίωμα</t>
        </is>
      </c>
      <c r="W252" s="2" t="inlineStr">
        <is>
          <t>3</t>
        </is>
      </c>
      <c r="X252" s="2" t="inlineStr">
        <is>
          <t/>
        </is>
      </c>
      <c r="Y252" t="inlineStr">
        <is>
          <t/>
        </is>
      </c>
      <c r="Z252" s="2" t="inlineStr">
        <is>
          <t>mesothelioma|
malignant mesothelioma|
mesothelioma cancer</t>
        </is>
      </c>
      <c r="AA252" s="2" t="inlineStr">
        <is>
          <t>3|
3|
3</t>
        </is>
      </c>
      <c r="AB252" s="2" t="inlineStr">
        <is>
          <t xml:space="preserve">|
|
</t>
        </is>
      </c>
      <c r="AC252" t="inlineStr">
        <is>
          <t>cancer of mesothelial tissue, associated especially with exposure to &lt;a href="https://iate.europa.eu/entry/result/1203621/en" target="_blank"&gt;asbestos&lt;/a&gt;</t>
        </is>
      </c>
      <c r="AD252" s="2" t="inlineStr">
        <is>
          <t>mesotelioma</t>
        </is>
      </c>
      <c r="AE252" s="2" t="inlineStr">
        <is>
          <t>3</t>
        </is>
      </c>
      <c r="AF252" s="2" t="inlineStr">
        <is>
          <t/>
        </is>
      </c>
      <c r="AG252" t="inlineStr">
        <is>
          <t/>
        </is>
      </c>
      <c r="AH252" t="inlineStr">
        <is>
          <t/>
        </is>
      </c>
      <c r="AI252" t="inlineStr">
        <is>
          <t/>
        </is>
      </c>
      <c r="AJ252" t="inlineStr">
        <is>
          <t/>
        </is>
      </c>
      <c r="AK252" t="inlineStr">
        <is>
          <t/>
        </is>
      </c>
      <c r="AL252" s="2" t="inlineStr">
        <is>
          <t>mesoteliooma</t>
        </is>
      </c>
      <c r="AM252" s="2" t="inlineStr">
        <is>
          <t>3</t>
        </is>
      </c>
      <c r="AN252" s="2" t="inlineStr">
        <is>
          <t/>
        </is>
      </c>
      <c r="AO252" t="inlineStr">
        <is>
          <t>harvinainen keuhkopussista tai vatsakalvosta lähtöisin oleva kasvain</t>
        </is>
      </c>
      <c r="AP252" s="2" t="inlineStr">
        <is>
          <t>mésothéliome|
endothéliome</t>
        </is>
      </c>
      <c r="AQ252" s="2" t="inlineStr">
        <is>
          <t>3|
3</t>
        </is>
      </c>
      <c r="AR252" s="2" t="inlineStr">
        <is>
          <t xml:space="preserve">|
</t>
        </is>
      </c>
      <c r="AS252" t="inlineStr">
        <is>
          <t>tumeur bénigne ou maligne dérivée des cellules tapissant les séreuses ; tumeur maligne affectant les membranes séreuses dont la plèvre dans le cas d'une asbestose(endothéliome ou mésothéliome pleural)</t>
        </is>
      </c>
      <c r="AT252" s="2" t="inlineStr">
        <is>
          <t>méisitéilióma urchóideach</t>
        </is>
      </c>
      <c r="AU252" s="2" t="inlineStr">
        <is>
          <t>3</t>
        </is>
      </c>
      <c r="AV252" s="2" t="inlineStr">
        <is>
          <t/>
        </is>
      </c>
      <c r="AW252" t="inlineStr">
        <is>
          <t/>
        </is>
      </c>
      <c r="AX252" t="inlineStr">
        <is>
          <t/>
        </is>
      </c>
      <c r="AY252" t="inlineStr">
        <is>
          <t/>
        </is>
      </c>
      <c r="AZ252" t="inlineStr">
        <is>
          <t/>
        </is>
      </c>
      <c r="BA252" t="inlineStr">
        <is>
          <t/>
        </is>
      </c>
      <c r="BB252" t="inlineStr">
        <is>
          <t/>
        </is>
      </c>
      <c r="BC252" t="inlineStr">
        <is>
          <t/>
        </is>
      </c>
      <c r="BD252" t="inlineStr">
        <is>
          <t/>
        </is>
      </c>
      <c r="BE252" t="inlineStr">
        <is>
          <t/>
        </is>
      </c>
      <c r="BF252" s="2" t="inlineStr">
        <is>
          <t>mesotelioma</t>
        </is>
      </c>
      <c r="BG252" s="2" t="inlineStr">
        <is>
          <t>3</t>
        </is>
      </c>
      <c r="BH252" s="2" t="inlineStr">
        <is>
          <t/>
        </is>
      </c>
      <c r="BI252" t="inlineStr">
        <is>
          <t>tumore maligno che deriva dal tessuto mesoteliale</t>
        </is>
      </c>
      <c r="BJ252" s="2" t="inlineStr">
        <is>
          <t>mezotelioma|
piktybinė mezotelioma</t>
        </is>
      </c>
      <c r="BK252" s="2" t="inlineStr">
        <is>
          <t>3|
3</t>
        </is>
      </c>
      <c r="BL252" s="2" t="inlineStr">
        <is>
          <t xml:space="preserve">|
</t>
        </is>
      </c>
      <c r="BM252" t="inlineStr">
        <is>
          <t>mezotelio ląstelių navikas</t>
        </is>
      </c>
      <c r="BN252" t="inlineStr">
        <is>
          <t/>
        </is>
      </c>
      <c r="BO252" t="inlineStr">
        <is>
          <t/>
        </is>
      </c>
      <c r="BP252" t="inlineStr">
        <is>
          <t/>
        </is>
      </c>
      <c r="BQ252" t="inlineStr">
        <is>
          <t/>
        </is>
      </c>
      <c r="BR252" t="inlineStr">
        <is>
          <t/>
        </is>
      </c>
      <c r="BS252" t="inlineStr">
        <is>
          <t/>
        </is>
      </c>
      <c r="BT252" t="inlineStr">
        <is>
          <t/>
        </is>
      </c>
      <c r="BU252" t="inlineStr">
        <is>
          <t/>
        </is>
      </c>
      <c r="BV252" s="2" t="inlineStr">
        <is>
          <t>mesothelioom|
mesothelioma</t>
        </is>
      </c>
      <c r="BW252" s="2" t="inlineStr">
        <is>
          <t>3|
3</t>
        </is>
      </c>
      <c r="BX252" s="2" t="inlineStr">
        <is>
          <t xml:space="preserve">|
</t>
        </is>
      </c>
      <c r="BY252" t="inlineStr">
        <is>
          <t>kanker van long-en buikvlies</t>
        </is>
      </c>
      <c r="BZ252" s="2" t="inlineStr">
        <is>
          <t>międzybłoniak</t>
        </is>
      </c>
      <c r="CA252" s="2" t="inlineStr">
        <is>
          <t>3</t>
        </is>
      </c>
      <c r="CB252" s="2" t="inlineStr">
        <is>
          <t/>
        </is>
      </c>
      <c r="CC252" t="inlineStr">
        <is>
          <t>nowotwór złośliwy wywodzący się z komórek pokrywających błony surowicze – opłucną, osierdzie i otrzewną</t>
        </is>
      </c>
      <c r="CD252" s="2" t="inlineStr">
        <is>
          <t>mesotelioma</t>
        </is>
      </c>
      <c r="CE252" s="2" t="inlineStr">
        <is>
          <t>3</t>
        </is>
      </c>
      <c r="CF252" s="2" t="inlineStr">
        <is>
          <t/>
        </is>
      </c>
      <c r="CG252" t="inlineStr">
        <is>
          <t/>
        </is>
      </c>
      <c r="CH252" t="inlineStr">
        <is>
          <t/>
        </is>
      </c>
      <c r="CI252" t="inlineStr">
        <is>
          <t/>
        </is>
      </c>
      <c r="CJ252" t="inlineStr">
        <is>
          <t/>
        </is>
      </c>
      <c r="CK252" t="inlineStr">
        <is>
          <t/>
        </is>
      </c>
      <c r="CL252" s="2" t="inlineStr">
        <is>
          <t>mezotelióm|
malígny mezotelióm</t>
        </is>
      </c>
      <c r="CM252" s="2" t="inlineStr">
        <is>
          <t>3|
3</t>
        </is>
      </c>
      <c r="CN252" s="2" t="inlineStr">
        <is>
          <t xml:space="preserve">|
</t>
        </is>
      </c>
      <c r="CO252" t="inlineStr">
        <is>
          <t>nádor, ktorý vzniká hlavne vplyvom tzv. teratogénnych látok, predovšetkým azbestu, a ktorý vychádza najčastejšie z pohrudnice, prípadne z obalu, ktorý kryje srdce (osrdcovníka), alebo z blany vystielajúcej brušnú dutinu (pobrušnice)</t>
        </is>
      </c>
      <c r="CP252" t="inlineStr">
        <is>
          <t/>
        </is>
      </c>
      <c r="CQ252" t="inlineStr">
        <is>
          <t/>
        </is>
      </c>
      <c r="CR252" t="inlineStr">
        <is>
          <t/>
        </is>
      </c>
      <c r="CS252" t="inlineStr">
        <is>
          <t/>
        </is>
      </c>
      <c r="CT252" s="2" t="inlineStr">
        <is>
          <t>mesoteliom</t>
        </is>
      </c>
      <c r="CU252" s="2" t="inlineStr">
        <is>
          <t>3</t>
        </is>
      </c>
      <c r="CV252" s="2" t="inlineStr">
        <is>
          <t/>
        </is>
      </c>
      <c r="CW252" t="inlineStr">
        <is>
          <t>cancer i lungsäcken eller bukhinnan ofta förorsakad av inandning av asbestfibrer</t>
        </is>
      </c>
    </row>
    <row r="253">
      <c r="A253" s="1" t="str">
        <f>HYPERLINK("https://iate.europa.eu/entry/result/1073736/all", "1073736")</f>
        <v>1073736</v>
      </c>
      <c r="B253" t="inlineStr">
        <is>
          <t>SOCIAL QUESTIONS</t>
        </is>
      </c>
      <c r="C253" t="inlineStr">
        <is>
          <t>SOCIAL QUESTIONS|health|pharmaceutical industry</t>
        </is>
      </c>
      <c r="D253" t="inlineStr">
        <is>
          <t>yes</t>
        </is>
      </c>
      <c r="E253" t="inlineStr">
        <is>
          <t/>
        </is>
      </c>
      <c r="F253" t="inlineStr">
        <is>
          <t/>
        </is>
      </c>
      <c r="G253" t="inlineStr">
        <is>
          <t/>
        </is>
      </c>
      <c r="H253" t="inlineStr">
        <is>
          <t/>
        </is>
      </c>
      <c r="I253" t="inlineStr">
        <is>
          <t/>
        </is>
      </c>
      <c r="J253" s="2" t="inlineStr">
        <is>
          <t>léková interakce</t>
        </is>
      </c>
      <c r="K253" s="2" t="inlineStr">
        <is>
          <t>3</t>
        </is>
      </c>
      <c r="L253" s="2" t="inlineStr">
        <is>
          <t/>
        </is>
      </c>
      <c r="M253" t="inlineStr">
        <is>
          <t>stav, kdy jeden lék ovlivňuje účinnost a bezpečnost druhého současně podávaného léku</t>
        </is>
      </c>
      <c r="N253" s="2" t="inlineStr">
        <is>
          <t>lægemiddelinteraktion|
vekselvirkning med anden medicin|
medikamentel interaktion</t>
        </is>
      </c>
      <c r="O253" s="2" t="inlineStr">
        <is>
          <t>3|
3|
3</t>
        </is>
      </c>
      <c r="P253" s="2" t="inlineStr">
        <is>
          <t xml:space="preserve">|
|
</t>
        </is>
      </c>
      <c r="Q253" t="inlineStr">
        <is>
          <t>"Ved en lægemiddelinteraktion forstås, at et lægemiddels farmakodynamik eller farmakokinetik påvirkes af et andet lægemiddel."</t>
        </is>
      </c>
      <c r="R253" s="2" t="inlineStr">
        <is>
          <t>Arzneimittelwechselwirkung|
Medikamenteninteraktion|
Arzneimittelinteraktion</t>
        </is>
      </c>
      <c r="S253" s="2" t="inlineStr">
        <is>
          <t>3|
3|
3</t>
        </is>
      </c>
      <c r="T253" s="2" t="inlineStr">
        <is>
          <t xml:space="preserve">|
|
</t>
        </is>
      </c>
      <c r="U253" t="inlineStr">
        <is>
          <t>bei gleichzeitiger Einnahme verschiedener Arzneimittel auftretender Effekt, durch den die erwünschte Wirkung verstärkt, abgeschwächt oder aufgehoben werden kann</t>
        </is>
      </c>
      <c r="V253" s="2" t="inlineStr">
        <is>
          <t>αλληλεπίδραση φαρμάκων</t>
        </is>
      </c>
      <c r="W253" s="2" t="inlineStr">
        <is>
          <t>3</t>
        </is>
      </c>
      <c r="X253" s="2" t="inlineStr">
        <is>
          <t/>
        </is>
      </c>
      <c r="Y253" t="inlineStr">
        <is>
          <t/>
        </is>
      </c>
      <c r="Z253" s="2" t="inlineStr">
        <is>
          <t>drug interaction|
drug-drug interaction|
drug-to-drug interactions</t>
        </is>
      </c>
      <c r="AA253" s="2" t="inlineStr">
        <is>
          <t>3|
3|
1</t>
        </is>
      </c>
      <c r="AB253" s="2" t="inlineStr">
        <is>
          <t xml:space="preserve">|
|
</t>
        </is>
      </c>
      <c r="AC253" t="inlineStr">
        <is>
          <t>situation in which a drug affects the activity of a drug when both are administered together</t>
        </is>
      </c>
      <c r="AD253" s="2" t="inlineStr">
        <is>
          <t>interacción medicamentosa|
interacción farmacológica</t>
        </is>
      </c>
      <c r="AE253" s="2" t="inlineStr">
        <is>
          <t>3|
3</t>
        </is>
      </c>
      <c r="AF253" s="2" t="inlineStr">
        <is>
          <t xml:space="preserve">|
</t>
        </is>
      </c>
      <c r="AG253" t="inlineStr">
        <is>
          <t>Modificación favorable o perjudicial del efecto de un fármaco por la administración anterior o simultánea de otro fármaco, alimento o bebida, o por la presencia de algún compuesto químico ambiental.</t>
        </is>
      </c>
      <c r="AH253" s="2" t="inlineStr">
        <is>
          <t>ravimite koostoime</t>
        </is>
      </c>
      <c r="AI253" s="2" t="inlineStr">
        <is>
          <t>3</t>
        </is>
      </c>
      <c r="AJ253" s="2" t="inlineStr">
        <is>
          <t/>
        </is>
      </c>
      <c r="AK253" t="inlineStr">
        <is>
          <t>eri ravimite samaaegsel tarvitamisel avalduvad farmakodünaamilised või farmakokineetilised koostoimed</t>
        </is>
      </c>
      <c r="AL253" s="2" t="inlineStr">
        <is>
          <t>lääkkeiden yhteisvaikutus|
lääkkeiden vaikutus|
lääkeaineiden vuorovaikutus</t>
        </is>
      </c>
      <c r="AM253" s="2" t="inlineStr">
        <is>
          <t>3|
3|
3</t>
        </is>
      </c>
      <c r="AN253" s="2" t="inlineStr">
        <is>
          <t xml:space="preserve">|
|
</t>
        </is>
      </c>
      <c r="AO253" t="inlineStr">
        <is>
          <t>lääkkeen vaikutus joko edullisesti tai haitallisesti toisen lääkkeen tehoon</t>
        </is>
      </c>
      <c r="AP253" s="2" t="inlineStr">
        <is>
          <t>interactions médicamenteuses</t>
        </is>
      </c>
      <c r="AQ253" s="2" t="inlineStr">
        <is>
          <t>3</t>
        </is>
      </c>
      <c r="AR253" s="2" t="inlineStr">
        <is>
          <t/>
        </is>
      </c>
      <c r="AS253" t="inlineStr">
        <is>
          <t>influence d'un médicament sur autre médicament, influence d'un médicament sur la maladie dont une personne souffre, influence d'un médicament sur le régime alimentaire</t>
        </is>
      </c>
      <c r="AT253" s="2" t="inlineStr">
        <is>
          <t>idirghníomhú drugaí</t>
        </is>
      </c>
      <c r="AU253" s="2" t="inlineStr">
        <is>
          <t>3</t>
        </is>
      </c>
      <c r="AV253" s="2" t="inlineStr">
        <is>
          <t/>
        </is>
      </c>
      <c r="AW253" t="inlineStr">
        <is>
          <t/>
        </is>
      </c>
      <c r="AX253" t="inlineStr">
        <is>
          <t/>
        </is>
      </c>
      <c r="AY253" t="inlineStr">
        <is>
          <t/>
        </is>
      </c>
      <c r="AZ253" t="inlineStr">
        <is>
          <t/>
        </is>
      </c>
      <c r="BA253" t="inlineStr">
        <is>
          <t/>
        </is>
      </c>
      <c r="BB253" t="inlineStr">
        <is>
          <t/>
        </is>
      </c>
      <c r="BC253" t="inlineStr">
        <is>
          <t/>
        </is>
      </c>
      <c r="BD253" t="inlineStr">
        <is>
          <t/>
        </is>
      </c>
      <c r="BE253" t="inlineStr">
        <is>
          <t/>
        </is>
      </c>
      <c r="BF253" s="2" t="inlineStr">
        <is>
          <t>interazione tra farmaci|
interazione farmacologica</t>
        </is>
      </c>
      <c r="BG253" s="2" t="inlineStr">
        <is>
          <t>3|
3</t>
        </is>
      </c>
      <c r="BH253" s="2" t="inlineStr">
        <is>
          <t xml:space="preserve">|
</t>
        </is>
      </c>
      <c r="BI253" t="inlineStr">
        <is>
          <t>fenomeno che si verifica quando la risposta farmacologica o clinica alla somministrazione contemporanea di due o più farmaci è diversa da quella attesa sulla base degli effetti noti dei farmaci somministrati singolarmente</t>
        </is>
      </c>
      <c r="BJ253" s="2" t="inlineStr">
        <is>
          <t>vaisto sąveika su vaistu|
vaistų sąveika|
vaistų tarpusavio sąveika</t>
        </is>
      </c>
      <c r="BK253" s="2" t="inlineStr">
        <is>
          <t>3|
3|
3</t>
        </is>
      </c>
      <c r="BL253" s="2" t="inlineStr">
        <is>
          <t xml:space="preserve">|
|
</t>
        </is>
      </c>
      <c r="BM253" t="inlineStr">
        <is>
          <t>kartu vartojamų vaistų poveikis vienas kito veikimui</t>
        </is>
      </c>
      <c r="BN253" s="2" t="inlineStr">
        <is>
          <t>koerģisms</t>
        </is>
      </c>
      <c r="BO253" s="2" t="inlineStr">
        <is>
          <t>3</t>
        </is>
      </c>
      <c r="BP253" s="2" t="inlineStr">
        <is>
          <t/>
        </is>
      </c>
      <c r="BQ253" t="inlineStr">
        <is>
          <t>tāda zāļu līdzekļu ietekme vienam uz otra farmakoloģisko darbību, kas izpaužas kā vājināšana, pastiprināšana vai nevēlamas mijiedarbības pazīmes</t>
        </is>
      </c>
      <c r="BR253" s="2" t="inlineStr">
        <is>
          <t>interazzjoni mediċinali</t>
        </is>
      </c>
      <c r="BS253" s="2" t="inlineStr">
        <is>
          <t>3</t>
        </is>
      </c>
      <c r="BT253" s="2" t="inlineStr">
        <is>
          <t/>
        </is>
      </c>
      <c r="BU253" t="inlineStr">
        <is>
          <t>sitwazzjoni li fiha sustanza, ġeneralment mediċina oħra, taffettwa l-attività ta' mediċina meta t-tnejn li huma jingħataw flimkien</t>
        </is>
      </c>
      <c r="BV253" s="2" t="inlineStr">
        <is>
          <t>interactie tussen geneesmiddelen|
geneesmiddeleninteractie|
interactie</t>
        </is>
      </c>
      <c r="BW253" s="2" t="inlineStr">
        <is>
          <t>3|
3|
2</t>
        </is>
      </c>
      <c r="BX253" s="2" t="inlineStr">
        <is>
          <t xml:space="preserve">|
|
</t>
        </is>
      </c>
      <c r="BY253" t="inlineStr">
        <is>
          <t>gecombineerd effect van twee of meer geneesmiddelen</t>
        </is>
      </c>
      <c r="BZ253" s="2" t="inlineStr">
        <is>
          <t>interakcja leków</t>
        </is>
      </c>
      <c r="CA253" s="2" t="inlineStr">
        <is>
          <t>3</t>
        </is>
      </c>
      <c r="CB253" s="2" t="inlineStr">
        <is>
          <t/>
        </is>
      </c>
      <c r="CC253" t="inlineStr">
        <is>
          <t>sytuacja, w której działanie jednego leku jest zmieniane przez działanie innego leku, kiedy oba podawane są jednocześnie</t>
        </is>
      </c>
      <c r="CD253" s="2" t="inlineStr">
        <is>
          <t>interação medicamentosa|
interação do tipo medicamento-medicamento</t>
        </is>
      </c>
      <c r="CE253" s="2" t="inlineStr">
        <is>
          <t>3|
3</t>
        </is>
      </c>
      <c r="CF253" s="2" t="inlineStr">
        <is>
          <t xml:space="preserve">|
</t>
        </is>
      </c>
      <c r="CG253" t="inlineStr">
        <is>
          <t/>
        </is>
      </c>
      <c r="CH253" s="2" t="inlineStr">
        <is>
          <t>interacțiune între medicamente</t>
        </is>
      </c>
      <c r="CI253" s="2" t="inlineStr">
        <is>
          <t>3</t>
        </is>
      </c>
      <c r="CJ253" s="2" t="inlineStr">
        <is>
          <t/>
        </is>
      </c>
      <c r="CK253" t="inlineStr">
        <is>
          <t/>
        </is>
      </c>
      <c r="CL253" s="2" t="inlineStr">
        <is>
          <t>lieková interakcia</t>
        </is>
      </c>
      <c r="CM253" s="2" t="inlineStr">
        <is>
          <t>3</t>
        </is>
      </c>
      <c r="CN253" s="2" t="inlineStr">
        <is>
          <t/>
        </is>
      </c>
      <c r="CO253" t="inlineStr">
        <is>
          <t>stav, keď iný liek ovplyvňuje účinok druhého súčasne podávaného lieku</t>
        </is>
      </c>
      <c r="CP253" s="2" t="inlineStr">
        <is>
          <t>interakcija med zdravili</t>
        </is>
      </c>
      <c r="CQ253" s="2" t="inlineStr">
        <is>
          <t>3</t>
        </is>
      </c>
      <c r="CR253" s="2" t="inlineStr">
        <is>
          <t/>
        </is>
      </c>
      <c r="CS253" t="inlineStr">
        <is>
          <t>spremenjen učinek zdravila ob sočasni uporabi nekega drugega zdravila, pri čemer se lahko povečajo ali zmanjšajo tako želeni kot neželeni učinki enega ali obeh zdravil</t>
        </is>
      </c>
      <c r="CT253" s="2" t="inlineStr">
        <is>
          <t>interaktion mellan läkemedel|
läkemedelsinteraktion|
interaktion</t>
        </is>
      </c>
      <c r="CU253" s="2" t="inlineStr">
        <is>
          <t>3|
3|
3</t>
        </is>
      </c>
      <c r="CV253" s="2" t="inlineStr">
        <is>
          <t xml:space="preserve">|
|
</t>
        </is>
      </c>
      <c r="CW253" t="inlineStr">
        <is>
          <t/>
        </is>
      </c>
    </row>
    <row r="254">
      <c r="A254" s="1" t="str">
        <f>HYPERLINK("https://iate.europa.eu/entry/result/1685415/all", "1685415")</f>
        <v>1685415</v>
      </c>
      <c r="B254" t="inlineStr">
        <is>
          <t>SOCIAL QUESTIONS</t>
        </is>
      </c>
      <c r="C254" t="inlineStr">
        <is>
          <t>SOCIAL QUESTIONS|health|illness</t>
        </is>
      </c>
      <c r="D254" t="inlineStr">
        <is>
          <t>yes</t>
        </is>
      </c>
      <c r="E254" t="inlineStr">
        <is>
          <t/>
        </is>
      </c>
      <c r="F254" s="2" t="inlineStr">
        <is>
          <t>вътреболнична инфекция|
вътрешноболнична инфекция|
нозокомиална инфекция|
инфекция, свързана с медицинско обслужване</t>
        </is>
      </c>
      <c r="G254" s="2" t="inlineStr">
        <is>
          <t>3|
3|
3|
3</t>
        </is>
      </c>
      <c r="H254" s="2" t="inlineStr">
        <is>
          <t xml:space="preserve">|
|
|
</t>
        </is>
      </c>
      <c r="I254" t="inlineStr">
        <is>
          <t>всяка зараза, придобита след приемането на пациента в лечебното заведение</t>
        </is>
      </c>
      <c r="J254" s="2" t="inlineStr">
        <is>
          <t>nosokomiální nákaza|
nosokomiální infekce|
nemocniční nákaza</t>
        </is>
      </c>
      <c r="K254" s="2" t="inlineStr">
        <is>
          <t>3|
3|
3</t>
        </is>
      </c>
      <c r="L254" s="2" t="inlineStr">
        <is>
          <t xml:space="preserve">|
|
</t>
        </is>
      </c>
      <c r="M254" t="inlineStr">
        <is>
          <t>Nákaza vnitřního (endogenního) nebo vnějšího (exogenního) původu, která vznikla v příčinné souvislosti s pobytem nebo výkony prováděnými ve zdravotnickém zařízení nebo ústavu sociální péče v příslušné inkubační době.</t>
        </is>
      </c>
      <c r="N254" s="2" t="inlineStr">
        <is>
          <t>nosokomiel infektion|
sygehuserhvervet infektion|
sygehusinfektion|
SI|
hospitalsinfektion</t>
        </is>
      </c>
      <c r="O254" s="2" t="inlineStr">
        <is>
          <t>3|
3|
3|
3|
3</t>
        </is>
      </c>
      <c r="P254" s="2" t="inlineStr">
        <is>
          <t xml:space="preserve">|
|
|
|
</t>
        </is>
      </c>
      <c r="Q254" t="inlineStr">
        <is>
          <t>infektionssygdom opstået ved smitte på sygehus</t>
        </is>
      </c>
      <c r="R254" s="2" t="inlineStr">
        <is>
          <t>nosokomiale Infektion|
Hospitalinfektion|
im Krankenhaus erworbene Infektion|
Krankenhausinfektion</t>
        </is>
      </c>
      <c r="S254" s="2" t="inlineStr">
        <is>
          <t>3|
3|
3|
3</t>
        </is>
      </c>
      <c r="T254" s="2" t="inlineStr">
        <is>
          <t xml:space="preserve">|
|
|
</t>
        </is>
      </c>
      <c r="U254" t="inlineStr">
        <is>
          <t>durch Mikroorganismen hervorgerufene Infektion, die im zeitlichen Zusammenhang mit einem Krankenhausaufenthalt oder einem Aufenthalt in einer anderen medizinischen Einrichtung steht</t>
        </is>
      </c>
      <c r="V254" s="2" t="inlineStr">
        <is>
          <t>νοσοκομειακή λοίμωξη</t>
        </is>
      </c>
      <c r="W254" s="2" t="inlineStr">
        <is>
          <t>4</t>
        </is>
      </c>
      <c r="X254" s="2" t="inlineStr">
        <is>
          <t/>
        </is>
      </c>
      <c r="Y254" t="inlineStr">
        <is>
          <t/>
        </is>
      </c>
      <c r="Z254" s="2" t="inlineStr">
        <is>
          <t>nosocomial infection|
hospital-acquired infection|
hospital acquired infection|
HAI</t>
        </is>
      </c>
      <c r="AA254" s="2" t="inlineStr">
        <is>
          <t>3|
3|
1|
3</t>
        </is>
      </c>
      <c r="AB254" s="2" t="inlineStr">
        <is>
          <t xml:space="preserve">|
|
|
</t>
        </is>
      </c>
      <c r="AC254" t="inlineStr">
        <is>
          <t>infection that originates in a hospital</t>
        </is>
      </c>
      <c r="AD254" s="2" t="inlineStr">
        <is>
          <t>infección nosocomial|
infección intrahospitalaria|
infección hospitalaria|
infección contraída en el hospital</t>
        </is>
      </c>
      <c r="AE254" s="2" t="inlineStr">
        <is>
          <t>3|
3|
3|
3</t>
        </is>
      </c>
      <c r="AF254" s="2" t="inlineStr">
        <is>
          <t xml:space="preserve">|
|
|
</t>
        </is>
      </c>
      <c r="AG254" t="inlineStr">
        <is>
          <t>Infección adquirida en un medio hospitalario.</t>
        </is>
      </c>
      <c r="AH254" s="2" t="inlineStr">
        <is>
          <t>haiglanakkus</t>
        </is>
      </c>
      <c r="AI254" s="2" t="inlineStr">
        <is>
          <t>3</t>
        </is>
      </c>
      <c r="AJ254" s="2" t="inlineStr">
        <is>
          <t/>
        </is>
      </c>
      <c r="AK254" t="inlineStr">
        <is>
          <t/>
        </is>
      </c>
      <c r="AL254" s="2" t="inlineStr">
        <is>
          <t>sairaalainfektio|
nosokomiaalinen infektio</t>
        </is>
      </c>
      <c r="AM254" s="2" t="inlineStr">
        <is>
          <t>3|
3</t>
        </is>
      </c>
      <c r="AN254" s="2" t="inlineStr">
        <is>
          <t xml:space="preserve">|
</t>
        </is>
      </c>
      <c r="AO254" t="inlineStr">
        <is>
          <t/>
        </is>
      </c>
      <c r="AP254" s="2" t="inlineStr">
        <is>
          <t>infection nosocomiale</t>
        </is>
      </c>
      <c r="AQ254" s="2" t="inlineStr">
        <is>
          <t>3</t>
        </is>
      </c>
      <c r="AR254" s="2" t="inlineStr">
        <is>
          <t/>
        </is>
      </c>
      <c r="AS254" t="inlineStr">
        <is>
          <t>infection contractée en milieu hospitalier</t>
        </is>
      </c>
      <c r="AT254" s="2" t="inlineStr">
        <is>
          <t>ionfhabhtú faighte san ospidéal|
ionfhabhtú nosacómach</t>
        </is>
      </c>
      <c r="AU254" s="2" t="inlineStr">
        <is>
          <t>3|
3</t>
        </is>
      </c>
      <c r="AV254" s="2" t="inlineStr">
        <is>
          <t xml:space="preserve">|
</t>
        </is>
      </c>
      <c r="AW254" t="inlineStr">
        <is>
          <t/>
        </is>
      </c>
      <c r="AX254" s="2" t="inlineStr">
        <is>
          <t>hospitalna infekcija|
bolnička infekcija|
nozokomijalna infekcija</t>
        </is>
      </c>
      <c r="AY254" s="2" t="inlineStr">
        <is>
          <t>3|
3|
3</t>
        </is>
      </c>
      <c r="AZ254" s="2" t="inlineStr">
        <is>
          <t xml:space="preserve">|
|
</t>
        </is>
      </c>
      <c r="BA254" t="inlineStr">
        <is>
          <t>svaka infekcija pacijenta koja se javlja nezavisno o primarnom oboljenju ili svaka infekcija zdrave osobe (zaposlenika), za koju se utvrdi da je do nje došlo kao posljedica dijagnostike, liječenja ili skrbi, a razvije se tijekom liječenja i skrbi, nakon dijagnostičkog ili terapijskog postupka i otpusta iz bolnice/pružatelja usluga socijalne skrbi u određenom vremenskom periodu</t>
        </is>
      </c>
      <c r="BB254" s="2" t="inlineStr">
        <is>
          <t>nozokomiális fertőzés|
kórházi fertőzés</t>
        </is>
      </c>
      <c r="BC254" s="2" t="inlineStr">
        <is>
          <t>3|
3</t>
        </is>
      </c>
      <c r="BD254" s="2" t="inlineStr">
        <is>
          <t xml:space="preserve">|
</t>
        </is>
      </c>
      <c r="BE254" t="inlineStr">
        <is>
          <t>azon egészségügyi ellátással összefüggő fertőzés, melyet a beteg, az egészségügyi dolgozó, valamint az egészségügyi ellátással kapcsolatba kerülő más személy a fekvőbeteg-szakellátás során szerez és amely az intézményi felvételkor lappangó formában sem volt jelen</t>
        </is>
      </c>
      <c r="BF254" s="2" t="inlineStr">
        <is>
          <t>infezione nosocomiale|
infezione ospedaliera</t>
        </is>
      </c>
      <c r="BG254" s="2" t="inlineStr">
        <is>
          <t>3|
4</t>
        </is>
      </c>
      <c r="BH254" s="2" t="inlineStr">
        <is>
          <t xml:space="preserve">|
</t>
        </is>
      </c>
      <c r="BI254" t="inlineStr">
        <is>
          <t>Infezione contratta da un paziente durante il ricovero in ospedale e pertanto non presente in maniera clinicamente evidente né in incubazione al momento dell'ammissione</t>
        </is>
      </c>
      <c r="BJ254" s="2" t="inlineStr">
        <is>
          <t>hospitalinė infekcija</t>
        </is>
      </c>
      <c r="BK254" s="2" t="inlineStr">
        <is>
          <t>3</t>
        </is>
      </c>
      <c r="BL254" s="2" t="inlineStr">
        <is>
          <t/>
        </is>
      </c>
      <c r="BM254" t="inlineStr">
        <is>
          <t/>
        </is>
      </c>
      <c r="BN254" s="2" t="inlineStr">
        <is>
          <t>nozokomiāla infekcija|
NI</t>
        </is>
      </c>
      <c r="BO254" s="2" t="inlineStr">
        <is>
          <t>3|
3</t>
        </is>
      </c>
      <c r="BP254" s="2" t="inlineStr">
        <is>
          <t xml:space="preserve">|
</t>
        </is>
      </c>
      <c r="BQ254" t="inlineStr">
        <is>
          <t>infekcija, kura pacientam pievienojusies hospitalizācijas laikā un uzņemšanas brīdī nav bijusi inkubācijas periodā.</t>
        </is>
      </c>
      <c r="BR254" s="2" t="inlineStr">
        <is>
          <t>infezzjoni nożokomjali|
infezzjoni li tittieħed mill-isptar</t>
        </is>
      </c>
      <c r="BS254" s="2" t="inlineStr">
        <is>
          <t>3|
3</t>
        </is>
      </c>
      <c r="BT254" s="2" t="inlineStr">
        <is>
          <t xml:space="preserve">|
</t>
        </is>
      </c>
      <c r="BU254" t="inlineStr">
        <is>
          <t/>
        </is>
      </c>
      <c r="BV254" s="2" t="inlineStr">
        <is>
          <t>nosocomiale infectie|
ziekenhuisinfectie</t>
        </is>
      </c>
      <c r="BW254" s="2" t="inlineStr">
        <is>
          <t>3|
3</t>
        </is>
      </c>
      <c r="BX254" s="2" t="inlineStr">
        <is>
          <t xml:space="preserve">|
</t>
        </is>
      </c>
      <c r="BY254" t="inlineStr">
        <is>
          <t/>
        </is>
      </c>
      <c r="BZ254" s="2" t="inlineStr">
        <is>
          <t>zakażenie szpitalne</t>
        </is>
      </c>
      <c r="CA254" s="2" t="inlineStr">
        <is>
          <t>3</t>
        </is>
      </c>
      <c r="CB254" s="2" t="inlineStr">
        <is>
          <t/>
        </is>
      </c>
      <c r="CC254" t="inlineStr">
        <is>
          <t>każde zakażenie związane z pobytem w zakładzie opieki zdrowotnej albo pracą wykonywaną w tym zakładzie, które nie było w okresie wylęgania w momencie przyjęcia do tego zakładu</t>
        </is>
      </c>
      <c r="CD254" s="2" t="inlineStr">
        <is>
          <t>infeção nosocomial|
infeção hospitalar</t>
        </is>
      </c>
      <c r="CE254" s="2" t="inlineStr">
        <is>
          <t>3|
3</t>
        </is>
      </c>
      <c r="CF254" s="2" t="inlineStr">
        <is>
          <t xml:space="preserve">|
</t>
        </is>
      </c>
      <c r="CG254" t="inlineStr">
        <is>
          <t>Uma infeção adquirida no hospital por um doente que foi internado por outra razão que não essa infeção ou uma infeção que ocorre num doente internado num hospital, ou noutra instituição de saúde, e que não estava presente, nem em incubação, à data da admissão.</t>
        </is>
      </c>
      <c r="CH254" s="2" t="inlineStr">
        <is>
          <t>infecție nosocomială|
infecție intraspitalicească</t>
        </is>
      </c>
      <c r="CI254" s="2" t="inlineStr">
        <is>
          <t>3|
2</t>
        </is>
      </c>
      <c r="CJ254" s="2" t="inlineStr">
        <is>
          <t xml:space="preserve">|
</t>
        </is>
      </c>
      <c r="CK254" t="inlineStr">
        <is>
          <t>Infectiile Nosocomiale (intraspitalicesti) sunt acele boli care pot sa apara pe parcursul spitalizarii si se supraadauga bolii pentru care pacientul s-a internat.</t>
        </is>
      </c>
      <c r="CL254" s="2" t="inlineStr">
        <is>
          <t>nozokomiálna nákaza|
nozokomiálna infekcia|
nemocničná nákaza</t>
        </is>
      </c>
      <c r="CM254" s="2" t="inlineStr">
        <is>
          <t>3|
3|
3</t>
        </is>
      </c>
      <c r="CN254" s="2" t="inlineStr">
        <is>
          <t xml:space="preserve">preferred|
|
</t>
        </is>
      </c>
      <c r="CO254" t="inlineStr">
        <is>
          <t>infekcia exogénneho alebo endogénneho pôvodu, ktorá vznikla v príčinnej súvislosti s pobytom osôb v ambulantnom alebo lôžkovom zdravotníckom zariadení z diagnostických, terapeutických alebo epidemiologických príčin</t>
        </is>
      </c>
      <c r="CP254" s="2" t="inlineStr">
        <is>
          <t>bolnišnična okužba|
hospitalna infekcija|
nozokomialna infekcija|
hišna epidemija</t>
        </is>
      </c>
      <c r="CQ254" s="2" t="inlineStr">
        <is>
          <t>3|
3|
3|
2</t>
        </is>
      </c>
      <c r="CR254" s="2" t="inlineStr">
        <is>
          <t xml:space="preserve">preferred|
|
|
</t>
        </is>
      </c>
      <c r="CS254" t="inlineStr">
        <is>
          <t>Okužba bolnika v bolnišnici ali pri zdravstvenem posegu.</t>
        </is>
      </c>
      <c r="CT254" s="2" t="inlineStr">
        <is>
          <t>vårdrelaterad infektion|
VRI|
nosokomial infektion</t>
        </is>
      </c>
      <c r="CU254" s="2" t="inlineStr">
        <is>
          <t>3|
3|
3</t>
        </is>
      </c>
      <c r="CV254" s="2" t="inlineStr">
        <is>
          <t xml:space="preserve">|
|
</t>
        </is>
      </c>
      <c r="CW254" t="inlineStr">
        <is>
          <t>infektion som uppkommer hos person under sluten vård eller till följd av åtgärd i form av diagnostik, behandling eller omvårdnad inom övrig vård och omsorg, eller som personal som arbetar inom vård och omsorg ådrar sig till följd av sin yrkesutövning</t>
        </is>
      </c>
    </row>
    <row r="255">
      <c r="A255" s="1" t="str">
        <f>HYPERLINK("https://iate.europa.eu/entry/result/1686122/all", "1686122")</f>
        <v>1686122</v>
      </c>
      <c r="B255" t="inlineStr">
        <is>
          <t>SOCIAL QUESTIONS</t>
        </is>
      </c>
      <c r="C255" t="inlineStr">
        <is>
          <t>SOCIAL QUESTIONS|health|medical science</t>
        </is>
      </c>
      <c r="D255" t="inlineStr">
        <is>
          <t>no</t>
        </is>
      </c>
      <c r="E255" t="inlineStr">
        <is>
          <t/>
        </is>
      </c>
      <c r="F255" t="inlineStr">
        <is>
          <t/>
        </is>
      </c>
      <c r="G255" t="inlineStr">
        <is>
          <t/>
        </is>
      </c>
      <c r="H255" t="inlineStr">
        <is>
          <t/>
        </is>
      </c>
      <c r="I255" t="inlineStr">
        <is>
          <t/>
        </is>
      </c>
      <c r="J255" t="inlineStr">
        <is>
          <t/>
        </is>
      </c>
      <c r="K255" t="inlineStr">
        <is>
          <t/>
        </is>
      </c>
      <c r="L255" t="inlineStr">
        <is>
          <t/>
        </is>
      </c>
      <c r="M255" t="inlineStr">
        <is>
          <t/>
        </is>
      </c>
      <c r="N255" s="2" t="inlineStr">
        <is>
          <t>hæmoragisk feber</t>
        </is>
      </c>
      <c r="O255" s="2" t="inlineStr">
        <is>
          <t>3</t>
        </is>
      </c>
      <c r="P255" s="2" t="inlineStr">
        <is>
          <t/>
        </is>
      </c>
      <c r="Q255" t="inlineStr">
        <is>
          <t/>
        </is>
      </c>
      <c r="R255" t="inlineStr">
        <is>
          <t/>
        </is>
      </c>
      <c r="S255" t="inlineStr">
        <is>
          <t/>
        </is>
      </c>
      <c r="T255" t="inlineStr">
        <is>
          <t/>
        </is>
      </c>
      <c r="U255" t="inlineStr">
        <is>
          <t/>
        </is>
      </c>
      <c r="V255" s="2" t="inlineStr">
        <is>
          <t>αιμορραγικός πυρετός</t>
        </is>
      </c>
      <c r="W255" s="2" t="inlineStr">
        <is>
          <t>3</t>
        </is>
      </c>
      <c r="X255" s="2" t="inlineStr">
        <is>
          <t/>
        </is>
      </c>
      <c r="Y255" t="inlineStr">
        <is>
          <t/>
        </is>
      </c>
      <c r="Z255" s="2" t="inlineStr">
        <is>
          <t>haemorrhagic fever|
hemorrhagic fever</t>
        </is>
      </c>
      <c r="AA255" s="2" t="inlineStr">
        <is>
          <t>3|
3</t>
        </is>
      </c>
      <c r="AB255" s="2" t="inlineStr">
        <is>
          <t xml:space="preserve">|
</t>
        </is>
      </c>
      <c r="AC255" t="inlineStr">
        <is>
          <t/>
        </is>
      </c>
      <c r="AD255" s="2" t="inlineStr">
        <is>
          <t>fiebre hemorrágica</t>
        </is>
      </c>
      <c r="AE255" s="2" t="inlineStr">
        <is>
          <t>3</t>
        </is>
      </c>
      <c r="AF255" s="2" t="inlineStr">
        <is>
          <t/>
        </is>
      </c>
      <c r="AG255" t="inlineStr">
        <is>
          <t/>
        </is>
      </c>
      <c r="AH255" t="inlineStr">
        <is>
          <t/>
        </is>
      </c>
      <c r="AI255" t="inlineStr">
        <is>
          <t/>
        </is>
      </c>
      <c r="AJ255" t="inlineStr">
        <is>
          <t/>
        </is>
      </c>
      <c r="AK255" t="inlineStr">
        <is>
          <t/>
        </is>
      </c>
      <c r="AL255" s="2" t="inlineStr">
        <is>
          <t>verenvuotokuume|
febris haemorrhagica</t>
        </is>
      </c>
      <c r="AM255" s="2" t="inlineStr">
        <is>
          <t>3|
3</t>
        </is>
      </c>
      <c r="AN255" s="2" t="inlineStr">
        <is>
          <t xml:space="preserve">|
</t>
        </is>
      </c>
      <c r="AO255" t="inlineStr">
        <is>
          <t/>
        </is>
      </c>
      <c r="AP255" s="2" t="inlineStr">
        <is>
          <t>fièvre hémorragique</t>
        </is>
      </c>
      <c r="AQ255" s="2" t="inlineStr">
        <is>
          <t>3</t>
        </is>
      </c>
      <c r="AR255" s="2" t="inlineStr">
        <is>
          <t/>
        </is>
      </c>
      <c r="AS255" t="inlineStr">
        <is>
          <t>expression générique pour des maladies infectieuses d'Afrique, d'Amérique du Sud, de Crimée, d'Omsk, etc. dues à des virus</t>
        </is>
      </c>
      <c r="AT255" t="inlineStr">
        <is>
          <t/>
        </is>
      </c>
      <c r="AU255" t="inlineStr">
        <is>
          <t/>
        </is>
      </c>
      <c r="AV255" t="inlineStr">
        <is>
          <t/>
        </is>
      </c>
      <c r="AW255" t="inlineStr">
        <is>
          <t/>
        </is>
      </c>
      <c r="AX255" t="inlineStr">
        <is>
          <t/>
        </is>
      </c>
      <c r="AY255" t="inlineStr">
        <is>
          <t/>
        </is>
      </c>
      <c r="AZ255" t="inlineStr">
        <is>
          <t/>
        </is>
      </c>
      <c r="BA255" t="inlineStr">
        <is>
          <t/>
        </is>
      </c>
      <c r="BB255" t="inlineStr">
        <is>
          <t/>
        </is>
      </c>
      <c r="BC255" t="inlineStr">
        <is>
          <t/>
        </is>
      </c>
      <c r="BD255" t="inlineStr">
        <is>
          <t/>
        </is>
      </c>
      <c r="BE255" t="inlineStr">
        <is>
          <t/>
        </is>
      </c>
      <c r="BF255" s="2" t="inlineStr">
        <is>
          <t>febbre emorragica</t>
        </is>
      </c>
      <c r="BG255" s="2" t="inlineStr">
        <is>
          <t>3</t>
        </is>
      </c>
      <c r="BH255" s="2" t="inlineStr">
        <is>
          <t/>
        </is>
      </c>
      <c r="BI255" t="inlineStr">
        <is>
          <t>gruppo di infezioni da virus che determinano una malattia di natura emorragica</t>
        </is>
      </c>
      <c r="BJ255" t="inlineStr">
        <is>
          <t/>
        </is>
      </c>
      <c r="BK255" t="inlineStr">
        <is>
          <t/>
        </is>
      </c>
      <c r="BL255" t="inlineStr">
        <is>
          <t/>
        </is>
      </c>
      <c r="BM255" t="inlineStr">
        <is>
          <t/>
        </is>
      </c>
      <c r="BN255" t="inlineStr">
        <is>
          <t/>
        </is>
      </c>
      <c r="BO255" t="inlineStr">
        <is>
          <t/>
        </is>
      </c>
      <c r="BP255" t="inlineStr">
        <is>
          <t/>
        </is>
      </c>
      <c r="BQ255" t="inlineStr">
        <is>
          <t/>
        </is>
      </c>
      <c r="BR255" t="inlineStr">
        <is>
          <t/>
        </is>
      </c>
      <c r="BS255" t="inlineStr">
        <is>
          <t/>
        </is>
      </c>
      <c r="BT255" t="inlineStr">
        <is>
          <t/>
        </is>
      </c>
      <c r="BU255" t="inlineStr">
        <is>
          <t/>
        </is>
      </c>
      <c r="BV255" s="2" t="inlineStr">
        <is>
          <t>hemorragische koorts</t>
        </is>
      </c>
      <c r="BW255" s="2" t="inlineStr">
        <is>
          <t>3</t>
        </is>
      </c>
      <c r="BX255" s="2" t="inlineStr">
        <is>
          <t/>
        </is>
      </c>
      <c r="BY255" t="inlineStr">
        <is>
          <t/>
        </is>
      </c>
      <c r="BZ255" t="inlineStr">
        <is>
          <t/>
        </is>
      </c>
      <c r="CA255" t="inlineStr">
        <is>
          <t/>
        </is>
      </c>
      <c r="CB255" t="inlineStr">
        <is>
          <t/>
        </is>
      </c>
      <c r="CC255" t="inlineStr">
        <is>
          <t/>
        </is>
      </c>
      <c r="CD255" s="2" t="inlineStr">
        <is>
          <t>febre hemorrágica</t>
        </is>
      </c>
      <c r="CE255" s="2" t="inlineStr">
        <is>
          <t>3</t>
        </is>
      </c>
      <c r="CF255" s="2" t="inlineStr">
        <is>
          <t/>
        </is>
      </c>
      <c r="CG255" t="inlineStr">
        <is>
          <t/>
        </is>
      </c>
      <c r="CH255" t="inlineStr">
        <is>
          <t/>
        </is>
      </c>
      <c r="CI255" t="inlineStr">
        <is>
          <t/>
        </is>
      </c>
      <c r="CJ255" t="inlineStr">
        <is>
          <t/>
        </is>
      </c>
      <c r="CK255" t="inlineStr">
        <is>
          <t/>
        </is>
      </c>
      <c r="CL255" t="inlineStr">
        <is>
          <t/>
        </is>
      </c>
      <c r="CM255" t="inlineStr">
        <is>
          <t/>
        </is>
      </c>
      <c r="CN255" t="inlineStr">
        <is>
          <t/>
        </is>
      </c>
      <c r="CO255" t="inlineStr">
        <is>
          <t/>
        </is>
      </c>
      <c r="CP255" t="inlineStr">
        <is>
          <t/>
        </is>
      </c>
      <c r="CQ255" t="inlineStr">
        <is>
          <t/>
        </is>
      </c>
      <c r="CR255" t="inlineStr">
        <is>
          <t/>
        </is>
      </c>
      <c r="CS255" t="inlineStr">
        <is>
          <t/>
        </is>
      </c>
      <c r="CT255" t="inlineStr">
        <is>
          <t/>
        </is>
      </c>
      <c r="CU255" t="inlineStr">
        <is>
          <t/>
        </is>
      </c>
      <c r="CV255" t="inlineStr">
        <is>
          <t/>
        </is>
      </c>
      <c r="CW255" t="inlineStr">
        <is>
          <t/>
        </is>
      </c>
    </row>
    <row r="256">
      <c r="A256" s="1" t="str">
        <f>HYPERLINK("https://iate.europa.eu/entry/result/3535746/all", "3535746")</f>
        <v>3535746</v>
      </c>
      <c r="B256" t="inlineStr">
        <is>
          <t>SOCIAL QUESTIONS</t>
        </is>
      </c>
      <c r="C256" t="inlineStr">
        <is>
          <t>SOCIAL QUESTIONS|health|medical science;SOCIAL QUESTIONS|health|pharmaceutical industry</t>
        </is>
      </c>
      <c r="D256" t="inlineStr">
        <is>
          <t>yes</t>
        </is>
      </c>
      <c r="E256" t="inlineStr">
        <is>
          <t/>
        </is>
      </c>
      <c r="F256" s="2" t="inlineStr">
        <is>
          <t>кръстосано-срезово проучване</t>
        </is>
      </c>
      <c r="G256" s="2" t="inlineStr">
        <is>
          <t>2</t>
        </is>
      </c>
      <c r="H256" s="2" t="inlineStr">
        <is>
          <t/>
        </is>
      </c>
      <c r="I256" t="inlineStr">
        <is>
          <t/>
        </is>
      </c>
      <c r="J256" s="2" t="inlineStr">
        <is>
          <t>průřezová studie</t>
        </is>
      </c>
      <c r="K256" s="2" t="inlineStr">
        <is>
          <t>3</t>
        </is>
      </c>
      <c r="L256" s="2" t="inlineStr">
        <is>
          <t/>
        </is>
      </c>
      <c r="M256" t="inlineStr">
        <is>
          <t/>
        </is>
      </c>
      <c r="N256" s="2" t="inlineStr">
        <is>
          <t>tværgående undersøgelse</t>
        </is>
      </c>
      <c r="O256" s="2" t="inlineStr">
        <is>
          <t>3</t>
        </is>
      </c>
      <c r="P256" s="2" t="inlineStr">
        <is>
          <t/>
        </is>
      </c>
      <c r="Q256" t="inlineStr">
        <is>
          <t/>
        </is>
      </c>
      <c r="R256" s="2" t="inlineStr">
        <is>
          <t>Querschnittstudie|
Prävalenzstudie</t>
        </is>
      </c>
      <c r="S256" s="2" t="inlineStr">
        <is>
          <t>3|
3</t>
        </is>
      </c>
      <c r="T256" s="2" t="inlineStr">
        <is>
          <t xml:space="preserve">|
</t>
        </is>
      </c>
      <c r="U256" t="inlineStr">
        <is>
          <t/>
        </is>
      </c>
      <c r="V256" s="2" t="inlineStr">
        <is>
          <t>συγχρονική μελέτη</t>
        </is>
      </c>
      <c r="W256" s="2" t="inlineStr">
        <is>
          <t>4</t>
        </is>
      </c>
      <c r="X256" s="2" t="inlineStr">
        <is>
          <t/>
        </is>
      </c>
      <c r="Y256" t="inlineStr">
        <is>
          <t/>
        </is>
      </c>
      <c r="Z256" s="2" t="inlineStr">
        <is>
          <t>cross-sectional study</t>
        </is>
      </c>
      <c r="AA256" s="2" t="inlineStr">
        <is>
          <t>3</t>
        </is>
      </c>
      <c r="AB256" s="2" t="inlineStr">
        <is>
          <t/>
        </is>
      </c>
      <c r="AC256" t="inlineStr">
        <is>
          <t>study examines the relationship between disease (or other health related state) and other variables of interest as they exist in a defined population at a single point in time or over a short period of time (e.g. calendar year)</t>
        </is>
      </c>
      <c r="AD256" s="2" t="inlineStr">
        <is>
          <t>estudio transversal</t>
        </is>
      </c>
      <c r="AE256" s="2" t="inlineStr">
        <is>
          <t>3</t>
        </is>
      </c>
      <c r="AF256" s="2" t="inlineStr">
        <is>
          <t/>
        </is>
      </c>
      <c r="AG256" t="inlineStr">
        <is>
          <t/>
        </is>
      </c>
      <c r="AH256" s="2" t="inlineStr">
        <is>
          <t>läbilõikeuuring</t>
        </is>
      </c>
      <c r="AI256" s="2" t="inlineStr">
        <is>
          <t>3</t>
        </is>
      </c>
      <c r="AJ256" s="2" t="inlineStr">
        <is>
          <t/>
        </is>
      </c>
      <c r="AK256" t="inlineStr">
        <is>
          <t/>
        </is>
      </c>
      <c r="AL256" s="2" t="inlineStr">
        <is>
          <t>poikittaistutkimus</t>
        </is>
      </c>
      <c r="AM256" s="2" t="inlineStr">
        <is>
          <t>2</t>
        </is>
      </c>
      <c r="AN256" s="2" t="inlineStr">
        <is>
          <t/>
        </is>
      </c>
      <c r="AO256" t="inlineStr">
        <is>
          <t/>
        </is>
      </c>
      <c r="AP256" s="2" t="inlineStr">
        <is>
          <t>étude transversale</t>
        </is>
      </c>
      <c r="AQ256" s="2" t="inlineStr">
        <is>
          <t>2</t>
        </is>
      </c>
      <c r="AR256" s="2" t="inlineStr">
        <is>
          <t/>
        </is>
      </c>
      <c r="AS256" t="inlineStr">
        <is>
          <t/>
        </is>
      </c>
      <c r="AT256" s="2" t="inlineStr">
        <is>
          <t>staidéar trasghearrthach</t>
        </is>
      </c>
      <c r="AU256" s="2" t="inlineStr">
        <is>
          <t>3</t>
        </is>
      </c>
      <c r="AV256" s="2" t="inlineStr">
        <is>
          <t/>
        </is>
      </c>
      <c r="AW256" t="inlineStr">
        <is>
          <t/>
        </is>
      </c>
      <c r="AX256" s="2" t="inlineStr">
        <is>
          <t>presječno ispitivanje</t>
        </is>
      </c>
      <c r="AY256" s="2" t="inlineStr">
        <is>
          <t>3</t>
        </is>
      </c>
      <c r="AZ256" s="2" t="inlineStr">
        <is>
          <t/>
        </is>
      </c>
      <c r="BA256" t="inlineStr">
        <is>
          <t>ispitivanje u kojem se istražuje povezanost bolesti ili zdravstvenog stanja s određenim varijablama u određenom trenutku i tijekom kraćeg vremenskog razdoblja</t>
        </is>
      </c>
      <c r="BB256" s="2" t="inlineStr">
        <is>
          <t>keresztmetszeti vizsgálat</t>
        </is>
      </c>
      <c r="BC256" s="2" t="inlineStr">
        <is>
          <t>2</t>
        </is>
      </c>
      <c r="BD256" s="2" t="inlineStr">
        <is>
          <t/>
        </is>
      </c>
      <c r="BE256" t="inlineStr">
        <is>
          <t/>
        </is>
      </c>
      <c r="BF256" s="2" t="inlineStr">
        <is>
          <t>studio trasversale</t>
        </is>
      </c>
      <c r="BG256" s="2" t="inlineStr">
        <is>
          <t>3</t>
        </is>
      </c>
      <c r="BH256" s="2" t="inlineStr">
        <is>
          <t/>
        </is>
      </c>
      <c r="BI256" t="inlineStr">
        <is>
          <t/>
        </is>
      </c>
      <c r="BJ256" s="2" t="inlineStr">
        <is>
          <t>vienmomentis tyrimas</t>
        </is>
      </c>
      <c r="BK256" s="2" t="inlineStr">
        <is>
          <t>2</t>
        </is>
      </c>
      <c r="BL256" s="2" t="inlineStr">
        <is>
          <t/>
        </is>
      </c>
      <c r="BM256" t="inlineStr">
        <is>
          <t/>
        </is>
      </c>
      <c r="BN256" s="2" t="inlineStr">
        <is>
          <t>šķērsgriezuma pētījums|
vienlaicīgs pētījums</t>
        </is>
      </c>
      <c r="BO256" s="2" t="inlineStr">
        <is>
          <t>2|
2</t>
        </is>
      </c>
      <c r="BP256" s="2" t="inlineStr">
        <is>
          <t xml:space="preserve">|
</t>
        </is>
      </c>
      <c r="BQ256" t="inlineStr">
        <is>
          <t/>
        </is>
      </c>
      <c r="BR256" s="2" t="inlineStr">
        <is>
          <t>studju trażversali</t>
        </is>
      </c>
      <c r="BS256" s="2" t="inlineStr">
        <is>
          <t>3</t>
        </is>
      </c>
      <c r="BT256" s="2" t="inlineStr">
        <is>
          <t/>
        </is>
      </c>
      <c r="BU256" t="inlineStr">
        <is>
          <t/>
        </is>
      </c>
      <c r="BV256" s="2" t="inlineStr">
        <is>
          <t>dwarsdoorsnedeonderzoek</t>
        </is>
      </c>
      <c r="BW256" s="2" t="inlineStr">
        <is>
          <t>2</t>
        </is>
      </c>
      <c r="BX256" s="2" t="inlineStr">
        <is>
          <t/>
        </is>
      </c>
      <c r="BY256" t="inlineStr">
        <is>
          <t/>
        </is>
      </c>
      <c r="BZ256" s="2" t="inlineStr">
        <is>
          <t>badanie przekrojowe|
badanie przeglądowe</t>
        </is>
      </c>
      <c r="CA256" s="2" t="inlineStr">
        <is>
          <t>3|
2</t>
        </is>
      </c>
      <c r="CB256" s="2" t="inlineStr">
        <is>
          <t xml:space="preserve">|
</t>
        </is>
      </c>
      <c r="CC256" t="inlineStr">
        <is>
          <t/>
        </is>
      </c>
      <c r="CD256" s="2" t="inlineStr">
        <is>
          <t>estudo transversal</t>
        </is>
      </c>
      <c r="CE256" s="2" t="inlineStr">
        <is>
          <t>3</t>
        </is>
      </c>
      <c r="CF256" s="2" t="inlineStr">
        <is>
          <t/>
        </is>
      </c>
      <c r="CG256" t="inlineStr">
        <is>
          <t/>
        </is>
      </c>
      <c r="CH256" s="2" t="inlineStr">
        <is>
          <t>studiu transversal</t>
        </is>
      </c>
      <c r="CI256" s="2" t="inlineStr">
        <is>
          <t>3</t>
        </is>
      </c>
      <c r="CJ256" s="2" t="inlineStr">
        <is>
          <t/>
        </is>
      </c>
      <c r="CK256" t="inlineStr">
        <is>
          <t/>
        </is>
      </c>
      <c r="CL256" s="2" t="inlineStr">
        <is>
          <t>prierezová štúdia</t>
        </is>
      </c>
      <c r="CM256" s="2" t="inlineStr">
        <is>
          <t>2</t>
        </is>
      </c>
      <c r="CN256" s="2" t="inlineStr">
        <is>
          <t/>
        </is>
      </c>
      <c r="CO256" t="inlineStr">
        <is>
          <t/>
        </is>
      </c>
      <c r="CP256" s="2" t="inlineStr">
        <is>
          <t>presečna študija</t>
        </is>
      </c>
      <c r="CQ256" s="2" t="inlineStr">
        <is>
          <t>2</t>
        </is>
      </c>
      <c r="CR256" s="2" t="inlineStr">
        <is>
          <t/>
        </is>
      </c>
      <c r="CS256" t="inlineStr">
        <is>
          <t/>
        </is>
      </c>
      <c r="CT256" s="2" t="inlineStr">
        <is>
          <t>tvärsnittsstudie</t>
        </is>
      </c>
      <c r="CU256" s="2" t="inlineStr">
        <is>
          <t>3</t>
        </is>
      </c>
      <c r="CV256" s="2" t="inlineStr">
        <is>
          <t/>
        </is>
      </c>
      <c r="CW256" t="inlineStr">
        <is>
          <t/>
        </is>
      </c>
    </row>
    <row r="257">
      <c r="A257" s="1" t="str">
        <f>HYPERLINK("https://iate.europa.eu/entry/result/1108884/all", "1108884")</f>
        <v>1108884</v>
      </c>
      <c r="B257" t="inlineStr">
        <is>
          <t>ECONOMICS;SOCIAL QUESTIONS</t>
        </is>
      </c>
      <c r="C257" t="inlineStr">
        <is>
          <t>ECONOMICS|economic analysis|statistics;SOCIAL QUESTIONS|health|medical science|epidemiology</t>
        </is>
      </c>
      <c r="D257" t="inlineStr">
        <is>
          <t>yes</t>
        </is>
      </c>
      <c r="E257" t="inlineStr">
        <is>
          <t/>
        </is>
      </c>
      <c r="F257" s="2" t="inlineStr">
        <is>
          <t>леталитет</t>
        </is>
      </c>
      <c r="G257" s="2" t="inlineStr">
        <is>
          <t>4</t>
        </is>
      </c>
      <c r="H257" s="2" t="inlineStr">
        <is>
          <t/>
        </is>
      </c>
      <c r="I257" t="inlineStr">
        <is>
          <t>съотношението между броя на умрелите от дадено заболяване (или група болести) и общия брой на боледуващите от същото заболяване (група болести); резултатът обикновено се изразява в проценти</t>
        </is>
      </c>
      <c r="J257" s="2" t="inlineStr">
        <is>
          <t>míra smrtelnosti|
míra fatality</t>
        </is>
      </c>
      <c r="K257" s="2" t="inlineStr">
        <is>
          <t>3|
3</t>
        </is>
      </c>
      <c r="L257" s="2" t="inlineStr">
        <is>
          <t xml:space="preserve">|
</t>
        </is>
      </c>
      <c r="M257" t="inlineStr">
        <is>
          <t>počet zemřelých na určitou nemoc vztažený ke střednímu stavu nemocných danou nemocí</t>
        </is>
      </c>
      <c r="N257" s="2" t="inlineStr">
        <is>
          <t>letalitet</t>
        </is>
      </c>
      <c r="O257" s="2" t="inlineStr">
        <is>
          <t>3</t>
        </is>
      </c>
      <c r="P257" s="2" t="inlineStr">
        <is>
          <t/>
        </is>
      </c>
      <c r="Q257" t="inlineStr">
        <is>
          <t>antallet af dødsfald på grund af en sygdom i forhold til antallet af sygdomstilfælde</t>
        </is>
      </c>
      <c r="R257" s="2" t="inlineStr">
        <is>
          <t>Fall-Verstorbenen-Anteil|
Fatalitätsrate|
Fallsterblichkeit</t>
        </is>
      </c>
      <c r="S257" s="2" t="inlineStr">
        <is>
          <t>3|
3|
2</t>
        </is>
      </c>
      <c r="T257" s="2" t="inlineStr">
        <is>
          <t xml:space="preserve">preferred|
|
</t>
        </is>
      </c>
      <c r="U257" t="inlineStr">
        <is>
          <t>Todesfälle je inzidenter Krankheit</t>
        </is>
      </c>
      <c r="V257" s="2" t="inlineStr">
        <is>
          <t>θνητότητα|
θνητότητα ανά επιβεβαιωμένο κρούσμα|
CFR</t>
        </is>
      </c>
      <c r="W257" s="2" t="inlineStr">
        <is>
          <t>3|
2|
3</t>
        </is>
      </c>
      <c r="X257" s="2" t="inlineStr">
        <is>
          <t xml:space="preserve">preferred|
|
</t>
        </is>
      </c>
      <c r="Y257" t="inlineStr">
        <is>
          <t>o αριθμός των θανάτων από ένα συγκεκριμένο νόσημα προς τον αριθμό των ασθενών που πάσχουν από αυτό το νόσημα</t>
        </is>
      </c>
      <c r="Z257" s="2" t="inlineStr">
        <is>
          <t>case-fatality rate|
CFR|
case-fatality ratio</t>
        </is>
      </c>
      <c r="AA257" s="2" t="inlineStr">
        <is>
          <t>4|
3|
3</t>
        </is>
      </c>
      <c r="AB257" s="2" t="inlineStr">
        <is>
          <t xml:space="preserve">|
|
</t>
        </is>
      </c>
      <c r="AC257" t="inlineStr">
        <is>
          <t>percentage of persons diagnosed as having a specified disease who die as a result of that illness within a given period</t>
        </is>
      </c>
      <c r="AD257" s="2" t="inlineStr">
        <is>
          <t>tasa de letalidad</t>
        </is>
      </c>
      <c r="AE257" s="2" t="inlineStr">
        <is>
          <t>3</t>
        </is>
      </c>
      <c r="AF257" s="2" t="inlineStr">
        <is>
          <t/>
        </is>
      </c>
      <c r="AG257" t="inlineStr">
        <is>
          <t>Proporción de casos de una determinada afección cuya evolución es mortal dentro de un plazo específico de tiempo.</t>
        </is>
      </c>
      <c r="AH257" s="2" t="inlineStr">
        <is>
          <t>surmavusmäär</t>
        </is>
      </c>
      <c r="AI257" s="2" t="inlineStr">
        <is>
          <t>3</t>
        </is>
      </c>
      <c r="AJ257" s="2" t="inlineStr">
        <is>
          <t/>
        </is>
      </c>
      <c r="AK257" t="inlineStr">
        <is>
          <t>surnute ja haigestunute arvu suhe</t>
        </is>
      </c>
      <c r="AL257" s="2" t="inlineStr">
        <is>
          <t>tapauskuolleisuus|
tappavuus</t>
        </is>
      </c>
      <c r="AM257" s="2" t="inlineStr">
        <is>
          <t>3|
3</t>
        </is>
      </c>
      <c r="AN257" s="2" t="inlineStr">
        <is>
          <t xml:space="preserve">|
</t>
        </is>
      </c>
      <c r="AO257" t="inlineStr">
        <is>
          <t>väest. kuolleiden (prosentteina ilmoitettu) osuus taudin tai tartunnan saaneista</t>
        </is>
      </c>
      <c r="AP257" s="2" t="inlineStr">
        <is>
          <t>taux de létalité</t>
        </is>
      </c>
      <c r="AQ257" s="2" t="inlineStr">
        <is>
          <t>4</t>
        </is>
      </c>
      <c r="AR257" s="2" t="inlineStr">
        <is>
          <t/>
        </is>
      </c>
      <c r="AS257" t="inlineStr">
        <is>
          <t>nombre de personnes qui, ayant contracté une maladie, meurent de cette maladie pour 1000 personnes, pour une année donnée</t>
        </is>
      </c>
      <c r="AT257" s="2" t="inlineStr">
        <is>
          <t>cóimheas idir cásanna galair agus básanna</t>
        </is>
      </c>
      <c r="AU257" s="2" t="inlineStr">
        <is>
          <t>3</t>
        </is>
      </c>
      <c r="AV257" s="2" t="inlineStr">
        <is>
          <t/>
        </is>
      </c>
      <c r="AW257" t="inlineStr">
        <is>
          <t/>
        </is>
      </c>
      <c r="AX257" t="inlineStr">
        <is>
          <t/>
        </is>
      </c>
      <c r="AY257" t="inlineStr">
        <is>
          <t/>
        </is>
      </c>
      <c r="AZ257" t="inlineStr">
        <is>
          <t/>
        </is>
      </c>
      <c r="BA257" t="inlineStr">
        <is>
          <t/>
        </is>
      </c>
      <c r="BB257" s="2" t="inlineStr">
        <is>
          <t>letalitás|
halálozási arány</t>
        </is>
      </c>
      <c r="BC257" s="2" t="inlineStr">
        <is>
          <t>4|
3</t>
        </is>
      </c>
      <c r="BD257" s="2" t="inlineStr">
        <is>
          <t>|
admitted</t>
        </is>
      </c>
      <c r="BE257" t="inlineStr">
        <is>
          <t>valamely betegségben elhunytak aránya az adott betegségben megbetegedettek számához képest</t>
        </is>
      </c>
      <c r="BF257" s="2" t="inlineStr">
        <is>
          <t>letalità apparente|
tasso di letalità apparente|
CFR</t>
        </is>
      </c>
      <c r="BG257" s="2" t="inlineStr">
        <is>
          <t>3|
3|
3</t>
        </is>
      </c>
      <c r="BH257" s="2" t="inlineStr">
        <is>
          <t xml:space="preserve">|
|
</t>
        </is>
      </c>
      <c r="BI257" t="inlineStr">
        <is>
          <t>percentuale di pazienti affetti da una patologia che muoiono per tale patologia specifica in un deteminato periodo</t>
        </is>
      </c>
      <c r="BJ257" s="2" t="inlineStr">
        <is>
          <t>mirštamumas pagal patvirtintus atvejus</t>
        </is>
      </c>
      <c r="BK257" s="2" t="inlineStr">
        <is>
          <t>2</t>
        </is>
      </c>
      <c r="BL257" s="2" t="inlineStr">
        <is>
          <t/>
        </is>
      </c>
      <c r="BM257" t="inlineStr">
        <is>
          <t>mirčių nuo tam tikros ligos ir per tą patį laikotarpį nustatytų tos ligos atvejų skaičiaus santykis</t>
        </is>
      </c>
      <c r="BN257" t="inlineStr">
        <is>
          <t/>
        </is>
      </c>
      <c r="BO257" t="inlineStr">
        <is>
          <t/>
        </is>
      </c>
      <c r="BP257" t="inlineStr">
        <is>
          <t/>
        </is>
      </c>
      <c r="BQ257" t="inlineStr">
        <is>
          <t/>
        </is>
      </c>
      <c r="BR257" s="2" t="inlineStr">
        <is>
          <t>rata ta' fatalità tal-każijiet</t>
        </is>
      </c>
      <c r="BS257" s="2" t="inlineStr">
        <is>
          <t>3</t>
        </is>
      </c>
      <c r="BT257" s="2" t="inlineStr">
        <is>
          <t/>
        </is>
      </c>
      <c r="BU257" t="inlineStr">
        <is>
          <t/>
        </is>
      </c>
      <c r="BV257" s="2" t="inlineStr">
        <is>
          <t>letaliteit</t>
        </is>
      </c>
      <c r="BW257" s="2" t="inlineStr">
        <is>
          <t>3</t>
        </is>
      </c>
      <c r="BX257" s="2" t="inlineStr">
        <is>
          <t/>
        </is>
      </c>
      <c r="BY257" t="inlineStr">
        <is>
          <t>"het percentage sterfgevallen van lijders aan een bepaalde ziekte"</t>
        </is>
      </c>
      <c r="BZ257" s="2" t="inlineStr">
        <is>
          <t>wskaźnik śmiertelności|
śmiertelność</t>
        </is>
      </c>
      <c r="CA257" s="2" t="inlineStr">
        <is>
          <t>3|
3</t>
        </is>
      </c>
      <c r="CB257" s="2" t="inlineStr">
        <is>
          <t xml:space="preserve">|
</t>
        </is>
      </c>
      <c r="CC257" t="inlineStr">
        <is>
          <t>iloraz liczby przypadków zgonów z powodu określonej choroby lub zdarzenia do wszystkich zdiagnozowanych przypadków tej choroby lub zdarzenia w określonym czasie</t>
        </is>
      </c>
      <c r="CD257" s="2" t="inlineStr">
        <is>
          <t>taxa de letalidade|
TL|
taxa de letalidade dos casos</t>
        </is>
      </c>
      <c r="CE257" s="2" t="inlineStr">
        <is>
          <t>3|
3|
3</t>
        </is>
      </c>
      <c r="CF257" s="2" t="inlineStr">
        <is>
          <t xml:space="preserve">|
|
</t>
        </is>
      </c>
      <c r="CG257" t="inlineStr">
        <is>
          <t>Relação do número de mortes por uma doença e o número total dos seus casos numa dada população.</t>
        </is>
      </c>
      <c r="CH257" s="2" t="inlineStr">
        <is>
          <t>rata fatalității</t>
        </is>
      </c>
      <c r="CI257" s="2" t="inlineStr">
        <is>
          <t>3</t>
        </is>
      </c>
      <c r="CJ257" s="2" t="inlineStr">
        <is>
          <t/>
        </is>
      </c>
      <c r="CK257" t="inlineStr">
        <is>
          <t/>
        </is>
      </c>
      <c r="CL257" s="2" t="inlineStr">
        <is>
          <t>letalita|
smrtnosť</t>
        </is>
      </c>
      <c r="CM257" s="2" t="inlineStr">
        <is>
          <t>3|
3</t>
        </is>
      </c>
      <c r="CN257" s="2" t="inlineStr">
        <is>
          <t xml:space="preserve">|
</t>
        </is>
      </c>
      <c r="CO257" t="inlineStr">
        <is>
          <t>Úmrtnosť na jednu chorobu.</t>
        </is>
      </c>
      <c r="CP257" s="2" t="inlineStr">
        <is>
          <t>smrtnost</t>
        </is>
      </c>
      <c r="CQ257" s="2" t="inlineStr">
        <is>
          <t>3</t>
        </is>
      </c>
      <c r="CR257" s="2" t="inlineStr">
        <is>
          <t/>
        </is>
      </c>
      <c r="CS257" t="inlineStr">
        <is>
          <t>Število umrlih za določeno boleznijo (navadno na 100 bolnih).</t>
        </is>
      </c>
      <c r="CT257" s="2" t="inlineStr">
        <is>
          <t>letalitet</t>
        </is>
      </c>
      <c r="CU257" s="2" t="inlineStr">
        <is>
          <t>4</t>
        </is>
      </c>
      <c r="CV257" s="2" t="inlineStr">
        <is>
          <t/>
        </is>
      </c>
      <c r="CW257" t="inlineStr">
        <is>
          <t>dödligheten (vanligen i en viss sjukdom) i förhållande till antalet insjuknade (i samma sjukdom) under en viss period</t>
        </is>
      </c>
    </row>
    <row r="258">
      <c r="A258" s="1" t="str">
        <f>HYPERLINK("https://iate.europa.eu/entry/result/1526551/all", "1526551")</f>
        <v>1526551</v>
      </c>
      <c r="B258" t="inlineStr">
        <is>
          <t>AGRICULTURE, FORESTRY AND FISHERIES</t>
        </is>
      </c>
      <c r="C258" t="inlineStr">
        <is>
          <t>AGRICULTURE, FORESTRY AND FISHERIES|agricultural activity|animal health</t>
        </is>
      </c>
      <c r="D258" t="inlineStr">
        <is>
          <t>no</t>
        </is>
      </c>
      <c r="E258" t="inlineStr">
        <is>
          <t/>
        </is>
      </c>
      <c r="F258" t="inlineStr">
        <is>
          <t/>
        </is>
      </c>
      <c r="G258" t="inlineStr">
        <is>
          <t/>
        </is>
      </c>
      <c r="H258" t="inlineStr">
        <is>
          <t/>
        </is>
      </c>
      <c r="I258" t="inlineStr">
        <is>
          <t/>
        </is>
      </c>
      <c r="J258" t="inlineStr">
        <is>
          <t/>
        </is>
      </c>
      <c r="K258" t="inlineStr">
        <is>
          <t/>
        </is>
      </c>
      <c r="L258" t="inlineStr">
        <is>
          <t/>
        </is>
      </c>
      <c r="M258" t="inlineStr">
        <is>
          <t/>
        </is>
      </c>
      <c r="N258" s="2" t="inlineStr">
        <is>
          <t>hvalpesyge|
hundesyge</t>
        </is>
      </c>
      <c r="O258" s="2" t="inlineStr">
        <is>
          <t>4|
4</t>
        </is>
      </c>
      <c r="P258" s="2" t="inlineStr">
        <is>
          <t xml:space="preserve">|
</t>
        </is>
      </c>
      <c r="Q258" t="inlineStr">
        <is>
          <t>vidt udbredt og smitsom virussygdom, der ses hos hunde, ræve, ulve og beslægtede arter, f.eks. mink og fritte</t>
        </is>
      </c>
      <c r="R258" s="2" t="inlineStr">
        <is>
          <t>Hundestaupe|
Hundeseuche|
Febris catarrhalis infectiosa canum</t>
        </is>
      </c>
      <c r="S258" s="2" t="inlineStr">
        <is>
          <t>3|
3|
3</t>
        </is>
      </c>
      <c r="T258" s="2" t="inlineStr">
        <is>
          <t xml:space="preserve">|
|
</t>
        </is>
      </c>
      <c r="U258" t="inlineStr">
        <is>
          <t>weit verbreitete Infektionskrankheit vornehmlich junger Hunde mit akuter Entzuendung der Schleimhaeute von Augen und Atmungsorganen sowie nervoesen Erscheinungen</t>
        </is>
      </c>
      <c r="V258" s="2" t="inlineStr">
        <is>
          <t>νόσος του Carre</t>
        </is>
      </c>
      <c r="W258" s="2" t="inlineStr">
        <is>
          <t>3</t>
        </is>
      </c>
      <c r="X258" s="2" t="inlineStr">
        <is>
          <t/>
        </is>
      </c>
      <c r="Y258" t="inlineStr">
        <is>
          <t/>
        </is>
      </c>
      <c r="Z258" s="2" t="inlineStr">
        <is>
          <t>canine plague|
catarrhal fever of dog|
Carre's disease|
canine distemper</t>
        </is>
      </c>
      <c r="AA258" s="2" t="inlineStr">
        <is>
          <t>3|
3|
3|
3</t>
        </is>
      </c>
      <c r="AB258" s="2" t="inlineStr">
        <is>
          <t xml:space="preserve">|
|
|
</t>
        </is>
      </c>
      <c r="AC258" t="inlineStr">
        <is>
          <t/>
        </is>
      </c>
      <c r="AD258" s="2" t="inlineStr">
        <is>
          <t>moquillo</t>
        </is>
      </c>
      <c r="AE258" s="2" t="inlineStr">
        <is>
          <t>3</t>
        </is>
      </c>
      <c r="AF258" s="2" t="inlineStr">
        <is>
          <t/>
        </is>
      </c>
      <c r="AG258" t="inlineStr">
        <is>
          <t/>
        </is>
      </c>
      <c r="AH258" t="inlineStr">
        <is>
          <t/>
        </is>
      </c>
      <c r="AI258" t="inlineStr">
        <is>
          <t/>
        </is>
      </c>
      <c r="AJ258" t="inlineStr">
        <is>
          <t/>
        </is>
      </c>
      <c r="AK258" t="inlineStr">
        <is>
          <t/>
        </is>
      </c>
      <c r="AL258" t="inlineStr">
        <is>
          <t/>
        </is>
      </c>
      <c r="AM258" t="inlineStr">
        <is>
          <t/>
        </is>
      </c>
      <c r="AN258" t="inlineStr">
        <is>
          <t/>
        </is>
      </c>
      <c r="AO258" t="inlineStr">
        <is>
          <t/>
        </is>
      </c>
      <c r="AP258" s="2" t="inlineStr">
        <is>
          <t>maladie de Carré</t>
        </is>
      </c>
      <c r="AQ258" s="2" t="inlineStr">
        <is>
          <t>3</t>
        </is>
      </c>
      <c r="AR258" s="2" t="inlineStr">
        <is>
          <t/>
        </is>
      </c>
      <c r="AS258" t="inlineStr">
        <is>
          <t/>
        </is>
      </c>
      <c r="AT258" t="inlineStr">
        <is>
          <t/>
        </is>
      </c>
      <c r="AU258" t="inlineStr">
        <is>
          <t/>
        </is>
      </c>
      <c r="AV258" t="inlineStr">
        <is>
          <t/>
        </is>
      </c>
      <c r="AW258" t="inlineStr">
        <is>
          <t/>
        </is>
      </c>
      <c r="AX258" t="inlineStr">
        <is>
          <t/>
        </is>
      </c>
      <c r="AY258" t="inlineStr">
        <is>
          <t/>
        </is>
      </c>
      <c r="AZ258" t="inlineStr">
        <is>
          <t/>
        </is>
      </c>
      <c r="BA258" t="inlineStr">
        <is>
          <t/>
        </is>
      </c>
      <c r="BB258" t="inlineStr">
        <is>
          <t/>
        </is>
      </c>
      <c r="BC258" t="inlineStr">
        <is>
          <t/>
        </is>
      </c>
      <c r="BD258" t="inlineStr">
        <is>
          <t/>
        </is>
      </c>
      <c r="BE258" t="inlineStr">
        <is>
          <t/>
        </is>
      </c>
      <c r="BF258" s="2" t="inlineStr">
        <is>
          <t>cimurro|
febbre catarrale infettiva dei cani</t>
        </is>
      </c>
      <c r="BG258" s="2" t="inlineStr">
        <is>
          <t>3|
3</t>
        </is>
      </c>
      <c r="BH258" s="2" t="inlineStr">
        <is>
          <t xml:space="preserve">|
</t>
        </is>
      </c>
      <c r="BI258" t="inlineStr">
        <is>
          <t>malattia contagiosa molto diffusa che colpisce di preferenza i cani giovani; presenta infiammazione acuta delle mucose, degli occhi, degli organi respiratori, e manifestazioni catarrali, esantematiche e nervose</t>
        </is>
      </c>
      <c r="BJ258" t="inlineStr">
        <is>
          <t/>
        </is>
      </c>
      <c r="BK258" t="inlineStr">
        <is>
          <t/>
        </is>
      </c>
      <c r="BL258" t="inlineStr">
        <is>
          <t/>
        </is>
      </c>
      <c r="BM258" t="inlineStr">
        <is>
          <t/>
        </is>
      </c>
      <c r="BN258" s="2" t="inlineStr">
        <is>
          <t>suņu mēris</t>
        </is>
      </c>
      <c r="BO258" s="2" t="inlineStr">
        <is>
          <t>2</t>
        </is>
      </c>
      <c r="BP258" s="2" t="inlineStr">
        <is>
          <t/>
        </is>
      </c>
      <c r="BQ258" t="inlineStr">
        <is>
          <t/>
        </is>
      </c>
      <c r="BR258" t="inlineStr">
        <is>
          <t/>
        </is>
      </c>
      <c r="BS258" t="inlineStr">
        <is>
          <t/>
        </is>
      </c>
      <c r="BT258" t="inlineStr">
        <is>
          <t/>
        </is>
      </c>
      <c r="BU258" t="inlineStr">
        <is>
          <t/>
        </is>
      </c>
      <c r="BV258" s="2" t="inlineStr">
        <is>
          <t>febris catarrhalis infectiosa canum</t>
        </is>
      </c>
      <c r="BW258" s="2" t="inlineStr">
        <is>
          <t>3</t>
        </is>
      </c>
      <c r="BX258" s="2" t="inlineStr">
        <is>
          <t/>
        </is>
      </c>
      <c r="BY258" t="inlineStr">
        <is>
          <t>acute infectieuze virusziektebij honden, veroorzaakt door Tarpeia canis en gekenmerkt door slijmvliescatarre, longontsteking, krampen, verlammingen en huiduitslag</t>
        </is>
      </c>
      <c r="BZ258" t="inlineStr">
        <is>
          <t/>
        </is>
      </c>
      <c r="CA258" t="inlineStr">
        <is>
          <t/>
        </is>
      </c>
      <c r="CB258" t="inlineStr">
        <is>
          <t/>
        </is>
      </c>
      <c r="CC258" t="inlineStr">
        <is>
          <t/>
        </is>
      </c>
      <c r="CD258" s="2" t="inlineStr">
        <is>
          <t>doença de Carré|
febre catarral infecciosa canina|
raiva canina</t>
        </is>
      </c>
      <c r="CE258" s="2" t="inlineStr">
        <is>
          <t>3|
3|
3</t>
        </is>
      </c>
      <c r="CF258" s="2" t="inlineStr">
        <is>
          <t xml:space="preserve">|
|
</t>
        </is>
      </c>
      <c r="CG258" t="inlineStr">
        <is>
          <t/>
        </is>
      </c>
      <c r="CH258" t="inlineStr">
        <is>
          <t/>
        </is>
      </c>
      <c r="CI258" t="inlineStr">
        <is>
          <t/>
        </is>
      </c>
      <c r="CJ258" t="inlineStr">
        <is>
          <t/>
        </is>
      </c>
      <c r="CK258" t="inlineStr">
        <is>
          <t/>
        </is>
      </c>
      <c r="CL258" t="inlineStr">
        <is>
          <t/>
        </is>
      </c>
      <c r="CM258" t="inlineStr">
        <is>
          <t/>
        </is>
      </c>
      <c r="CN258" t="inlineStr">
        <is>
          <t/>
        </is>
      </c>
      <c r="CO258" t="inlineStr">
        <is>
          <t/>
        </is>
      </c>
      <c r="CP258" t="inlineStr">
        <is>
          <t/>
        </is>
      </c>
      <c r="CQ258" t="inlineStr">
        <is>
          <t/>
        </is>
      </c>
      <c r="CR258" t="inlineStr">
        <is>
          <t/>
        </is>
      </c>
      <c r="CS258" t="inlineStr">
        <is>
          <t/>
        </is>
      </c>
      <c r="CT258" t="inlineStr">
        <is>
          <t/>
        </is>
      </c>
      <c r="CU258" t="inlineStr">
        <is>
          <t/>
        </is>
      </c>
      <c r="CV258" t="inlineStr">
        <is>
          <t/>
        </is>
      </c>
      <c r="CW258" t="inlineStr">
        <is>
          <t/>
        </is>
      </c>
    </row>
    <row r="259">
      <c r="A259" s="1" t="str">
        <f>HYPERLINK("https://iate.europa.eu/entry/result/813116/all", "813116")</f>
        <v>813116</v>
      </c>
      <c r="B259" t="inlineStr">
        <is>
          <t>SOCIAL QUESTIONS</t>
        </is>
      </c>
      <c r="C259" t="inlineStr">
        <is>
          <t>SOCIAL QUESTIONS|health|pharmaceutical industry</t>
        </is>
      </c>
      <c r="D259" t="inlineStr">
        <is>
          <t>yes</t>
        </is>
      </c>
      <c r="E259" t="inlineStr">
        <is>
          <t/>
        </is>
      </c>
      <c r="F259" s="2" t="inlineStr">
        <is>
          <t>качествен и количествен анализ|
изследване</t>
        </is>
      </c>
      <c r="G259" s="2" t="inlineStr">
        <is>
          <t>3|
3</t>
        </is>
      </c>
      <c r="H259" s="2" t="inlineStr">
        <is>
          <t>|
preferred</t>
        </is>
      </c>
      <c r="I259" t="inlineStr">
        <is>
          <t>процедура в аналитичната химия, имаща за цел определянето на количеството, масата или концентрацията на даден компонент (елемент, съединение, йон) в някаква проба или просто кои химични елементи присъстват в изследваното вещество</t>
        </is>
      </c>
      <c r="J259" s="2" t="inlineStr">
        <is>
          <t>stanovení obsahu</t>
        </is>
      </c>
      <c r="K259" s="2" t="inlineStr">
        <is>
          <t>3</t>
        </is>
      </c>
      <c r="L259" s="2" t="inlineStr">
        <is>
          <t/>
        </is>
      </c>
      <c r="M259" t="inlineStr">
        <is>
          <t/>
        </is>
      </c>
      <c r="N259" s="2" t="inlineStr">
        <is>
          <t>assay</t>
        </is>
      </c>
      <c r="O259" s="2" t="inlineStr">
        <is>
          <t>4</t>
        </is>
      </c>
      <c r="P259" s="2" t="inlineStr">
        <is>
          <t/>
        </is>
      </c>
      <c r="Q259" t="inlineStr">
        <is>
          <t>vidt begreb, der dækker over mange forskellige procedurer, der bl.a. kan bruges til at bestemme mængden eller tilstedeværelsen af en given komponent, f.eks. antistoffer i en blanding, eller til at bestemme aktiviteten og effekten af et udvalgt stof, f.eks. et enzym</t>
        </is>
      </c>
      <c r="R259" s="2" t="inlineStr">
        <is>
          <t>Gehaltsbestimmung|
Gehalt|
Test</t>
        </is>
      </c>
      <c r="S259" s="2" t="inlineStr">
        <is>
          <t>3|
3|
3</t>
        </is>
      </c>
      <c r="T259" s="2" t="inlineStr">
        <is>
          <t xml:space="preserve">|
|
</t>
        </is>
      </c>
      <c r="U259" t="inlineStr">
        <is>
          <t>Verfahren oder Methode zum Nachweis oder zur quantitativen Bestimmung einer Substanz</t>
        </is>
      </c>
      <c r="V259" s="2" t="inlineStr">
        <is>
          <t>ποσοτικός προσδιορισμός</t>
        </is>
      </c>
      <c r="W259" s="2" t="inlineStr">
        <is>
          <t>3</t>
        </is>
      </c>
      <c r="X259" s="2" t="inlineStr">
        <is>
          <t/>
        </is>
      </c>
      <c r="Y259" t="inlineStr">
        <is>
          <t/>
        </is>
      </c>
      <c r="Z259" s="2" t="inlineStr">
        <is>
          <t>assay</t>
        </is>
      </c>
      <c r="AA259" s="2" t="inlineStr">
        <is>
          <t>3</t>
        </is>
      </c>
      <c r="AB259" s="2" t="inlineStr">
        <is>
          <t/>
        </is>
      </c>
      <c r="AC259" t="inlineStr">
        <is>
          <t>analytic procedure quantitatively measuring the presence or amount or the functional activity of a target entity (the analyte)</t>
        </is>
      </c>
      <c r="AD259" s="2" t="inlineStr">
        <is>
          <t>análisis cuantitativo</t>
        </is>
      </c>
      <c r="AE259" s="2" t="inlineStr">
        <is>
          <t>2</t>
        </is>
      </c>
      <c r="AF259" s="2" t="inlineStr">
        <is>
          <t/>
        </is>
      </c>
      <c r="AG259" t="inlineStr">
        <is>
          <t>Análisis químico de una muestra para determinar de forma precisa las cantidades de cada uno de sus elementos componentes.</t>
        </is>
      </c>
      <c r="AH259" s="2" t="inlineStr">
        <is>
          <t>proov</t>
        </is>
      </c>
      <c r="AI259" s="2" t="inlineStr">
        <is>
          <t>3</t>
        </is>
      </c>
      <c r="AJ259" s="2" t="inlineStr">
        <is>
          <t/>
        </is>
      </c>
      <c r="AK259" t="inlineStr">
        <is>
          <t/>
        </is>
      </c>
      <c r="AL259" s="2" t="inlineStr">
        <is>
          <t>määritys</t>
        </is>
      </c>
      <c r="AM259" s="2" t="inlineStr">
        <is>
          <t>3</t>
        </is>
      </c>
      <c r="AN259" s="2" t="inlineStr">
        <is>
          <t/>
        </is>
      </c>
      <c r="AO259" t="inlineStr">
        <is>
          <t/>
        </is>
      </c>
      <c r="AP259" s="2" t="inlineStr">
        <is>
          <t>dosage</t>
        </is>
      </c>
      <c r="AQ259" s="2" t="inlineStr">
        <is>
          <t>3</t>
        </is>
      </c>
      <c r="AR259" s="2" t="inlineStr">
        <is>
          <t/>
        </is>
      </c>
      <c r="AS259" t="inlineStr">
        <is>
          <t>en chimie, action de déterminer avec précision la quantité d'une substance (y compris dans un mélange)</t>
        </is>
      </c>
      <c r="AT259" s="2" t="inlineStr">
        <is>
          <t>measúnacht</t>
        </is>
      </c>
      <c r="AU259" s="2" t="inlineStr">
        <is>
          <t>3</t>
        </is>
      </c>
      <c r="AV259" s="2" t="inlineStr">
        <is>
          <t/>
        </is>
      </c>
      <c r="AW259" t="inlineStr">
        <is>
          <t/>
        </is>
      </c>
      <c r="AX259" t="inlineStr">
        <is>
          <t/>
        </is>
      </c>
      <c r="AY259" t="inlineStr">
        <is>
          <t/>
        </is>
      </c>
      <c r="AZ259" t="inlineStr">
        <is>
          <t/>
        </is>
      </c>
      <c r="BA259" t="inlineStr">
        <is>
          <t/>
        </is>
      </c>
      <c r="BB259" s="2" t="inlineStr">
        <is>
          <t>vizsgálat|
teszt|
assay</t>
        </is>
      </c>
      <c r="BC259" s="2" t="inlineStr">
        <is>
          <t>3|
3|
3</t>
        </is>
      </c>
      <c r="BD259" s="2" t="inlineStr">
        <is>
          <t>|
|
admitted</t>
        </is>
      </c>
      <c r="BE259" t="inlineStr">
        <is>
          <t/>
        </is>
      </c>
      <c r="BF259" s="2" t="inlineStr">
        <is>
          <t>dosaggio|
saggio</t>
        </is>
      </c>
      <c r="BG259" s="2" t="inlineStr">
        <is>
          <t>3|
3</t>
        </is>
      </c>
      <c r="BH259" s="2" t="inlineStr">
        <is>
          <t xml:space="preserve">|
</t>
        </is>
      </c>
      <c r="BI259" t="inlineStr">
        <is>
          <t>processo tecnico di determinazione quantitativa della concentrazione o dell’attività di un analita in una miscela</t>
        </is>
      </c>
      <c r="BJ259" s="2" t="inlineStr">
        <is>
          <t>analizė</t>
        </is>
      </c>
      <c r="BK259" s="2" t="inlineStr">
        <is>
          <t>3</t>
        </is>
      </c>
      <c r="BL259" s="2" t="inlineStr">
        <is>
          <t/>
        </is>
      </c>
      <c r="BM259" t="inlineStr">
        <is>
          <t/>
        </is>
      </c>
      <c r="BN259" s="2" t="inlineStr">
        <is>
          <t>analīze</t>
        </is>
      </c>
      <c r="BO259" s="2" t="inlineStr">
        <is>
          <t>2</t>
        </is>
      </c>
      <c r="BP259" s="2" t="inlineStr">
        <is>
          <t/>
        </is>
      </c>
      <c r="BQ259" t="inlineStr">
        <is>
          <t/>
        </is>
      </c>
      <c r="BR259" s="2" t="inlineStr">
        <is>
          <t>assaġġ</t>
        </is>
      </c>
      <c r="BS259" s="2" t="inlineStr">
        <is>
          <t>3</t>
        </is>
      </c>
      <c r="BT259" s="2" t="inlineStr">
        <is>
          <t/>
        </is>
      </c>
      <c r="BU259" t="inlineStr">
        <is>
          <t>proċedura (analitika) investigattiva fl-oqsma tal-mediċina tal-laboratorju, il-farmakoloġija, il-bijoloġija ambjentali, il-bijoloġija molekulari u oqsma simili għall-valutazzjoni kwalitattiva jew il-kejl kwantitattiv tal-preżenza jew l-ammont jew l-attività funzjonali ta' entità fil-mira (l-analita)</t>
        </is>
      </c>
      <c r="BV259" s="2" t="inlineStr">
        <is>
          <t>kwantitatieve analyse|
gehaltebepaling</t>
        </is>
      </c>
      <c r="BW259" s="2" t="inlineStr">
        <is>
          <t>3|
3</t>
        </is>
      </c>
      <c r="BX259" s="2" t="inlineStr">
        <is>
          <t xml:space="preserve">|
</t>
        </is>
      </c>
      <c r="BY259" t="inlineStr">
        <is>
          <t>vaststelling van de aanwezigheid, de hoeveelheid of de concentratie van een stof in een mengsel</t>
        </is>
      </c>
      <c r="BZ259" s="2" t="inlineStr">
        <is>
          <t>oznaczenie</t>
        </is>
      </c>
      <c r="CA259" s="2" t="inlineStr">
        <is>
          <t>3</t>
        </is>
      </c>
      <c r="CB259" s="2" t="inlineStr">
        <is>
          <t/>
        </is>
      </c>
      <c r="CC259" t="inlineStr">
        <is>
          <t/>
        </is>
      </c>
      <c r="CD259" s="2" t="inlineStr">
        <is>
          <t>análise quantitativa</t>
        </is>
      </c>
      <c r="CE259" s="2" t="inlineStr">
        <is>
          <t>3</t>
        </is>
      </c>
      <c r="CF259" s="2" t="inlineStr">
        <is>
          <t/>
        </is>
      </c>
      <c r="CG259" t="inlineStr">
        <is>
          <t/>
        </is>
      </c>
      <c r="CH259" s="2" t="inlineStr">
        <is>
          <t>dozare</t>
        </is>
      </c>
      <c r="CI259" s="2" t="inlineStr">
        <is>
          <t>3</t>
        </is>
      </c>
      <c r="CJ259" s="2" t="inlineStr">
        <is>
          <t/>
        </is>
      </c>
      <c r="CK259" t="inlineStr">
        <is>
          <t/>
        </is>
      </c>
      <c r="CL259" s="2" t="inlineStr">
        <is>
          <t>kvantitatívna analýza</t>
        </is>
      </c>
      <c r="CM259" s="2" t="inlineStr">
        <is>
          <t>3</t>
        </is>
      </c>
      <c r="CN259" s="2" t="inlineStr">
        <is>
          <t/>
        </is>
      </c>
      <c r="CO259" t="inlineStr">
        <is>
          <t>zisťovanie množstva resp. pomerného zastúpenia stanovovanej látky vo vzorke</t>
        </is>
      </c>
      <c r="CP259" s="2" t="inlineStr">
        <is>
          <t>vsebnost</t>
        </is>
      </c>
      <c r="CQ259" s="2" t="inlineStr">
        <is>
          <t>3</t>
        </is>
      </c>
      <c r="CR259" s="2" t="inlineStr">
        <is>
          <t/>
        </is>
      </c>
      <c r="CS259" t="inlineStr">
        <is>
          <t/>
        </is>
      </c>
      <c r="CT259" s="2" t="inlineStr">
        <is>
          <t>haltbestämning|
kvantitativ bestämning</t>
        </is>
      </c>
      <c r="CU259" s="2" t="inlineStr">
        <is>
          <t>3|
3</t>
        </is>
      </c>
      <c r="CV259" s="2" t="inlineStr">
        <is>
          <t xml:space="preserve">|
</t>
        </is>
      </c>
      <c r="CW259" t="inlineStr">
        <is>
          <t/>
        </is>
      </c>
    </row>
    <row r="260">
      <c r="A260" s="1" t="str">
        <f>HYPERLINK("https://iate.europa.eu/entry/result/1687940/all", "1687940")</f>
        <v>1687940</v>
      </c>
      <c r="B260" t="inlineStr">
        <is>
          <t>INDUSTRY</t>
        </is>
      </c>
      <c r="C260" t="inlineStr">
        <is>
          <t>INDUSTRY|chemistry</t>
        </is>
      </c>
      <c r="D260" t="inlineStr">
        <is>
          <t>yes</t>
        </is>
      </c>
      <c r="E260" t="inlineStr">
        <is>
          <t/>
        </is>
      </c>
      <c r="F260" s="2" t="inlineStr">
        <is>
          <t>хелатообразуващ агент</t>
        </is>
      </c>
      <c r="G260" s="2" t="inlineStr">
        <is>
          <t>3</t>
        </is>
      </c>
      <c r="H260" s="2" t="inlineStr">
        <is>
          <t/>
        </is>
      </c>
      <c r="I260" t="inlineStr">
        <is>
          <t/>
        </is>
      </c>
      <c r="J260" s="2" t="inlineStr">
        <is>
          <t>chelátotvorné činidlo|
chelatační činidlo</t>
        </is>
      </c>
      <c r="K260" s="2" t="inlineStr">
        <is>
          <t>3|
3</t>
        </is>
      </c>
      <c r="L260" s="2" t="inlineStr">
        <is>
          <t xml:space="preserve">|
</t>
        </is>
      </c>
      <c r="M260" t="inlineStr">
        <is>
          <t/>
        </is>
      </c>
      <c r="N260" s="2" t="inlineStr">
        <is>
          <t>chelatdanner|
chelaterende stof</t>
        </is>
      </c>
      <c r="O260" s="2" t="inlineStr">
        <is>
          <t>3|
3</t>
        </is>
      </c>
      <c r="P260" s="2" t="inlineStr">
        <is>
          <t xml:space="preserve">|
</t>
        </is>
      </c>
      <c r="Q260" t="inlineStr">
        <is>
          <t>stof der kompleksbinder metalioner</t>
        </is>
      </c>
      <c r="R260" s="2" t="inlineStr">
        <is>
          <t>Chelatbildner|
Chelone|
Komplexone|
Sequestrierungsmittel|
Maskierungsmittel</t>
        </is>
      </c>
      <c r="S260" s="2" t="inlineStr">
        <is>
          <t>3|
3|
3|
3|
3</t>
        </is>
      </c>
      <c r="T260" s="2" t="inlineStr">
        <is>
          <t xml:space="preserve">|
|
|
|
</t>
        </is>
      </c>
      <c r="U260" t="inlineStr">
        <is>
          <t>organische und anorganische Verbindungen, sogenannte Liganden, mit zwei oder mehreren verschiedenen funktionellen Gruppen</t>
        </is>
      </c>
      <c r="V260" s="2" t="inlineStr">
        <is>
          <t>χηλικός παράγοντας|
χηλικό αντιδραστήριο|
χηλικός συμπλοκοποιητής</t>
        </is>
      </c>
      <c r="W260" s="2" t="inlineStr">
        <is>
          <t>3|
4|
4</t>
        </is>
      </c>
      <c r="X260" s="2" t="inlineStr">
        <is>
          <t xml:space="preserve">|
preferred|
</t>
        </is>
      </c>
      <c r="Y260" t="inlineStr">
        <is>
          <t/>
        </is>
      </c>
      <c r="Z260" s="2" t="inlineStr">
        <is>
          <t>chelating agent|
chelator</t>
        </is>
      </c>
      <c r="AA260" s="2" t="inlineStr">
        <is>
          <t>3|
3</t>
        </is>
      </c>
      <c r="AB260" s="2" t="inlineStr">
        <is>
          <t xml:space="preserve">|
</t>
        </is>
      </c>
      <c r="AC260" t="inlineStr">
        <is>
          <t>&lt;a href="https://iate.europa.eu/entry/result/1450095/en" target="_blank"&gt;complexing agent&lt;/a&gt; that bonds to a metal atom via two or more separate binding sites forming a complex called chelate</t>
        </is>
      </c>
      <c r="AD260" s="2" t="inlineStr">
        <is>
          <t>quelante|
agente quelante|
agente de quelación</t>
        </is>
      </c>
      <c r="AE260" s="2" t="inlineStr">
        <is>
          <t>3|
3|
3</t>
        </is>
      </c>
      <c r="AF260" s="2" t="inlineStr">
        <is>
          <t xml:space="preserve">|
|
</t>
        </is>
      </c>
      <c r="AG260" t="inlineStr">
        <is>
          <t/>
        </is>
      </c>
      <c r="AH260" s="2" t="inlineStr">
        <is>
          <t>kelaadimoodustaja|
kelaativ aine</t>
        </is>
      </c>
      <c r="AI260" s="2" t="inlineStr">
        <is>
          <t>3|
3</t>
        </is>
      </c>
      <c r="AJ260" s="2" t="inlineStr">
        <is>
          <t xml:space="preserve">|
</t>
        </is>
      </c>
      <c r="AK260" t="inlineStr">
        <is>
          <t/>
        </is>
      </c>
      <c r="AL260" s="2" t="inlineStr">
        <is>
          <t>kelatoiva aine|
kelaatinmuodostaja</t>
        </is>
      </c>
      <c r="AM260" s="2" t="inlineStr">
        <is>
          <t>3|
3</t>
        </is>
      </c>
      <c r="AN260" s="2" t="inlineStr">
        <is>
          <t xml:space="preserve">|
</t>
        </is>
      </c>
      <c r="AO260" t="inlineStr">
        <is>
          <t>orgaaninen molekyyli, joka sitoo metallikationeja ja muodostaa näiden kanssa liukoisen kompleksiyhdisteen</t>
        </is>
      </c>
      <c r="AP260" s="2" t="inlineStr">
        <is>
          <t>chélateur|
agent chélateur|
séquestrant</t>
        </is>
      </c>
      <c r="AQ260" s="2" t="inlineStr">
        <is>
          <t>3|
3|
3</t>
        </is>
      </c>
      <c r="AR260" s="2" t="inlineStr">
        <is>
          <t xml:space="preserve">|
|
</t>
        </is>
      </c>
      <c r="AS260" t="inlineStr">
        <is>
          <t>substance qui favorise la précipitation des ions métalliques sous forme de composés inactifs</t>
        </is>
      </c>
      <c r="AT260" s="2" t="inlineStr">
        <is>
          <t>oibreán crágtha</t>
        </is>
      </c>
      <c r="AU260" s="2" t="inlineStr">
        <is>
          <t>3</t>
        </is>
      </c>
      <c r="AV260" s="2" t="inlineStr">
        <is>
          <t/>
        </is>
      </c>
      <c r="AW260" t="inlineStr">
        <is>
          <t/>
        </is>
      </c>
      <c r="AX260" s="2" t="inlineStr">
        <is>
          <t>kelatni agens|
agens keliranja</t>
        </is>
      </c>
      <c r="AY260" s="2" t="inlineStr">
        <is>
          <t>3|
3</t>
        </is>
      </c>
      <c r="AZ260" s="2" t="inlineStr">
        <is>
          <t xml:space="preserve">|
</t>
        </is>
      </c>
      <c r="BA260" t="inlineStr">
        <is>
          <t>polidentantni ligand koji se vezuje na metal čineći kelatni kompleks</t>
        </is>
      </c>
      <c r="BB260" s="2" t="inlineStr">
        <is>
          <t>kelátképző anyag|
kelátképző</t>
        </is>
      </c>
      <c r="BC260" s="2" t="inlineStr">
        <is>
          <t>4|
4</t>
        </is>
      </c>
      <c r="BD260" s="2" t="inlineStr">
        <is>
          <t xml:space="preserve">|
</t>
        </is>
      </c>
      <c r="BE260" t="inlineStr">
        <is>
          <t>fémionokkal komplex vegyületet képező anyagok</t>
        </is>
      </c>
      <c r="BF260" s="2" t="inlineStr">
        <is>
          <t>agente chelante|
chelante</t>
        </is>
      </c>
      <c r="BG260" s="2" t="inlineStr">
        <is>
          <t>3|
3</t>
        </is>
      </c>
      <c r="BH260" s="2" t="inlineStr">
        <is>
          <t xml:space="preserve">|
</t>
        </is>
      </c>
      <c r="BI260" t="inlineStr">
        <is>
          <t>agente complessante&lt;sup&gt;1&lt;/sup&gt; che si lega con uno ione metallico in due o più posizioni di coordinazione&lt;p&gt;&lt;sup&gt;1&lt;/sup&gt; agente complessante [ &lt;a href="/entry/result/1450095/all" id="ENTRY_TO_ENTRY_CONVERTER" target="_blank"&gt;IATE:1450095&lt;/a&gt; ]&lt;/p&gt;</t>
        </is>
      </c>
      <c r="BJ260" s="2" t="inlineStr">
        <is>
          <t>kompleksonas</t>
        </is>
      </c>
      <c r="BK260" s="2" t="inlineStr">
        <is>
          <t>4</t>
        </is>
      </c>
      <c r="BL260" s="2" t="inlineStr">
        <is>
          <t/>
        </is>
      </c>
      <c r="BM260" t="inlineStr">
        <is>
          <t>organinis junginys, galintis su metalo jonu sudaryti chelatą</t>
        </is>
      </c>
      <c r="BN260" s="2" t="inlineStr">
        <is>
          <t>helātu veidotājs|
sekvestrants</t>
        </is>
      </c>
      <c r="BO260" s="2" t="inlineStr">
        <is>
          <t>3|
3</t>
        </is>
      </c>
      <c r="BP260" s="2" t="inlineStr">
        <is>
          <t xml:space="preserve">|
</t>
        </is>
      </c>
      <c r="BQ260" t="inlineStr">
        <is>
          <t/>
        </is>
      </c>
      <c r="BR260" s="2" t="inlineStr">
        <is>
          <t>aġent kelanti</t>
        </is>
      </c>
      <c r="BS260" s="2" t="inlineStr">
        <is>
          <t>3</t>
        </is>
      </c>
      <c r="BT260" s="2" t="inlineStr">
        <is>
          <t/>
        </is>
      </c>
      <c r="BU260" t="inlineStr">
        <is>
          <t>&lt;i&gt;aġent kumplessanti&lt;/i&gt; [ &lt;a href="/entry/result/1450095/all" id="ENTRY_TO_ENTRY_CONVERTER" target="_blank"&gt;IATE:1450095&lt;/a&gt; ] li jintrabat ma' atomu tal-metall permezz ta' żewġ pożizzjonijiet tal-irbit jew iktar separati u jifforma kumpless li jissejjaħ &lt;i&gt;kelat&lt;/i&gt; [ &lt;a href="/entry/result/1620910/all" id="ENTRY_TO_ENTRY_CONVERTER" target="_blank"&gt;IATE:1620910&lt;/a&gt; ]</t>
        </is>
      </c>
      <c r="BV260" s="2" t="inlineStr">
        <is>
          <t>chelaatvormer</t>
        </is>
      </c>
      <c r="BW260" s="2" t="inlineStr">
        <is>
          <t>3</t>
        </is>
      </c>
      <c r="BX260" s="2" t="inlineStr">
        <is>
          <t/>
        </is>
      </c>
      <c r="BY260" t="inlineStr">
        <is>
          <t/>
        </is>
      </c>
      <c r="BZ260" s="2" t="inlineStr">
        <is>
          <t>czynnik chelatujący|
związek chelatujący</t>
        </is>
      </c>
      <c r="CA260" s="2" t="inlineStr">
        <is>
          <t>3|
3</t>
        </is>
      </c>
      <c r="CB260" s="2" t="inlineStr">
        <is>
          <t xml:space="preserve">|
</t>
        </is>
      </c>
      <c r="CC260" t="inlineStr">
        <is>
          <t/>
        </is>
      </c>
      <c r="CD260" s="2" t="inlineStr">
        <is>
          <t>agente quelante|
quelante</t>
        </is>
      </c>
      <c r="CE260" s="2" t="inlineStr">
        <is>
          <t>3|
3</t>
        </is>
      </c>
      <c r="CF260" s="2" t="inlineStr">
        <is>
          <t xml:space="preserve">|
</t>
        </is>
      </c>
      <c r="CG260" t="inlineStr">
        <is>
          <t>Substância que, combinando-se com outra, forma um quelato.</t>
        </is>
      </c>
      <c r="CH260" s="2" t="inlineStr">
        <is>
          <t>chelator</t>
        </is>
      </c>
      <c r="CI260" s="2" t="inlineStr">
        <is>
          <t>3</t>
        </is>
      </c>
      <c r="CJ260" s="2" t="inlineStr">
        <is>
          <t/>
        </is>
      </c>
      <c r="CK260" t="inlineStr">
        <is>
          <t>ccmpus chimic capabil să formeze structuri ciclice stabile numite cicluri chelatice</t>
        </is>
      </c>
      <c r="CL260" s="2" t="inlineStr">
        <is>
          <t>chelátotvorné činidlo</t>
        </is>
      </c>
      <c r="CM260" s="2" t="inlineStr">
        <is>
          <t>3</t>
        </is>
      </c>
      <c r="CN260" s="2" t="inlineStr">
        <is>
          <t/>
        </is>
      </c>
      <c r="CO260" t="inlineStr">
        <is>
          <t/>
        </is>
      </c>
      <c r="CP260" s="2" t="inlineStr">
        <is>
          <t>kelatni reagent</t>
        </is>
      </c>
      <c r="CQ260" s="2" t="inlineStr">
        <is>
          <t>3</t>
        </is>
      </c>
      <c r="CR260" s="2" t="inlineStr">
        <is>
          <t/>
        </is>
      </c>
      <c r="CS260" t="inlineStr">
        <is>
          <t/>
        </is>
      </c>
      <c r="CT260" s="2" t="inlineStr">
        <is>
          <t>kelator|
kelatligand|
kelerande ämne</t>
        </is>
      </c>
      <c r="CU260" s="2" t="inlineStr">
        <is>
          <t>3|
3|
3</t>
        </is>
      </c>
      <c r="CV260" s="2" t="inlineStr">
        <is>
          <t xml:space="preserve">|
|
</t>
        </is>
      </c>
      <c r="CW260" t="inlineStr">
        <is>
          <t>ämne som kan binda till sig och "bygga in" metalljoner</t>
        </is>
      </c>
    </row>
    <row r="261">
      <c r="A261" s="1" t="str">
        <f>HYPERLINK("https://iate.europa.eu/entry/result/65761/all", "65761")</f>
        <v>65761</v>
      </c>
      <c r="B261" t="inlineStr">
        <is>
          <t>SOCIAL QUESTIONS</t>
        </is>
      </c>
      <c r="C261" t="inlineStr">
        <is>
          <t>SOCIAL QUESTIONS|health|pharmaceutical industry</t>
        </is>
      </c>
      <c r="D261" t="inlineStr">
        <is>
          <t>yes</t>
        </is>
      </c>
      <c r="E261" t="inlineStr">
        <is>
          <t/>
        </is>
      </c>
      <c r="F261" s="2" t="inlineStr">
        <is>
          <t>разширяване на обхвата на разрешение за търговия|
разширяване</t>
        </is>
      </c>
      <c r="G261" s="2" t="inlineStr">
        <is>
          <t>3|
3</t>
        </is>
      </c>
      <c r="H261" s="2" t="inlineStr">
        <is>
          <t xml:space="preserve">|
</t>
        </is>
      </c>
      <c r="I261" t="inlineStr">
        <is>
          <t>при лекарствен продукт, за който вече е издадено разрешение за търговия — разрешение за изменения на разрешителното във връзка със: &lt;br&gt;- замяна на химически активно вещество, &lt;br&gt;- замяна на изомер,&lt;br&gt; - замяна на биологически активно вещество,&lt;br&gt;- промяна на вектора, използван за производството на антигена или изходния материал,&lt;br&gt;- нов лиганд или свързващ механизъм за радиофармацевтик, &lt;br&gt;-промяна на разтворителя на екстракта или в съотношението между билковия продукт и билковия лекарствен препарат,&lt;br&gt; както и изменения в концентрацията, фармацевтичната форма и начина на приемане</t>
        </is>
      </c>
      <c r="J261" s="2" t="inlineStr">
        <is>
          <t>rozšíření|
rozšíření registrace</t>
        </is>
      </c>
      <c r="K261" s="2" t="inlineStr">
        <is>
          <t>3|
3</t>
        </is>
      </c>
      <c r="L261" s="2" t="inlineStr">
        <is>
          <t xml:space="preserve">|
</t>
        </is>
      </c>
      <c r="M261" t="inlineStr">
        <is>
          <t>změna registrace &lt;i&gt;léčivého přípravku&lt;/i&gt; [ &lt;a href="/entry/result/1443220/all" id="ENTRY_TO_ENTRY_CONVERTER" target="_blank"&gt;IATE:1443220&lt;/a&gt; ] týkající se účinné látky, síly, lékové formy a cesty podání nebo (v případě veterinárních léčivých přípravků podávaných zvířatům určeným k produkci potravin) změna nebo přidání cílových druhů zvířat</t>
        </is>
      </c>
      <c r="N261" s="2" t="inlineStr">
        <is>
          <t>udvidelse af en markedsføringstilladelse|
udvidelse|
sortimentsudvidelse</t>
        </is>
      </c>
      <c r="O261" s="2" t="inlineStr">
        <is>
          <t>3|
3|
2</t>
        </is>
      </c>
      <c r="P261" s="2" t="inlineStr">
        <is>
          <t xml:space="preserve">|
|
</t>
        </is>
      </c>
      <c r="Q261" t="inlineStr">
        <is>
          <t/>
        </is>
      </c>
      <c r="R261" s="2" t="inlineStr">
        <is>
          <t>Erweiterung der Arzneimittelreihe|
Erweiterung der Produktreihe</t>
        </is>
      </c>
      <c r="S261" s="2" t="inlineStr">
        <is>
          <t>3|
3</t>
        </is>
      </c>
      <c r="T261" s="2" t="inlineStr">
        <is>
          <t xml:space="preserve">|
</t>
        </is>
      </c>
      <c r="U261" t="inlineStr">
        <is>
          <t/>
        </is>
      </c>
      <c r="V261" s="2" t="inlineStr">
        <is>
          <t>επέκταση άδειας κυκλοφορίας|
επέκταση</t>
        </is>
      </c>
      <c r="W261" s="2" t="inlineStr">
        <is>
          <t>3|
3</t>
        </is>
      </c>
      <c r="X261" s="2" t="inlineStr">
        <is>
          <t xml:space="preserve">|
</t>
        </is>
      </c>
      <c r="Y261" t="inlineStr">
        <is>
          <t/>
        </is>
      </c>
      <c r="Z261" s="2" t="inlineStr">
        <is>
          <t>line extension|
line-extension|
extension|
extension of a marketing authorisation</t>
        </is>
      </c>
      <c r="AA261" s="2" t="inlineStr">
        <is>
          <t>3|
1|
3|
3</t>
        </is>
      </c>
      <c r="AB261" s="2" t="inlineStr">
        <is>
          <t xml:space="preserve">|
|
|
</t>
        </is>
      </c>
      <c r="AC261" t="inlineStr">
        <is>
          <t>authorisation for a &lt;i&gt;medicine&lt;/i&gt; [ &lt;a href="/entry/result/1443220/all" id="ENTRY_TO_ENTRY_CONVERTER" target="_blank"&gt;IATE:1443220&lt;/a&gt; ] for which the applicant either holds a marketing authorisation, or has submitted a marketing authorisation application, with changes:&lt;br&gt;1. To the &lt;i&gt;active substance(s)&lt;/i&gt; [ &lt;a href="/entry/result/35093/all" id="ENTRY_TO_ENTRY_CONVERTER" target="_blank"&gt;IATE:35093&lt;/a&gt; ]:&lt;br&gt;(i) replacement of the active substance(s) by a different salt/ester complex/derivative (with the same therapeutic moiety) where the efficacy/safety characteristics are not significantly different;&lt;br&gt;(ii) replacement by a different &lt;i&gt;isomer&lt;/i&gt; [ &lt;a href="/entry/result/1684575/all" id="ENTRY_TO_ENTRY_CONVERTER" target="_blank"&gt;IATE:1684575&lt;/a&gt; ], a different mixture of isomers, of a mixture by an isolated isomer (e.g. &lt;i&gt;racemate&lt;/i&gt; [ &lt;a href="/entry/result/1083643/all" id="ENTRY_TO_ENTRY_CONVERTER" target="_blank"&gt;IATE:1083643&lt;/a&gt; ] by a single &lt;i&gt;enantiomer&lt;/i&gt; [ &lt;a href="/entry/result/1684578/all" id="ENTRY_TO_ENTRY_CONVERTER" target="_blank"&gt;IATE:1684578&lt;/a&gt; ]) where the efficacy/safety characteristics are not significantly different;&lt;br&gt;(iii) replacement of a biological substance or product of biotechnology with one of a slightly different molecular structure. Modification of the vector used to produce the antigen/source material, including a new master cell bank from a different source where the efficacy/safety characteristics are not significantly different;&lt;br&gt;(iv) a new &lt;i&gt;ligand&lt;/i&gt; [ &lt;a href="/entry/result/1463918/all" id="ENTRY_TO_ENTRY_CONVERTER" target="_blank"&gt;IATE:1463918&lt;/a&gt; ] or coupling mechanism for a &lt;i&gt;radiopharmaceutical&lt;/i&gt; [ &lt;a href="/entry/result/1442709/all" id="ENTRY_TO_ENTRY_CONVERTER" target="_blank"&gt;IATE:1442709&lt;/a&gt; ];&lt;br&gt;(v) change to the &lt;i&gt;extraction solvent&lt;/i&gt; [ &lt;a href="/entry/result/1099828/all" id="ENTRY_TO_ENTRY_CONVERTER" target="_blank"&gt;IATE:1099828&lt;/a&gt; ] or the ratio of &lt;i&gt;herbal drug&lt;/i&gt; [ &lt;a href="/entry/result/2112449/all" id="ENTRY_TO_ENTRY_CONVERTER" target="_blank"&gt;IATE:2112449&lt;/a&gt; ] to &lt;i&gt;herbal drug preparation&lt;/i&gt; [ &lt;a href="/entry/result/2112450/all" id="ENTRY_TO_ENTRY_CONVERTER" target="_blank"&gt;IATE:2112450&lt;/a&gt; ] where the efficacy/safety characteristics are not significantly different.&lt;br&gt;2. Changes to &lt;i&gt;strength&lt;/i&gt; [ &lt;a href="/entry/result/3518706/all" id="ENTRY_TO_ENTRY_CONVERTER" target="_blank"&gt;IATE:3518706&lt;/a&gt; ], &lt;i&gt;pharmaceutical form&lt;/i&gt; [</t>
        </is>
      </c>
      <c r="AD261" s="2" t="inlineStr">
        <is>
          <t>extensión de línea|
extensión de una autorización de comercialización|
extensión</t>
        </is>
      </c>
      <c r="AE261" s="2" t="inlineStr">
        <is>
          <t>3|
3|
3</t>
        </is>
      </c>
      <c r="AF261" s="2" t="inlineStr">
        <is>
          <t xml:space="preserve">|
|
</t>
        </is>
      </c>
      <c r="AG261" t="inlineStr">
        <is>
          <t/>
        </is>
      </c>
      <c r="AH261" s="2" t="inlineStr">
        <is>
          <t>müügiloa laiendamine</t>
        </is>
      </c>
      <c r="AI261" s="2" t="inlineStr">
        <is>
          <t>3</t>
        </is>
      </c>
      <c r="AJ261" s="2" t="inlineStr">
        <is>
          <t/>
        </is>
      </c>
      <c r="AK261" t="inlineStr">
        <is>
          <t>müügiloa muudatus, mille puhul on vajalik uue müügiloa taotluse esitamine</t>
        </is>
      </c>
      <c r="AL261" s="2" t="inlineStr">
        <is>
          <t>myyntiluvan laajennus</t>
        </is>
      </c>
      <c r="AM261" s="2" t="inlineStr">
        <is>
          <t>3</t>
        </is>
      </c>
      <c r="AN261" s="2" t="inlineStr">
        <is>
          <t/>
        </is>
      </c>
      <c r="AO261" t="inlineStr">
        <is>
          <t/>
        </is>
      </c>
      <c r="AP261" s="2" t="inlineStr">
        <is>
          <t>extension|
extension d'une autorisation de mise sur le marché</t>
        </is>
      </c>
      <c r="AQ261" s="2" t="inlineStr">
        <is>
          <t>3|
3</t>
        </is>
      </c>
      <c r="AR261" s="2" t="inlineStr">
        <is>
          <t xml:space="preserve">|
</t>
        </is>
      </c>
      <c r="AS261" t="inlineStr">
        <is>
          <t/>
        </is>
      </c>
      <c r="AT261" s="2" t="inlineStr">
        <is>
          <t>síneadh údaraithe margaíochta|
síneadh</t>
        </is>
      </c>
      <c r="AU261" s="2" t="inlineStr">
        <is>
          <t>3|
3</t>
        </is>
      </c>
      <c r="AV261" s="2" t="inlineStr">
        <is>
          <t xml:space="preserve">|
</t>
        </is>
      </c>
      <c r="AW261" t="inlineStr">
        <is>
          <t/>
        </is>
      </c>
      <c r="AX261" t="inlineStr">
        <is>
          <t/>
        </is>
      </c>
      <c r="AY261" t="inlineStr">
        <is>
          <t/>
        </is>
      </c>
      <c r="AZ261" t="inlineStr">
        <is>
          <t/>
        </is>
      </c>
      <c r="BA261" t="inlineStr">
        <is>
          <t/>
        </is>
      </c>
      <c r="BB261" s="2" t="inlineStr">
        <is>
          <t>termékvonal-bővítés|
termékvonal bővítése|
termékvonal-kiterjesztés|
termékvonal kiterjesztése</t>
        </is>
      </c>
      <c r="BC261" s="2" t="inlineStr">
        <is>
          <t>4|
4|
4|
4</t>
        </is>
      </c>
      <c r="BD261" s="2" t="inlineStr">
        <is>
          <t xml:space="preserve">preferred|
|
|
</t>
        </is>
      </c>
      <c r="BE261" t="inlineStr">
        <is>
          <t/>
        </is>
      </c>
      <c r="BF261" s="2" t="inlineStr">
        <is>
          <t>estensione di linea|
estensione</t>
        </is>
      </c>
      <c r="BG261" s="2" t="inlineStr">
        <is>
          <t>3|
3</t>
        </is>
      </c>
      <c r="BH261" s="2" t="inlineStr">
        <is>
          <t xml:space="preserve">|
</t>
        </is>
      </c>
      <c r="BI261" t="inlineStr">
        <is>
          <t>modifica di un medicinale al quale è già stata un'autorizzazione all'immissione in commercio</t>
        </is>
      </c>
      <c r="BJ261" s="2" t="inlineStr">
        <is>
          <t>sąlygų papildymas|
rinkodaros leidimo sąlygų papildymas</t>
        </is>
      </c>
      <c r="BK261" s="2" t="inlineStr">
        <is>
          <t>3|
3</t>
        </is>
      </c>
      <c r="BL261" s="2" t="inlineStr">
        <is>
          <t xml:space="preserve">|
</t>
        </is>
      </c>
      <c r="BM261" t="inlineStr">
        <is>
          <t/>
        </is>
      </c>
      <c r="BN261" s="2" t="inlineStr">
        <is>
          <t>līnijas paplašināšana|
indikāciju paplašināšana</t>
        </is>
      </c>
      <c r="BO261" s="2" t="inlineStr">
        <is>
          <t>3|
3</t>
        </is>
      </c>
      <c r="BP261" s="2" t="inlineStr">
        <is>
          <t xml:space="preserve">|
</t>
        </is>
      </c>
      <c r="BQ261" t="inlineStr">
        <is>
          <t/>
        </is>
      </c>
      <c r="BR261" s="2" t="inlineStr">
        <is>
          <t>estensjoni ta' linja</t>
        </is>
      </c>
      <c r="BS261" s="2" t="inlineStr">
        <is>
          <t>3</t>
        </is>
      </c>
      <c r="BT261" s="2" t="inlineStr">
        <is>
          <t/>
        </is>
      </c>
      <c r="BU261" t="inlineStr">
        <is>
          <t>applikazzjoni għal prodott li l-unika differenza li jkollu minn prodott farmaċewtiku wieħed jew iktar, li għalih/om l-applikant jew ikollu awtorizzazzjoni ta' kummerċjalizzazzjoni, jew ikun issottometta applikazzjoni ta' awtorizzazzjoni għall-kummerċjalizzazzjoni, tkun il-forma farmaċewtika u/jew id-dożaġġ</t>
        </is>
      </c>
      <c r="BV261" s="2" t="inlineStr">
        <is>
          <t>uitbreiding van een vergunning voor het in de handel brengen|
uitbreiding</t>
        </is>
      </c>
      <c r="BW261" s="2" t="inlineStr">
        <is>
          <t>3|
3</t>
        </is>
      </c>
      <c r="BX261" s="2" t="inlineStr">
        <is>
          <t xml:space="preserve">|
</t>
        </is>
      </c>
      <c r="BY261" t="inlineStr">
        <is>
          <t>vergunning voor een geneesmiddel waarvoor de aanvrager een vergunning voor het in de handel brengen van een geneesmiddel bezit of heeft aangevraagd, met:&lt;br&gt;1. veranderingen in de werkzame stof(fen) [...].&lt;br&gt;2. Veranderingen in de sterkte, de farmaceutische vorm en de toedieningsweg [...].&lt;br&gt;3. Andere veranderingen die specifiek betrekking hebben op geneesmiddelen voor diergeneeskundig gebruik die bestemd zijn om te worden toegediend aan voor de productie van levensmiddelen gebruikte dieren: verandering in of toevoeging van een soort waarvoor het geneesmiddel bestemd is</t>
        </is>
      </c>
      <c r="BZ261" s="2" t="inlineStr">
        <is>
          <t>rozszerzenie linii produktów|
rozszerzenie|
rozszerzenie pozwolenia na dopuszczenie do obrotu</t>
        </is>
      </c>
      <c r="CA261" s="2" t="inlineStr">
        <is>
          <t>3|
3|
3</t>
        </is>
      </c>
      <c r="CB261" s="2" t="inlineStr">
        <is>
          <t xml:space="preserve">|
|
</t>
        </is>
      </c>
      <c r="CC261" t="inlineStr">
        <is>
          <t>zmiana [w warunkach pozwolenia na dopuszczenie do obrotu], która jest wymieniona w załączniku I i spełnia określone w nim warunki</t>
        </is>
      </c>
      <c r="CD261" s="2" t="inlineStr">
        <is>
          <t>extensão|
extensão da autorização de introdução no mercado</t>
        </is>
      </c>
      <c r="CE261" s="2" t="inlineStr">
        <is>
          <t>3|
3</t>
        </is>
      </c>
      <c r="CF261" s="2" t="inlineStr">
        <is>
          <t xml:space="preserve">|
</t>
        </is>
      </c>
      <c r="CG261" t="inlineStr">
        <is>
          <t>Autorização para um medicamento [ &lt;a href="/entry/result/1443220/all" id="ENTRY_TO_ENTRY_CONVERTER" target="_blank"&gt;IATE:1443220&lt;/a&gt; ], para o qual o requerente é titular de uma autorização de comercialização ou apresentou um pedido de autorização de comercialização, que foi sujeito a alterações da(s) substância(s) ativa(s), da dosagem, da forma farmacêutica ou da via de administração.</t>
        </is>
      </c>
      <c r="CH261" s="2" t="inlineStr">
        <is>
          <t>extindere|
extindere a unei autorizații de introducere pe piață</t>
        </is>
      </c>
      <c r="CI261" s="2" t="inlineStr">
        <is>
          <t>3|
3</t>
        </is>
      </c>
      <c r="CJ261" s="2" t="inlineStr">
        <is>
          <t xml:space="preserve">|
</t>
        </is>
      </c>
      <c r="CK261" t="inlineStr">
        <is>
          <t/>
        </is>
      </c>
      <c r="CL261" s="2" t="inlineStr">
        <is>
          <t>rozšírenie povolenia na uvedenie na trh</t>
        </is>
      </c>
      <c r="CM261" s="2" t="inlineStr">
        <is>
          <t>3</t>
        </is>
      </c>
      <c r="CN261" s="2" t="inlineStr">
        <is>
          <t/>
        </is>
      </c>
      <c r="CO261" t="inlineStr">
        <is>
          <t>zmena obsahu povolenia na uvedenie na trh, ktorá sa týka účinnej látky, zmeny v sile, liekovej forme a ceste podania alebo spočíva v pridaní cieľového živočíšneho druhu, pokiaľ ide o veterinárne lieky, ktoré sa podávajú zvieratám, z ktorých sa produkujú potraviny</t>
        </is>
      </c>
      <c r="CP261" s="2" t="inlineStr">
        <is>
          <t>razširitev linije|
razširitev|
razširitev dovoljenja za promet z zdravilom</t>
        </is>
      </c>
      <c r="CQ261" s="2" t="inlineStr">
        <is>
          <t>3|
3|
3</t>
        </is>
      </c>
      <c r="CR261" s="2" t="inlineStr">
        <is>
          <t xml:space="preserve">|
|
</t>
        </is>
      </c>
      <c r="CS261" t="inlineStr">
        <is>
          <t>dovoljenje za &lt;a href="https://iate.europa.eu/entry/result/1443220/sl" target="_blank"&gt;zdravilo&lt;/a&gt;, za katero ima predlagatelj dovoljenje za promet oz. je vložil vlogo za pridobitev dovoljenja s spremembami, kot sledi:&lt;div&gt;1. spremembe zdravilne učinkovine oziroma &lt;a href="https://iate.europa.eu/entry/result/35093/sl" target="_blank"&gt;učinkovin&lt;/a&gt;&lt;/div&gt;&lt;div&gt;2. Spremembe jakosti, farmacevtske oblike in načina dajanja zdravila&lt;/div&gt;&lt;div&gt;3. Druge spremembe, značilne za zdravila za uporabo v veterinarski medicini, ki se dajejo živalim, namenjenim za prehrano ljudi&lt;br&gt;&lt;/div&gt;</t>
        </is>
      </c>
      <c r="CT261" s="2" t="inlineStr">
        <is>
          <t>utvidgat godkännande</t>
        </is>
      </c>
      <c r="CU261" s="2" t="inlineStr">
        <is>
          <t>3</t>
        </is>
      </c>
      <c r="CV261" s="2" t="inlineStr">
        <is>
          <t/>
        </is>
      </c>
      <c r="CW261" t="inlineStr">
        <is>
          <t/>
        </is>
      </c>
    </row>
    <row r="262">
      <c r="A262" s="1" t="str">
        <f>HYPERLINK("https://iate.europa.eu/entry/result/1354243/all", "1354243")</f>
        <v>1354243</v>
      </c>
      <c r="B262" t="inlineStr">
        <is>
          <t>SOCIAL QUESTIONS</t>
        </is>
      </c>
      <c r="C262" t="inlineStr">
        <is>
          <t>SOCIAL QUESTIONS|health|illness;SOCIAL QUESTIONS|health|medical science</t>
        </is>
      </c>
      <c r="D262" t="inlineStr">
        <is>
          <t>yes</t>
        </is>
      </c>
      <c r="E262" t="inlineStr">
        <is>
          <t/>
        </is>
      </c>
      <c r="F262" s="2" t="inlineStr">
        <is>
          <t>синдром на респираторно разстройство при възрастни|
синдром на респираторен дистрес при възрастни</t>
        </is>
      </c>
      <c r="G262" s="2" t="inlineStr">
        <is>
          <t>3|
3</t>
        </is>
      </c>
      <c r="H262" s="2" t="inlineStr">
        <is>
          <t xml:space="preserve">|
</t>
        </is>
      </c>
      <c r="I262" t="inlineStr">
        <is>
          <t/>
        </is>
      </c>
      <c r="J262" s="2" t="inlineStr">
        <is>
          <t>syndrom akutní dechové tísně|
ARDS|
syndrom dechové tísně u dospělých</t>
        </is>
      </c>
      <c r="K262" s="2" t="inlineStr">
        <is>
          <t>3|
3|
3</t>
        </is>
      </c>
      <c r="L262" s="2" t="inlineStr">
        <is>
          <t xml:space="preserve">|
|
</t>
        </is>
      </c>
      <c r="M262" t="inlineStr">
        <is>
          <t>akutní forma postižení plic vyznačující se dušností, zrychleným dýcháním a sníženou koncentrací kyslíku v krvi</t>
        </is>
      </c>
      <c r="N262" s="2" t="inlineStr">
        <is>
          <t>akut lungesvigt|
akut respirationsbesvær|
akut respiratorisk distresssyndrom|
acute respiratory distress syndrome|
ARDS|
shocklunger</t>
        </is>
      </c>
      <c r="O262" s="2" t="inlineStr">
        <is>
          <t>3|
3|
3|
3|
3|
3</t>
        </is>
      </c>
      <c r="P262" s="2" t="inlineStr">
        <is>
          <t xml:space="preserve">|
|
|
|
|
</t>
        </is>
      </c>
      <c r="Q262" t="inlineStr">
        <is>
          <t>&lt;div&gt;bred gruppe af symptomer og tilstande med gradvis aftagende lungefunktion, indtil lungerne ikke kan optage tilstrækkeligt meget ilt&lt;/div&gt;</t>
        </is>
      </c>
      <c r="R262" s="2" t="inlineStr">
        <is>
          <t>akutes Atemnotsyndrom|
Atemnotsyndrom des Erwachsenen|
ARDS</t>
        </is>
      </c>
      <c r="S262" s="2" t="inlineStr">
        <is>
          <t>3|
3|
3</t>
        </is>
      </c>
      <c r="T262" s="2" t="inlineStr">
        <is>
          <t xml:space="preserve">|
|
</t>
        </is>
      </c>
      <c r="U262" t="inlineStr">
        <is>
          <t>schwere, in vielen Fällen tödlich verlaufende Krankheit, bei der sich Flüssigkeit in der Lunge ansammelt und so die Sauerstoffversorgung des Körpers beeinträchtigt</t>
        </is>
      </c>
      <c r="V262" s="2" t="inlineStr">
        <is>
          <t>σύνδρομο οξείας αναπνευστικής δυσχέρειας|
σύνδρομο αναπνευστικής ανεπάρκειας των ενηλίκων|
ARDS</t>
        </is>
      </c>
      <c r="W262" s="2" t="inlineStr">
        <is>
          <t>3|
3|
3</t>
        </is>
      </c>
      <c r="X262" s="2" t="inlineStr">
        <is>
          <t xml:space="preserve">preferred|
|
</t>
        </is>
      </c>
      <c r="Y262" t="inlineStr">
        <is>
          <t>δυνητικά θανατηφόρος πάθηση στην οποία οι πνεύμονες δεν μπορούν να τροφοδοτήσουν επαρκώς τα ζωτικά όργανα του σώματος με οξυγόνο</t>
        </is>
      </c>
      <c r="Z262" s="2" t="inlineStr">
        <is>
          <t>acute respiratory distress syndrome|
ARDS|
adult respiratory distress syndrome</t>
        </is>
      </c>
      <c r="AA262" s="2" t="inlineStr">
        <is>
          <t>3|
3|
3</t>
        </is>
      </c>
      <c r="AB262" s="2" t="inlineStr">
        <is>
          <t xml:space="preserve">|
|
</t>
        </is>
      </c>
      <c r="AC262" t="inlineStr">
        <is>
          <t>life-threatening condition where the lungs can't provide the body's vital organs with enough oxygen</t>
        </is>
      </c>
      <c r="AD262" s="2" t="inlineStr">
        <is>
          <t>síndrome disneico agudo del adulto|
SDAA|
síndrome de dificultad respiratoria del adulto|
SDRA|
edema pulmonar fulminante</t>
        </is>
      </c>
      <c r="AE262" s="2" t="inlineStr">
        <is>
          <t>3|
3|
3|
3|
3</t>
        </is>
      </c>
      <c r="AF262" s="2" t="inlineStr">
        <is>
          <t xml:space="preserve">preferred|
preferred|
|
|
</t>
        </is>
      </c>
      <c r="AG262" t="inlineStr">
        <is>
          <t/>
        </is>
      </c>
      <c r="AH262" s="2" t="inlineStr">
        <is>
          <t>äge respiratoorse distressi sündroom|
täiskasvanu respiratoorse distressi sündroom|
ARDS</t>
        </is>
      </c>
      <c r="AI262" s="2" t="inlineStr">
        <is>
          <t>3|
3|
3</t>
        </is>
      </c>
      <c r="AJ262" s="2" t="inlineStr">
        <is>
          <t xml:space="preserve">|
|
</t>
        </is>
      </c>
      <c r="AK262" t="inlineStr">
        <is>
          <t>eluohtlik seisund, mille puhul ei suuda kopsud elutähtsaid organeid piisavalt hapnikuga varustada</t>
        </is>
      </c>
      <c r="AL262" s="2" t="inlineStr">
        <is>
          <t>aikuisen hengitysvaikeusoireyhtymä|
äkillinen hengitysvaikeusoireyhtymä|
akuutti hengitysvaikeusoireyhtymä|
ARDS</t>
        </is>
      </c>
      <c r="AM262" s="2" t="inlineStr">
        <is>
          <t>3|
3|
3|
3</t>
        </is>
      </c>
      <c r="AN262" s="2" t="inlineStr">
        <is>
          <t xml:space="preserve">|
|
|
</t>
        </is>
      </c>
      <c r="AO262" t="inlineStr">
        <is>
          <t>mm. sokkitilaan, myrkytyksiin tai keuhkotulehdukseen
 liittyvä hengityshäiriö, jolle ovat ominaisia keuhkopöhö, keuhkokudoksen vähittäinen
 tuhoutuminen, veren happeutumisen vaikeutuminen, keuhkoverenkierron vastuksen kasvaminen
 ja verenpaineen nousu</t>
        </is>
      </c>
      <c r="AP262" s="2" t="inlineStr">
        <is>
          <t>syndrome de détresse respiratoire aiguë|
SDRA</t>
        </is>
      </c>
      <c r="AQ262" s="2" t="inlineStr">
        <is>
          <t>3|
3</t>
        </is>
      </c>
      <c r="AR262" s="2" t="inlineStr">
        <is>
          <t xml:space="preserve">|
</t>
        </is>
      </c>
      <c r="AS262" t="inlineStr">
        <is>
          <t>affection parfois mortelle causée par des lésions de la paroi des capillaires suite à une maladie ou une agression physique telle qu’un traumatisme important, caractérisée par l'incapacité des poumons à fonctionner correctement</t>
        </is>
      </c>
      <c r="AT262" s="2" t="inlineStr">
        <is>
          <t>géarshiondróm anacair riospráide|
GSAR</t>
        </is>
      </c>
      <c r="AU262" s="2" t="inlineStr">
        <is>
          <t>3|
3</t>
        </is>
      </c>
      <c r="AV262" s="2" t="inlineStr">
        <is>
          <t xml:space="preserve">|
</t>
        </is>
      </c>
      <c r="AW262" t="inlineStr">
        <is>
          <t>riocht
 tromchúiseach a tharlaíonn nuair nach féidir leis na scamhóga go leor
 ocsaigine a sholáthar do na baill bheatha</t>
        </is>
      </c>
      <c r="AX262" s="2" t="inlineStr">
        <is>
          <t>akutni respiratorni distres sindrom</t>
        </is>
      </c>
      <c r="AY262" s="2" t="inlineStr">
        <is>
          <t>3</t>
        </is>
      </c>
      <c r="AZ262" s="2" t="inlineStr">
        <is>
          <t/>
        </is>
      </c>
      <c r="BA262" t="inlineStr">
        <is>
          <t>sindrom čija je značajka upalno oštećenje pluća koje dovodi do plućnoga edema unutar 24 do 48 sati</t>
        </is>
      </c>
      <c r="BB262" s="2" t="inlineStr">
        <is>
          <t>akut légzési nehézség szindróma|
ARDS</t>
        </is>
      </c>
      <c r="BC262" s="2" t="inlineStr">
        <is>
          <t>4|
4</t>
        </is>
      </c>
      <c r="BD262" s="2" t="inlineStr">
        <is>
          <t xml:space="preserve">|
</t>
        </is>
      </c>
      <c r="BE262" t="inlineStr">
        <is>
          <t/>
        </is>
      </c>
      <c r="BF262" s="2" t="inlineStr">
        <is>
          <t>sindrome da distress respiratorio acuto|
ARDS|
sindrome da insufficienza respiratoria acuta|
sindrome da distress respiratorio dell’adulto</t>
        </is>
      </c>
      <c r="BG262" s="2" t="inlineStr">
        <is>
          <t>3|
3|
3|
3</t>
        </is>
      </c>
      <c r="BH262" s="2" t="inlineStr">
        <is>
          <t xml:space="preserve">|
|
|
</t>
        </is>
      </c>
      <c r="BI262" t="inlineStr">
        <is>
          <t>grave patologia caratterizzata dall’incapacità dei polmoni di assimilare l'ossigeno necessario all'organismo</t>
        </is>
      </c>
      <c r="BJ262" s="2" t="inlineStr">
        <is>
          <t>ūminis kvėpavimo sutrikimo sindromas|
ŪKSS|
suaugusiųjų kvėpavimo sutrikimo sindromas|
SKSS</t>
        </is>
      </c>
      <c r="BK262" s="2" t="inlineStr">
        <is>
          <t>3|
3|
3|
3</t>
        </is>
      </c>
      <c r="BL262" s="2" t="inlineStr">
        <is>
          <t xml:space="preserve">|
|
|
</t>
        </is>
      </c>
      <c r="BM262" t="inlineStr">
        <is>
          <t>vyresnių vaikų ir suaugusiųjų sunkus kvėpavimo organų funkcijos, dujų apykaitos sutrikimas, kuriam būdinga plaučių kvėpuojamojo ploto ir tūrio sumažėjimas, kvėpavimo nepakankamumas</t>
        </is>
      </c>
      <c r="BN262" s="2" t="inlineStr">
        <is>
          <t>akūts respiratorā distresa sindroms|
ARDS</t>
        </is>
      </c>
      <c r="BO262" s="2" t="inlineStr">
        <is>
          <t>3|
3</t>
        </is>
      </c>
      <c r="BP262" s="2" t="inlineStr">
        <is>
          <t xml:space="preserve">|
</t>
        </is>
      </c>
      <c r="BQ262" t="inlineStr">
        <is>
          <t>stāvoklis, kam raksturīga akūta, smaga hipoksija un abpusēji infiltrāti plaušās</t>
        </is>
      </c>
      <c r="BR262" s="2" t="inlineStr">
        <is>
          <t>sindromu ta' diffikultà respiratorja akuta</t>
        </is>
      </c>
      <c r="BS262" s="2" t="inlineStr">
        <is>
          <t>3</t>
        </is>
      </c>
      <c r="BT262" s="2" t="inlineStr">
        <is>
          <t/>
        </is>
      </c>
      <c r="BU262" t="inlineStr">
        <is>
          <t>kondizzjoni li tista' twassal għall-mewt, fejn il-pulmuni ma jkunux jistgħu jipprovdu biżżejjed ossiġenu lill-organi vitali tal-ġisem</t>
        </is>
      </c>
      <c r="BV262" s="2" t="inlineStr">
        <is>
          <t>acute respiratory distress syndrome|
ARDS</t>
        </is>
      </c>
      <c r="BW262" s="2" t="inlineStr">
        <is>
          <t>3|
3</t>
        </is>
      </c>
      <c r="BX262" s="2" t="inlineStr">
        <is>
          <t xml:space="preserve">|
</t>
        </is>
      </c>
      <c r="BY262" t="inlineStr">
        <is>
          <t>levensbedreigend
 syndroom waarbij de longen de vitale lichaamsorganen niet van voldoende
 zuurstof kunnen voorzien</t>
        </is>
      </c>
      <c r="BZ262" s="2" t="inlineStr">
        <is>
          <t>zespół ostrej niewydolności oddechowej|
ARDS|
zespół ostrego wyczerpania oddechowego dorosłych</t>
        </is>
      </c>
      <c r="CA262" s="2" t="inlineStr">
        <is>
          <t>3|
3|
3</t>
        </is>
      </c>
      <c r="CB262" s="2" t="inlineStr">
        <is>
          <t xml:space="preserve">|
|
</t>
        </is>
      </c>
      <c r="CC262" t="inlineStr">
        <is>
          <t>poważna reakcja płuc na różne czynniki je uszkadzające</t>
        </is>
      </c>
      <c r="CD262" s="2" t="inlineStr">
        <is>
          <t>síndrome da insuficiência respiratória aguda|
SIRA|
síndrome da insuficiência respiratória do adulto</t>
        </is>
      </c>
      <c r="CE262" s="2" t="inlineStr">
        <is>
          <t>3|
3|
3</t>
        </is>
      </c>
      <c r="CF262" s="2" t="inlineStr">
        <is>
          <t xml:space="preserve">|
|
</t>
        </is>
      </c>
      <c r="CG262" t="inlineStr">
        <is>
          <t/>
        </is>
      </c>
      <c r="CH262" s="2" t="inlineStr">
        <is>
          <t>sindrom de detresă respiratorie acută|
sindrom de detresă respiratorie a adultului|
ARDS</t>
        </is>
      </c>
      <c r="CI262" s="2" t="inlineStr">
        <is>
          <t>3|
3|
3</t>
        </is>
      </c>
      <c r="CJ262" s="2" t="inlineStr">
        <is>
          <t xml:space="preserve">|
|
</t>
        </is>
      </c>
      <c r="CK262" t="inlineStr">
        <is>
          <t/>
        </is>
      </c>
      <c r="CL262" s="2" t="inlineStr">
        <is>
          <t>syndróm akútnej dychovej tiesne</t>
        </is>
      </c>
      <c r="CM262" s="2" t="inlineStr">
        <is>
          <t>3</t>
        </is>
      </c>
      <c r="CN262" s="2" t="inlineStr">
        <is>
          <t/>
        </is>
      </c>
      <c r="CO262" t="inlineStr">
        <is>
          <t>život ohrozujúci stav, keď pľúca nemôžu poskytnúť životne dôležitým orgánom tela dostatok kyslíka</t>
        </is>
      </c>
      <c r="CP262" s="2" t="inlineStr">
        <is>
          <t>sindrom akutne dihalne stiske</t>
        </is>
      </c>
      <c r="CQ262" s="2" t="inlineStr">
        <is>
          <t>3</t>
        </is>
      </c>
      <c r="CR262" s="2" t="inlineStr">
        <is>
          <t/>
        </is>
      </c>
      <c r="CS262" t="inlineStr">
        <is>
          <t>fulminantni pljučni intersticijski in alveolarni edem (nakopičenje tekočine) pri težko obolelih, poškodovancih ali operirancih, ki se navadno razvije v nekaj dneh po začetni poškodbi. Simptomi zajemajo oteženo in hitro dihanje ter pomodrelost kože.</t>
        </is>
      </c>
      <c r="CT262" s="2" t="inlineStr">
        <is>
          <t>adult respiratoriskt stressyndrom|
akut respiratoriskt distressyndrom</t>
        </is>
      </c>
      <c r="CU262" s="2" t="inlineStr">
        <is>
          <t>3|
3</t>
        </is>
      </c>
      <c r="CV262" s="2" t="inlineStr">
        <is>
          <t xml:space="preserve">|
</t>
        </is>
      </c>
      <c r="CW262" t="inlineStr">
        <is>
          <t>akut eller subakut lungfunktionsnedsättning hos vuxna människor</t>
        </is>
      </c>
    </row>
    <row r="263">
      <c r="A263" s="1" t="str">
        <f>HYPERLINK("https://iate.europa.eu/entry/result/3543169/all", "3543169")</f>
        <v>3543169</v>
      </c>
      <c r="B263" t="inlineStr">
        <is>
          <t>SOCIAL QUESTIONS</t>
        </is>
      </c>
      <c r="C263" t="inlineStr">
        <is>
          <t>SOCIAL QUESTIONS|health|pharmaceutical industry</t>
        </is>
      </c>
      <c r="D263" t="inlineStr">
        <is>
          <t>yes</t>
        </is>
      </c>
      <c r="E263" t="inlineStr">
        <is>
          <t/>
        </is>
      </c>
      <c r="F263" s="2" t="inlineStr">
        <is>
          <t>изпитван лекарствен продукт за модерна терапия</t>
        </is>
      </c>
      <c r="G263" s="2" t="inlineStr">
        <is>
          <t>3</t>
        </is>
      </c>
      <c r="H263" s="2" t="inlineStr">
        <is>
          <t/>
        </is>
      </c>
      <c r="I263" t="inlineStr">
        <is>
          <t>Изпитван лекарствен продукт, който е лекарствен продукт за генна терапия [ &lt;a href="/entry/result/3501744/all" id="ENTRY_TO_ENTRY_CONVERTER" target="_blank"&gt;IATE:3501744&lt;/a&gt; ], лекарствен продукт за терапия със соматични клетки [ &lt;a href="/entry/result/3501745/all" id="ENTRY_TO_ENTRY_CONVERTER" target="_blank"&gt;IATE:3501745&lt;/a&gt; ] или продукт, получен чрез тъканно инженерство [ &lt;a href="/entry/result/3501746/all" id="ENTRY_TO_ENTRY_CONVERTER" target="_blank"&gt;IATE:3501746&lt;/a&gt; ].</t>
        </is>
      </c>
      <c r="J263" s="2" t="inlineStr">
        <is>
          <t>hodnocený léčivý přípravek pro moderní terapii</t>
        </is>
      </c>
      <c r="K263" s="2" t="inlineStr">
        <is>
          <t>3</t>
        </is>
      </c>
      <c r="L263" s="2" t="inlineStr">
        <is>
          <t/>
        </is>
      </c>
      <c r="M263" t="inlineStr">
        <is>
          <t>hodnocený přípravek, který je kterýmkoli z těchto humánních léčivých přípravků:&lt;br&gt;— léčivý přípravek pro genovou terapii definovaný v části IV přílohy I směrnice 2001/83/ES, &lt;br&gt;— léčivý přípravek pro somatobuněčnou terapii definovaný v části IV přílohy I směrnice 2001/83/ES, &lt;br&gt;— přípravek tkáňového inženýrství definovaný v písmenu b) nařízení Evropského parlamentu a Rady (ES) č. 1394/2007</t>
        </is>
      </c>
      <c r="N263" s="2" t="inlineStr">
        <is>
          <t>forsøgslægemiddel til avanceret terapi</t>
        </is>
      </c>
      <c r="O263" s="2" t="inlineStr">
        <is>
          <t>3</t>
        </is>
      </c>
      <c r="P263" s="2" t="inlineStr">
        <is>
          <t/>
        </is>
      </c>
      <c r="Q263" t="inlineStr">
        <is>
          <t>et lægemiddel, der falder ind under en af følgende kategorier af humanmedicinske lægemidler:&lt;br&gt;— lægemidler til genterapi som defineret i del IV i bilag I til direktiv 2001/83/EF&lt;br&gt;— lægemidler til somatisk celleterapi som defineret i del IV i bilag I til direktiv 2001/83/EF, eller&lt;br&gt;— lægemidler fremstillet ud fra manipuleret væv som defineret under litra b)</t>
        </is>
      </c>
      <c r="R263" s="2" t="inlineStr">
        <is>
          <t>Prüfpräparat für neuartige Therapien</t>
        </is>
      </c>
      <c r="S263" s="2" t="inlineStr">
        <is>
          <t>3</t>
        </is>
      </c>
      <c r="T263" s="2" t="inlineStr">
        <is>
          <t/>
        </is>
      </c>
      <c r="U263" t="inlineStr">
        <is>
          <t>Prüfpräparat, das ein Arzneimittel für neuartige Therapien im Sinne des Artikels 2 Absatz 1 der Verordnung (EG) Nr. 1394/2007 des Europäischen Parlaments und des Rates ist</t>
        </is>
      </c>
      <c r="V263" s="2" t="inlineStr">
        <is>
          <t>δοκιμαζόμενo φάρμακo προηγμένης θεραπείας</t>
        </is>
      </c>
      <c r="W263" s="2" t="inlineStr">
        <is>
          <t>3</t>
        </is>
      </c>
      <c r="X263" s="2" t="inlineStr">
        <is>
          <t/>
        </is>
      </c>
      <c r="Y263" t="inlineStr">
        <is>
          <t>φάρμακο προηγμένων θεραπειών, νοείται καθένα από τα ακόλουθα φάρμακα για ανθρώπινη χρήση:- φάρμακα γονιδιακής θεραπείας, όπως ορίζονται στο μέρος IV του παραρτήματος I της οδηγίας 2001/83/ΕΚ,&lt;br&gt; - φάρμακα σωματοκυτταρικής θεραπείας, όπως ορίζονται στο μέρος IV του παραρτήματος I της οδηγίας 2001/83/ΕΚ,&lt;br&gt; - προϊόντα μηχανικής ιστών</t>
        </is>
      </c>
      <c r="Z263" s="2" t="inlineStr">
        <is>
          <t>advanced therapy investigational medicinal product</t>
        </is>
      </c>
      <c r="AA263" s="2" t="inlineStr">
        <is>
          <t>3</t>
        </is>
      </c>
      <c r="AB263" s="2" t="inlineStr">
        <is>
          <t/>
        </is>
      </c>
      <c r="AC263" t="inlineStr">
        <is>
          <t>&lt;i&gt;advanced therapy medicinal product&lt;/i&gt; [ &lt;a href="/entry/result/2228848/all" id="ENTRY_TO_ENTRY_CONVERTER" target="_blank"&gt;IATE:2228848&lt;/a&gt; ] which is also an &lt;i&gt;investigational medicinal product&lt;/i&gt; [ &lt;a href="/entry/result/2146586/all" id="ENTRY_TO_ENTRY_CONVERTER" target="_blank"&gt;IATE:2146586&lt;/a&gt; ]</t>
        </is>
      </c>
      <c r="AD263" t="inlineStr">
        <is>
          <t/>
        </is>
      </c>
      <c r="AE263" t="inlineStr">
        <is>
          <t/>
        </is>
      </c>
      <c r="AF263" t="inlineStr">
        <is>
          <t/>
        </is>
      </c>
      <c r="AG263" t="inlineStr">
        <is>
          <t/>
        </is>
      </c>
      <c r="AH263" s="2" t="inlineStr">
        <is>
          <t>uudne uuritav ravim</t>
        </is>
      </c>
      <c r="AI263" s="2" t="inlineStr">
        <is>
          <t>3</t>
        </is>
      </c>
      <c r="AJ263" s="2" t="inlineStr">
        <is>
          <t/>
        </is>
      </c>
      <c r="AK263" t="inlineStr">
        <is>
          <t>uuritav ravim, mis on uudne ravim ehk geeniteraapia ravim, somaatilise rakuteraapia ravim või koetehnoloogiline toode</t>
        </is>
      </c>
      <c r="AL263" s="2" t="inlineStr">
        <is>
          <t>pitkälle kehitetyssä terapiassa käytettävä tutkimuslääke</t>
        </is>
      </c>
      <c r="AM263" s="2" t="inlineStr">
        <is>
          <t>3</t>
        </is>
      </c>
      <c r="AN263" s="2" t="inlineStr">
        <is>
          <t/>
        </is>
      </c>
      <c r="AO263" t="inlineStr">
        <is>
          <t/>
        </is>
      </c>
      <c r="AP263" s="2" t="inlineStr">
        <is>
          <t>médicament expérimental de thérapie innovante</t>
        </is>
      </c>
      <c r="AQ263" s="2" t="inlineStr">
        <is>
          <t>3</t>
        </is>
      </c>
      <c r="AR263" s="2" t="inlineStr">
        <is>
          <t/>
        </is>
      </c>
      <c r="AS263" t="inlineStr">
        <is>
          <t>médicament expérimental correspondant à un &lt;i&gt;médicament de thérapie innovante&lt;/i&gt; [ &lt;a href="/entry/result/2228848/all" id="ENTRY_TO_ENTRY_CONVERTER" target="_blank"&gt;IATE:2228848&lt;/a&gt; ]</t>
        </is>
      </c>
      <c r="AT263" s="2" t="inlineStr">
        <is>
          <t>táirge íocshláinte imscrúdaitheach ardteiripe</t>
        </is>
      </c>
      <c r="AU263" s="2" t="inlineStr">
        <is>
          <t>3</t>
        </is>
      </c>
      <c r="AV263" s="2" t="inlineStr">
        <is>
          <t/>
        </is>
      </c>
      <c r="AW263" t="inlineStr">
        <is>
          <t/>
        </is>
      </c>
      <c r="AX263" t="inlineStr">
        <is>
          <t/>
        </is>
      </c>
      <c r="AY263" t="inlineStr">
        <is>
          <t/>
        </is>
      </c>
      <c r="AZ263" t="inlineStr">
        <is>
          <t/>
        </is>
      </c>
      <c r="BA263" t="inlineStr">
        <is>
          <t/>
        </is>
      </c>
      <c r="BB263" s="2" t="inlineStr">
        <is>
          <t>fejlett terápiás vizsgálati készítmény|
fejlett terápiás vizsgálati gyógyszer</t>
        </is>
      </c>
      <c r="BC263" s="2" t="inlineStr">
        <is>
          <t>3|
4</t>
        </is>
      </c>
      <c r="BD263" s="2" t="inlineStr">
        <is>
          <t xml:space="preserve">|
</t>
        </is>
      </c>
      <c r="BE263" t="inlineStr">
        <is>
          <t>emberi felhasználásra kerülő olyan vizsgálati készítmény [ &lt;a href="/entry/result/2146586/all" id="ENTRY_TO_ENTRY_CONVERTER" target="_blank"&gt;IATE:2146586&lt;/a&gt; ], amely &lt;br&gt;- a 2001/83/EK irányelv I. mellékletének IV. részében meghatározott génterápiás gyógyszer,&lt;br&gt;- a 2001/83/EK irányelv I. mellékletének IV. részében meghatározott szomatikus sejtterápiás gyógyszer, vagy&lt;br&gt;- módosított szövet alapú készítmény;</t>
        </is>
      </c>
      <c r="BF263" s="2" t="inlineStr">
        <is>
          <t>medicinale in fase di sperimentazione per terapia avanzata</t>
        </is>
      </c>
      <c r="BG263" s="2" t="inlineStr">
        <is>
          <t>3</t>
        </is>
      </c>
      <c r="BH263" s="2" t="inlineStr">
        <is>
          <t/>
        </is>
      </c>
      <c r="BI263" t="inlineStr">
        <is>
          <t>uno dei seguenti tipi di medicinali ad uso umano in fase di sperimentazione: medicinali di terapia genica, medicinali di terapia cellulare somatica, prodotti di ingegneria tessutale</t>
        </is>
      </c>
      <c r="BJ263" s="2" t="inlineStr">
        <is>
          <t>pažangiosios terapijos tiriamasis vaistas</t>
        </is>
      </c>
      <c r="BK263" s="2" t="inlineStr">
        <is>
          <t>3</t>
        </is>
      </c>
      <c r="BL263" s="2" t="inlineStr">
        <is>
          <t/>
        </is>
      </c>
      <c r="BM263" t="inlineStr">
        <is>
          <t>tiriamasis vaistas [ &lt;a href="/entry/result/2146586/all" id="ENTRY_TO_ENTRY_CONVERTER" target="_blank"&gt;IATE:2146586&lt;/a&gt; ], kuris yra pažangiosios terapijos vaistas [ &lt;a href="/entry/result/2228848/all" id="ENTRY_TO_ENTRY_CONVERTER" target="_blank"&gt;IATE:2228848&lt;/a&gt; ], kaip apibrėžta Europos Parlamento ir Tarybos reglamento (EB) Nr. 1394/2007 2 straipsnio 1 dalies a punkte [ &lt;a href="http://eur-lex.europa.eu/legal-content/LT/TXT/?uri=CELEX:32007R1394" target="_blank"&gt;CELEX:32007R1394/LT&lt;/a&gt; ]</t>
        </is>
      </c>
      <c r="BN263" s="2" t="inlineStr">
        <is>
          <t>uzlabotas terapijas pētāmās zāles</t>
        </is>
      </c>
      <c r="BO263" s="2" t="inlineStr">
        <is>
          <t>3</t>
        </is>
      </c>
      <c r="BP263" s="2" t="inlineStr">
        <is>
          <t/>
        </is>
      </c>
      <c r="BQ263" t="inlineStr">
        <is>
          <t>&lt;i&gt;uzlabotas terapijas zāles&lt;/i&gt; [ &lt;a href="/entry/result/2228848/all" id="ENTRY_TO_ENTRY_CONVERTER" target="_blank"&gt;IATE:2228848&lt;/a&gt; ], kas ir arī &lt;i&gt;pētāmās zāles&lt;/i&gt; [ &lt;a href="/entry/result/2146586/all" id="ENTRY_TO_ENTRY_CONVERTER" target="_blank"&gt;IATE:2146586&lt;/a&gt; ]</t>
        </is>
      </c>
      <c r="BR263" s="2" t="inlineStr">
        <is>
          <t>prodott mediċinali ta’ terapija avvanzata fil-fażi ta’ investigazzjoni</t>
        </is>
      </c>
      <c r="BS263" s="2" t="inlineStr">
        <is>
          <t>3</t>
        </is>
      </c>
      <c r="BT263" s="2" t="inlineStr">
        <is>
          <t/>
        </is>
      </c>
      <c r="BU263" t="inlineStr">
        <is>
          <t>prodott mediċinali ta' terrapija avvanzata [ &lt;a href="/entry/result/2228848/all" id="ENTRY_TO_ENTRY_CONVERTER" target="_blank"&gt;IATE:2228848&lt;/a&gt; ] li jkun ukoll prodott mediċinali fil-fażi ta' investigazzjoni [ &lt;a href="/entry/result/2146586/all" id="ENTRY_TO_ENTRY_CONVERTER" target="_blank"&gt;IATE:2146586&lt;/a&gt; ]</t>
        </is>
      </c>
      <c r="BV263" s="2" t="inlineStr">
        <is>
          <t>geneesmiddel voor onderzoek voor geavanceerde therapie</t>
        </is>
      </c>
      <c r="BW263" s="2" t="inlineStr">
        <is>
          <t>3</t>
        </is>
      </c>
      <c r="BX263" s="2" t="inlineStr">
        <is>
          <t/>
        </is>
      </c>
      <c r="BY263" t="inlineStr">
        <is>
          <t>geneesmiddel voor onderzoek [ &lt;a href="/entry/result/2146586/all" id="ENTRY_TO_ENTRY_CONVERTER" target="_blank"&gt;IATE:2146586&lt;/a&gt; ] dat een geneesmiddel voor geavanceerde therapie [ &lt;a href="/entry/result/2228848/all" id="ENTRY_TO_ENTRY_CONVERTER" target="_blank"&gt;IATE:2228848&lt;/a&gt; ] is zoals omschreven in artikel 2, lid 1, van Verordening (EG) nr. 1394/2007 van het Europees Parlement en de Raad: een geneesmiddel voor gentherapie, een geneesmiddel voor somatische celtherapie of een weefselmanipulatieproduct</t>
        </is>
      </c>
      <c r="BZ263" s="2" t="inlineStr">
        <is>
          <t>badany produkt leczniczy terapii zaawansowanej</t>
        </is>
      </c>
      <c r="CA263" s="2" t="inlineStr">
        <is>
          <t>3</t>
        </is>
      </c>
      <c r="CB263" s="2" t="inlineStr">
        <is>
          <t/>
        </is>
      </c>
      <c r="CC263" t="inlineStr">
        <is>
          <t>badany produkt leczniczy, który jest produktem leczniczym terapii zaawansowanej</t>
        </is>
      </c>
      <c r="CD263" s="2" t="inlineStr">
        <is>
          <t>medicamento de terapia avançada</t>
        </is>
      </c>
      <c r="CE263" s="2" t="inlineStr">
        <is>
          <t>3</t>
        </is>
      </c>
      <c r="CF263" s="2" t="inlineStr">
        <is>
          <t/>
        </is>
      </c>
      <c r="CG263" t="inlineStr">
        <is>
          <t>Qualquer um dos medicamentos para uso humano a seguir indicados:&lt;br&gt;- um medicamento de terapia genética, tal como definido na parte IV do anexo I da Directiva 2001/83/CE,&lt;br&gt;- um medicamento de terapia com células somáticas, tal como definido na parte IV do anexo I da Directiva 2001/83/CE,&lt;br&gt;- um produto de engenharia de tecidos, tal como definido na alínea b)</t>
        </is>
      </c>
      <c r="CH263" s="2" t="inlineStr">
        <is>
          <t>medicament experimental pentru terapii avansate</t>
        </is>
      </c>
      <c r="CI263" s="2" t="inlineStr">
        <is>
          <t>3</t>
        </is>
      </c>
      <c r="CJ263" s="2" t="inlineStr">
        <is>
          <t/>
        </is>
      </c>
      <c r="CK263" t="inlineStr">
        <is>
          <t>oricare dintre următoarele medicamente de uz uman:- un medicament pentru terapie genică, astfel cum este definit în anexa I partea IV din Directiva 2001/83/CE;- un medicament pentru terapia celulară somatică, astfel cum este definit în anexa I partea IV din Directiva 2001/83/CE;- un produs care provine din ingineria tisulară, astfel cum este definit la litera (b).</t>
        </is>
      </c>
      <c r="CL263" s="2" t="inlineStr">
        <is>
          <t>skúšaný liek na inovatívnu liečbu</t>
        </is>
      </c>
      <c r="CM263" s="2" t="inlineStr">
        <is>
          <t>3</t>
        </is>
      </c>
      <c r="CN263" s="2" t="inlineStr">
        <is>
          <t/>
        </is>
      </c>
      <c r="CO263" t="inlineStr">
        <is>
          <t>ktorýkoľvek z týchto liekov na humánne použitie, ktorý je skúšaným liekom:&lt;br&gt; - liek na génovú terapiu vymedzený v časti IV prílohy I k smernici 2001/83/ES,&lt;br&gt; - liek na somatickú bunkovú terapiu vymedzený v časti IV prílohy I k smernici 2001/83/ES,&lt;br&gt; - výrobok pripravený metódou tkanivového inžinierstva</t>
        </is>
      </c>
      <c r="CP263" s="2" t="inlineStr">
        <is>
          <t>zdravilo za napredno zdravljenje v preskušanju</t>
        </is>
      </c>
      <c r="CQ263" s="2" t="inlineStr">
        <is>
          <t>3</t>
        </is>
      </c>
      <c r="CR263" s="2" t="inlineStr">
        <is>
          <t/>
        </is>
      </c>
      <c r="CS263" t="inlineStr">
        <is>
          <t>Zdravilo v preskušanju, ki je zdravilo za napredno zdravljenje, kot je opredeljeno v členu 2(1) Uredbe (ES) št. 1394/2007 Evropskega parlamenta in Sveta.</t>
        </is>
      </c>
      <c r="CT263" s="2" t="inlineStr">
        <is>
          <t>prövningsläkemedel för avancerad terapi</t>
        </is>
      </c>
      <c r="CU263" s="2" t="inlineStr">
        <is>
          <t>3</t>
        </is>
      </c>
      <c r="CV263" s="2" t="inlineStr">
        <is>
          <t/>
        </is>
      </c>
      <c r="CW263" t="inlineStr">
        <is>
          <t>&lt;i&gt;läkemedel för avancerad terapi&lt;/i&gt; [ &lt;a href="/entry/result/2228848/all" id="ENTRY_TO_ENTRY_CONVERTER" target="_blank"&gt;IATE:2228848&lt;/a&gt; ] som används som &lt;i&gt;prövningsläkemedel&lt;/i&gt; [ &lt;a href="/entry/result/2146586/all" id="ENTRY_TO_ENTRY_CONVERTER" target="_blank"&gt;IATE:2146586&lt;/a&gt; ]</t>
        </is>
      </c>
    </row>
    <row r="264">
      <c r="A264" s="1" t="str">
        <f>HYPERLINK("https://iate.europa.eu/entry/result/1108802/all", "1108802")</f>
        <v>1108802</v>
      </c>
      <c r="B264" t="inlineStr">
        <is>
          <t>SOCIAL QUESTIONS</t>
        </is>
      </c>
      <c r="C264" t="inlineStr">
        <is>
          <t>SOCIAL QUESTIONS|health|pharmaceutical industry</t>
        </is>
      </c>
      <c r="D264" t="inlineStr">
        <is>
          <t>yes</t>
        </is>
      </c>
      <c r="E264" t="inlineStr">
        <is>
          <t/>
        </is>
      </c>
      <c r="F264" s="2" t="inlineStr">
        <is>
          <t>страничен ефект</t>
        </is>
      </c>
      <c r="G264" s="2" t="inlineStr">
        <is>
          <t>3</t>
        </is>
      </c>
      <c r="H264" s="2" t="inlineStr">
        <is>
          <t/>
        </is>
      </c>
      <c r="I264" t="inlineStr">
        <is>
          <t>Нетърсен ефект, възникващ извън основния очакван ефект от даден лекарствен продукт при лечение или диагностициране.</t>
        </is>
      </c>
      <c r="J264" s="2" t="inlineStr">
        <is>
          <t>vedlejší účinek|
nežádoucí účinek</t>
        </is>
      </c>
      <c r="K264" s="2" t="inlineStr">
        <is>
          <t>3|
3</t>
        </is>
      </c>
      <c r="L264" s="2" t="inlineStr">
        <is>
          <t xml:space="preserve">|
</t>
        </is>
      </c>
      <c r="M264" t="inlineStr">
        <is>
          <t>Jakýkoliv nezamýšlený účinek léčivého přípravku, který se dostaví po dávkách běžně užívaných u člověka a souvisí s farmakologickými vlastnostmi léčiva.</t>
        </is>
      </c>
      <c r="N264" s="2" t="inlineStr">
        <is>
          <t>bivirkning|
lægemiddelbivirkning</t>
        </is>
      </c>
      <c r="O264" s="2" t="inlineStr">
        <is>
          <t>3|
3</t>
        </is>
      </c>
      <c r="P264" s="2" t="inlineStr">
        <is>
          <t xml:space="preserve">|
</t>
        </is>
      </c>
      <c r="Q264" t="inlineStr">
        <is>
          <t>utilsigtet og som regel uønsket virkning af et lægemiddel, som indtræder
ved sådanne doser, der normalt anvendes til mennesker, og som er knyttet til
lægemidlets farmakologiske egenskaber</t>
        </is>
      </c>
      <c r="R264" s="2" t="inlineStr">
        <is>
          <t>Nebenwirkung|
unerwünschte Arzneimittelwirkung|
UAW</t>
        </is>
      </c>
      <c r="S264" s="2" t="inlineStr">
        <is>
          <t>3|
3|
3</t>
        </is>
      </c>
      <c r="T264" s="2" t="inlineStr">
        <is>
          <t xml:space="preserve">|
|
</t>
        </is>
      </c>
      <c r="U264" t="inlineStr">
        <is>
          <t>weitere, in der Regel unerwünschte Wirkungen einer pharmakologischen Substanz, die zusätzlich zur gewünschten Hauptwirkung auftreten</t>
        </is>
      </c>
      <c r="V264" s="2" t="inlineStr">
        <is>
          <t>παρενέργεια</t>
        </is>
      </c>
      <c r="W264" s="2" t="inlineStr">
        <is>
          <t>3</t>
        </is>
      </c>
      <c r="X264" s="2" t="inlineStr">
        <is>
          <t/>
        </is>
      </c>
      <c r="Y264" t="inlineStr">
        <is>
          <t/>
        </is>
      </c>
      <c r="Z264" s="2" t="inlineStr">
        <is>
          <t>side effect</t>
        </is>
      </c>
      <c r="AA264" s="2" t="inlineStr">
        <is>
          <t>3</t>
        </is>
      </c>
      <c r="AB264" s="2" t="inlineStr">
        <is>
          <t/>
        </is>
      </c>
      <c r="AC264" t="inlineStr">
        <is>
          <t>any unintended effect of a pharmaceutical product occurring at doses normally used in man which is related to the pharmacological properties of the drug</t>
        </is>
      </c>
      <c r="AD264" s="2" t="inlineStr">
        <is>
          <t>efecto secundario|
efecto colateral</t>
        </is>
      </c>
      <c r="AE264" s="2" t="inlineStr">
        <is>
          <t>4|
4</t>
        </is>
      </c>
      <c r="AF264" s="2" t="inlineStr">
        <is>
          <t xml:space="preserve">|
</t>
        </is>
      </c>
      <c r="AG264" t="inlineStr">
        <is>
          <t>Cualquier efecto de un medicamento distinto de su efecto terapéutico principal.</t>
        </is>
      </c>
      <c r="AH264" t="inlineStr">
        <is>
          <t/>
        </is>
      </c>
      <c r="AI264" t="inlineStr">
        <is>
          <t/>
        </is>
      </c>
      <c r="AJ264" t="inlineStr">
        <is>
          <t/>
        </is>
      </c>
      <c r="AK264" t="inlineStr">
        <is>
          <t/>
        </is>
      </c>
      <c r="AL264" s="2" t="inlineStr">
        <is>
          <t>sivuvaikutus</t>
        </is>
      </c>
      <c r="AM264" s="2" t="inlineStr">
        <is>
          <t>3</t>
        </is>
      </c>
      <c r="AN264" s="2" t="inlineStr">
        <is>
          <t/>
        </is>
      </c>
      <c r="AO264" t="inlineStr">
        <is>
          <t>mikä tahansa odottamaton reaktio, jonka tutkittava lääkeaine saattaa aiheuttaa</t>
        </is>
      </c>
      <c r="AP264" s="2" t="inlineStr">
        <is>
          <t>effet secondaire</t>
        </is>
      </c>
      <c r="AQ264" s="2" t="inlineStr">
        <is>
          <t>4</t>
        </is>
      </c>
      <c r="AR264" s="2" t="inlineStr">
        <is>
          <t/>
        </is>
      </c>
      <c r="AS264" t="inlineStr">
        <is>
          <t>effet d’un médicament en rapport avec une de ses propriétés pharmacologiques annexes et donc connues</t>
        </is>
      </c>
      <c r="AT264" s="2" t="inlineStr">
        <is>
          <t>fo-iarsma</t>
        </is>
      </c>
      <c r="AU264" s="2" t="inlineStr">
        <is>
          <t>3</t>
        </is>
      </c>
      <c r="AV264" s="2" t="inlineStr">
        <is>
          <t/>
        </is>
      </c>
      <c r="AW264" t="inlineStr">
        <is>
          <t/>
        </is>
      </c>
      <c r="AX264" t="inlineStr">
        <is>
          <t/>
        </is>
      </c>
      <c r="AY264" t="inlineStr">
        <is>
          <t/>
        </is>
      </c>
      <c r="AZ264" t="inlineStr">
        <is>
          <t/>
        </is>
      </c>
      <c r="BA264" t="inlineStr">
        <is>
          <t/>
        </is>
      </c>
      <c r="BB264" s="2" t="inlineStr">
        <is>
          <t>mellékhatás</t>
        </is>
      </c>
      <c r="BC264" s="2" t="inlineStr">
        <is>
          <t>3</t>
        </is>
      </c>
      <c r="BD264" s="2" t="inlineStr">
        <is>
          <t/>
        </is>
      </c>
      <c r="BE264" t="inlineStr">
        <is>
          <t/>
        </is>
      </c>
      <c r="BF264" s="2" t="inlineStr">
        <is>
          <t>effetto collaterale</t>
        </is>
      </c>
      <c r="BG264" s="2" t="inlineStr">
        <is>
          <t>3</t>
        </is>
      </c>
      <c r="BH264" s="2" t="inlineStr">
        <is>
          <t/>
        </is>
      </c>
      <c r="BI264" t="inlineStr">
        <is>
          <t>Effetto secondario (non necessariamente negativo) di un farmaco o di un trattamento che si aggiunge all'effetto terapeutico desiderato.</t>
        </is>
      </c>
      <c r="BJ264" s="2" t="inlineStr">
        <is>
          <t>šalutinis poveikis</t>
        </is>
      </c>
      <c r="BK264" s="2" t="inlineStr">
        <is>
          <t>3</t>
        </is>
      </c>
      <c r="BL264" s="2" t="inlineStr">
        <is>
          <t/>
        </is>
      </c>
      <c r="BM264" t="inlineStr">
        <is>
          <t/>
        </is>
      </c>
      <c r="BN264" s="2" t="inlineStr">
        <is>
          <t>blakusefekts</t>
        </is>
      </c>
      <c r="BO264" s="2" t="inlineStr">
        <is>
          <t>3</t>
        </is>
      </c>
      <c r="BP264" s="2" t="inlineStr">
        <is>
          <t/>
        </is>
      </c>
      <c r="BQ264" t="inlineStr">
        <is>
          <t>jebkāda zāļu radīta neparedzēta ietekme, kas rodas, lietojot parastas cilvēkam paredzētas devas un ir saistīta ar zāļu farmakoloģiskajām īpašībām</t>
        </is>
      </c>
      <c r="BR264" s="2" t="inlineStr">
        <is>
          <t>effett sekondarju|
effett kollaterali</t>
        </is>
      </c>
      <c r="BS264" s="2" t="inlineStr">
        <is>
          <t>3|
3</t>
        </is>
      </c>
      <c r="BT264" s="2" t="inlineStr">
        <is>
          <t xml:space="preserve">|
</t>
        </is>
      </c>
      <c r="BU264" t="inlineStr">
        <is>
          <t/>
        </is>
      </c>
      <c r="BV264" s="2" t="inlineStr">
        <is>
          <t>bijwerking</t>
        </is>
      </c>
      <c r="BW264" s="2" t="inlineStr">
        <is>
          <t>3</t>
        </is>
      </c>
      <c r="BX264" s="2" t="inlineStr">
        <is>
          <t/>
        </is>
      </c>
      <c r="BY264" t="inlineStr">
        <is>
          <t>reactie of bijkomende werking bij het gebruiken van een geneesmiddel</t>
        </is>
      </c>
      <c r="BZ264" s="2" t="inlineStr">
        <is>
          <t>efekt uboczny|
skutek uboczny</t>
        </is>
      </c>
      <c r="CA264" s="2" t="inlineStr">
        <is>
          <t>3|
3</t>
        </is>
      </c>
      <c r="CB264" s="2" t="inlineStr">
        <is>
          <t xml:space="preserve">|
</t>
        </is>
      </c>
      <c r="CC264" t="inlineStr">
        <is>
          <t>inny od oczekiwanego, niepożądany efekt leczenia</t>
        </is>
      </c>
      <c r="CD264" s="2" t="inlineStr">
        <is>
          <t>efeito secundário</t>
        </is>
      </c>
      <c r="CE264" s="2" t="inlineStr">
        <is>
          <t>3</t>
        </is>
      </c>
      <c r="CF264" s="2" t="inlineStr">
        <is>
          <t/>
        </is>
      </c>
      <c r="CG264" t="inlineStr">
        <is>
          <t>Efeitos inerentes à utilização dos fármacos para além dos efeitos terapêuticos esperados, que acarretam por vezes, riscos demasiado elevados [e que são] muitas vezes inseparáveis do efeito benéfico que o medicamento confere à saúde do doente.</t>
        </is>
      </c>
      <c r="CH264" s="2" t="inlineStr">
        <is>
          <t>efect secundar</t>
        </is>
      </c>
      <c r="CI264" s="2" t="inlineStr">
        <is>
          <t>3</t>
        </is>
      </c>
      <c r="CJ264" s="2" t="inlineStr">
        <is>
          <t/>
        </is>
      </c>
      <c r="CK264" t="inlineStr">
        <is>
          <t/>
        </is>
      </c>
      <c r="CL264" s="2" t="inlineStr">
        <is>
          <t>vedľajší účinok</t>
        </is>
      </c>
      <c r="CM264" s="2" t="inlineStr">
        <is>
          <t>3</t>
        </is>
      </c>
      <c r="CN264" s="2" t="inlineStr">
        <is>
          <t/>
        </is>
      </c>
      <c r="CO264" t="inlineStr">
        <is>
          <t>každý nezamýšľaný účinok lieku, objavujúci sa pri dávkach normálne používaných u ľudí, ktorý súvisí s farmakologickými vlastnosťami lieku</t>
        </is>
      </c>
      <c r="CP264" s="2" t="inlineStr">
        <is>
          <t>stranski učinek</t>
        </is>
      </c>
      <c r="CQ264" s="2" t="inlineStr">
        <is>
          <t>3</t>
        </is>
      </c>
      <c r="CR264" s="2" t="inlineStr">
        <is>
          <t/>
        </is>
      </c>
      <c r="CS264" t="inlineStr">
        <is>
          <t>učinek, ki nastaja poleg glavnega učinka in lahko kaže zaželene ali nezaželene lastnosti</t>
        </is>
      </c>
      <c r="CT264" s="2" t="inlineStr">
        <is>
          <t>biverkning</t>
        </is>
      </c>
      <c r="CU264" s="2" t="inlineStr">
        <is>
          <t>3</t>
        </is>
      </c>
      <c r="CV264" s="2" t="inlineStr">
        <is>
          <t/>
        </is>
      </c>
      <c r="CW264" t="inlineStr">
        <is>
          <t>oönskad och/eller oavsedd effekt av läkemedel</t>
        </is>
      </c>
    </row>
    <row r="265">
      <c r="A265" s="1" t="str">
        <f>HYPERLINK("https://iate.europa.eu/entry/result/1517612/all", "1517612")</f>
        <v>1517612</v>
      </c>
      <c r="B265" t="inlineStr">
        <is>
          <t>SOCIAL QUESTIONS</t>
        </is>
      </c>
      <c r="C265" t="inlineStr">
        <is>
          <t>SOCIAL QUESTIONS|health|medical science</t>
        </is>
      </c>
      <c r="D265" t="inlineStr">
        <is>
          <t>no</t>
        </is>
      </c>
      <c r="E265" t="inlineStr">
        <is>
          <t/>
        </is>
      </c>
      <c r="F265" t="inlineStr">
        <is>
          <t/>
        </is>
      </c>
      <c r="G265" t="inlineStr">
        <is>
          <t/>
        </is>
      </c>
      <c r="H265" t="inlineStr">
        <is>
          <t/>
        </is>
      </c>
      <c r="I265" t="inlineStr">
        <is>
          <t/>
        </is>
      </c>
      <c r="J265" t="inlineStr">
        <is>
          <t/>
        </is>
      </c>
      <c r="K265" t="inlineStr">
        <is>
          <t/>
        </is>
      </c>
      <c r="L265" t="inlineStr">
        <is>
          <t/>
        </is>
      </c>
      <c r="M265" t="inlineStr">
        <is>
          <t/>
        </is>
      </c>
      <c r="N265" t="inlineStr">
        <is>
          <t/>
        </is>
      </c>
      <c r="O265" t="inlineStr">
        <is>
          <t/>
        </is>
      </c>
      <c r="P265" t="inlineStr">
        <is>
          <t/>
        </is>
      </c>
      <c r="Q265" t="inlineStr">
        <is>
          <t/>
        </is>
      </c>
      <c r="R265" s="2" t="inlineStr">
        <is>
          <t>Fabry Syndrom|
Fabry Krankheit|
Angioma corporis diffusum Fabry|
Angiokeratoma corporis diffusum Fabry|
Angioma corporis diffusum|
Thesaurismosis hereditaria lipoidica Ruiter-Pompen-Wyers</t>
        </is>
      </c>
      <c r="S265" s="2" t="inlineStr">
        <is>
          <t>3|
3|
3|
3|
3|
3</t>
        </is>
      </c>
      <c r="T265" s="2" t="inlineStr">
        <is>
          <t xml:space="preserve">|
|
|
|
|
</t>
        </is>
      </c>
      <c r="U265" t="inlineStr">
        <is>
          <t>rezessiv-erbliche androtrope Phosphatid-Thesaurismose aufgrund eines hereditären Enzymmangels mit Ablagerung von Phosphatiden, in Gefäßwänden, glatter Muskulatur und inneren Organen</t>
        </is>
      </c>
      <c r="V265" t="inlineStr">
        <is>
          <t/>
        </is>
      </c>
      <c r="W265" t="inlineStr">
        <is>
          <t/>
        </is>
      </c>
      <c r="X265" t="inlineStr">
        <is>
          <t/>
        </is>
      </c>
      <c r="Y265" t="inlineStr">
        <is>
          <t/>
        </is>
      </c>
      <c r="Z265" s="2" t="inlineStr">
        <is>
          <t>Fabry disease</t>
        </is>
      </c>
      <c r="AA265" s="2" t="inlineStr">
        <is>
          <t>3</t>
        </is>
      </c>
      <c r="AB265" s="2" t="inlineStr">
        <is>
          <t/>
        </is>
      </c>
      <c r="AC265" t="inlineStr">
        <is>
          <t/>
        </is>
      </c>
      <c r="AD265" s="2" t="inlineStr">
        <is>
          <t>enfermedad de Fabry</t>
        </is>
      </c>
      <c r="AE265" s="2" t="inlineStr">
        <is>
          <t>3</t>
        </is>
      </c>
      <c r="AF265" s="2" t="inlineStr">
        <is>
          <t/>
        </is>
      </c>
      <c r="AG265" t="inlineStr">
        <is>
          <t/>
        </is>
      </c>
      <c r="AH265" t="inlineStr">
        <is>
          <t/>
        </is>
      </c>
      <c r="AI265" t="inlineStr">
        <is>
          <t/>
        </is>
      </c>
      <c r="AJ265" t="inlineStr">
        <is>
          <t/>
        </is>
      </c>
      <c r="AK265" t="inlineStr">
        <is>
          <t/>
        </is>
      </c>
      <c r="AL265" t="inlineStr">
        <is>
          <t/>
        </is>
      </c>
      <c r="AM265" t="inlineStr">
        <is>
          <t/>
        </is>
      </c>
      <c r="AN265" t="inlineStr">
        <is>
          <t/>
        </is>
      </c>
      <c r="AO265" t="inlineStr">
        <is>
          <t/>
        </is>
      </c>
      <c r="AP265" s="2" t="inlineStr">
        <is>
          <t>angiokeratoma corporis diffusum de Fabry</t>
        </is>
      </c>
      <c r="AQ265" s="2" t="inlineStr">
        <is>
          <t>3</t>
        </is>
      </c>
      <c r="AR265" s="2" t="inlineStr">
        <is>
          <t/>
        </is>
      </c>
      <c r="AS265" t="inlineStr">
        <is>
          <t/>
        </is>
      </c>
      <c r="AT265" t="inlineStr">
        <is>
          <t/>
        </is>
      </c>
      <c r="AU265" t="inlineStr">
        <is>
          <t/>
        </is>
      </c>
      <c r="AV265" t="inlineStr">
        <is>
          <t/>
        </is>
      </c>
      <c r="AW265" t="inlineStr">
        <is>
          <t/>
        </is>
      </c>
      <c r="AX265" t="inlineStr">
        <is>
          <t/>
        </is>
      </c>
      <c r="AY265" t="inlineStr">
        <is>
          <t/>
        </is>
      </c>
      <c r="AZ265" t="inlineStr">
        <is>
          <t/>
        </is>
      </c>
      <c r="BA265" t="inlineStr">
        <is>
          <t/>
        </is>
      </c>
      <c r="BB265" t="inlineStr">
        <is>
          <t/>
        </is>
      </c>
      <c r="BC265" t="inlineStr">
        <is>
          <t/>
        </is>
      </c>
      <c r="BD265" t="inlineStr">
        <is>
          <t/>
        </is>
      </c>
      <c r="BE265" t="inlineStr">
        <is>
          <t/>
        </is>
      </c>
      <c r="BF265" t="inlineStr">
        <is>
          <t/>
        </is>
      </c>
      <c r="BG265" t="inlineStr">
        <is>
          <t/>
        </is>
      </c>
      <c r="BH265" t="inlineStr">
        <is>
          <t/>
        </is>
      </c>
      <c r="BI265" t="inlineStr">
        <is>
          <t/>
        </is>
      </c>
      <c r="BJ265" t="inlineStr">
        <is>
          <t/>
        </is>
      </c>
      <c r="BK265" t="inlineStr">
        <is>
          <t/>
        </is>
      </c>
      <c r="BL265" t="inlineStr">
        <is>
          <t/>
        </is>
      </c>
      <c r="BM265" t="inlineStr">
        <is>
          <t/>
        </is>
      </c>
      <c r="BN265" t="inlineStr">
        <is>
          <t/>
        </is>
      </c>
      <c r="BO265" t="inlineStr">
        <is>
          <t/>
        </is>
      </c>
      <c r="BP265" t="inlineStr">
        <is>
          <t/>
        </is>
      </c>
      <c r="BQ265" t="inlineStr">
        <is>
          <t/>
        </is>
      </c>
      <c r="BR265" t="inlineStr">
        <is>
          <t/>
        </is>
      </c>
      <c r="BS265" t="inlineStr">
        <is>
          <t/>
        </is>
      </c>
      <c r="BT265" t="inlineStr">
        <is>
          <t/>
        </is>
      </c>
      <c r="BU265" t="inlineStr">
        <is>
          <t/>
        </is>
      </c>
      <c r="BV265" t="inlineStr">
        <is>
          <t/>
        </is>
      </c>
      <c r="BW265" t="inlineStr">
        <is>
          <t/>
        </is>
      </c>
      <c r="BX265" t="inlineStr">
        <is>
          <t/>
        </is>
      </c>
      <c r="BY265" t="inlineStr">
        <is>
          <t/>
        </is>
      </c>
      <c r="BZ265" t="inlineStr">
        <is>
          <t/>
        </is>
      </c>
      <c r="CA265" t="inlineStr">
        <is>
          <t/>
        </is>
      </c>
      <c r="CB265" t="inlineStr">
        <is>
          <t/>
        </is>
      </c>
      <c r="CC265" t="inlineStr">
        <is>
          <t/>
        </is>
      </c>
      <c r="CD265" t="inlineStr">
        <is>
          <t/>
        </is>
      </c>
      <c r="CE265" t="inlineStr">
        <is>
          <t/>
        </is>
      </c>
      <c r="CF265" t="inlineStr">
        <is>
          <t/>
        </is>
      </c>
      <c r="CG265" t="inlineStr">
        <is>
          <t/>
        </is>
      </c>
      <c r="CH265" t="inlineStr">
        <is>
          <t/>
        </is>
      </c>
      <c r="CI265" t="inlineStr">
        <is>
          <t/>
        </is>
      </c>
      <c r="CJ265" t="inlineStr">
        <is>
          <t/>
        </is>
      </c>
      <c r="CK265" t="inlineStr">
        <is>
          <t/>
        </is>
      </c>
      <c r="CL265" t="inlineStr">
        <is>
          <t/>
        </is>
      </c>
      <c r="CM265" t="inlineStr">
        <is>
          <t/>
        </is>
      </c>
      <c r="CN265" t="inlineStr">
        <is>
          <t/>
        </is>
      </c>
      <c r="CO265" t="inlineStr">
        <is>
          <t/>
        </is>
      </c>
      <c r="CP265" t="inlineStr">
        <is>
          <t/>
        </is>
      </c>
      <c r="CQ265" t="inlineStr">
        <is>
          <t/>
        </is>
      </c>
      <c r="CR265" t="inlineStr">
        <is>
          <t/>
        </is>
      </c>
      <c r="CS265" t="inlineStr">
        <is>
          <t/>
        </is>
      </c>
      <c r="CT265" t="inlineStr">
        <is>
          <t/>
        </is>
      </c>
      <c r="CU265" t="inlineStr">
        <is>
          <t/>
        </is>
      </c>
      <c r="CV265" t="inlineStr">
        <is>
          <t/>
        </is>
      </c>
      <c r="CW265" t="inlineStr">
        <is>
          <t/>
        </is>
      </c>
    </row>
    <row r="266">
      <c r="A266" s="1" t="str">
        <f>HYPERLINK("https://iate.europa.eu/entry/result/35172/all", "35172")</f>
        <v>35172</v>
      </c>
      <c r="B266" t="inlineStr">
        <is>
          <t>SOCIAL QUESTIONS</t>
        </is>
      </c>
      <c r="C266" t="inlineStr">
        <is>
          <t>SOCIAL QUESTIONS|health|pharmaceutical industry</t>
        </is>
      </c>
      <c r="D266" t="inlineStr">
        <is>
          <t>no</t>
        </is>
      </c>
      <c r="E266" t="inlineStr">
        <is>
          <t/>
        </is>
      </c>
      <c r="F266" t="inlineStr">
        <is>
          <t/>
        </is>
      </c>
      <c r="G266" t="inlineStr">
        <is>
          <t/>
        </is>
      </c>
      <c r="H266" t="inlineStr">
        <is>
          <t/>
        </is>
      </c>
      <c r="I266" t="inlineStr">
        <is>
          <t/>
        </is>
      </c>
      <c r="J266" t="inlineStr">
        <is>
          <t/>
        </is>
      </c>
      <c r="K266" t="inlineStr">
        <is>
          <t/>
        </is>
      </c>
      <c r="L266" t="inlineStr">
        <is>
          <t/>
        </is>
      </c>
      <c r="M266" t="inlineStr">
        <is>
          <t/>
        </is>
      </c>
      <c r="N266" t="inlineStr">
        <is>
          <t/>
        </is>
      </c>
      <c r="O266" t="inlineStr">
        <is>
          <t/>
        </is>
      </c>
      <c r="P266" t="inlineStr">
        <is>
          <t/>
        </is>
      </c>
      <c r="Q266" t="inlineStr">
        <is>
          <t/>
        </is>
      </c>
      <c r="R266" s="2" t="inlineStr">
        <is>
          <t>Risiko von Entzugserscheinigungen bei Absetzen des Arzneimittels|
Risiken bei Absetzen des Arzneimittels|
Entzugserscheinungen</t>
        </is>
      </c>
      <c r="S266" s="2" t="inlineStr">
        <is>
          <t>3|
3|
3</t>
        </is>
      </c>
      <c r="T266" s="2" t="inlineStr">
        <is>
          <t xml:space="preserve">|
|
</t>
        </is>
      </c>
      <c r="U266" t="inlineStr">
        <is>
          <t/>
        </is>
      </c>
      <c r="V266" t="inlineStr">
        <is>
          <t/>
        </is>
      </c>
      <c r="W266" t="inlineStr">
        <is>
          <t/>
        </is>
      </c>
      <c r="X266" t="inlineStr">
        <is>
          <t/>
        </is>
      </c>
      <c r="Y266" t="inlineStr">
        <is>
          <t/>
        </is>
      </c>
      <c r="Z266" s="2" t="inlineStr">
        <is>
          <t>risks of withdrawal effects</t>
        </is>
      </c>
      <c r="AA266" s="2" t="inlineStr">
        <is>
          <t>3</t>
        </is>
      </c>
      <c r="AB266" s="2" t="inlineStr">
        <is>
          <t/>
        </is>
      </c>
      <c r="AC266" t="inlineStr">
        <is>
          <t/>
        </is>
      </c>
      <c r="AD266" t="inlineStr">
        <is>
          <t/>
        </is>
      </c>
      <c r="AE266" t="inlineStr">
        <is>
          <t/>
        </is>
      </c>
      <c r="AF266" t="inlineStr">
        <is>
          <t/>
        </is>
      </c>
      <c r="AG266" t="inlineStr">
        <is>
          <t/>
        </is>
      </c>
      <c r="AH266" t="inlineStr">
        <is>
          <t/>
        </is>
      </c>
      <c r="AI266" t="inlineStr">
        <is>
          <t/>
        </is>
      </c>
      <c r="AJ266" t="inlineStr">
        <is>
          <t/>
        </is>
      </c>
      <c r="AK266" t="inlineStr">
        <is>
          <t/>
        </is>
      </c>
      <c r="AL266" t="inlineStr">
        <is>
          <t/>
        </is>
      </c>
      <c r="AM266" t="inlineStr">
        <is>
          <t/>
        </is>
      </c>
      <c r="AN266" t="inlineStr">
        <is>
          <t/>
        </is>
      </c>
      <c r="AO266" t="inlineStr">
        <is>
          <t/>
        </is>
      </c>
      <c r="AP266" t="inlineStr">
        <is>
          <t/>
        </is>
      </c>
      <c r="AQ266" t="inlineStr">
        <is>
          <t/>
        </is>
      </c>
      <c r="AR266" t="inlineStr">
        <is>
          <t/>
        </is>
      </c>
      <c r="AS266" t="inlineStr">
        <is>
          <t/>
        </is>
      </c>
      <c r="AT266" t="inlineStr">
        <is>
          <t/>
        </is>
      </c>
      <c r="AU266" t="inlineStr">
        <is>
          <t/>
        </is>
      </c>
      <c r="AV266" t="inlineStr">
        <is>
          <t/>
        </is>
      </c>
      <c r="AW266" t="inlineStr">
        <is>
          <t/>
        </is>
      </c>
      <c r="AX266" t="inlineStr">
        <is>
          <t/>
        </is>
      </c>
      <c r="AY266" t="inlineStr">
        <is>
          <t/>
        </is>
      </c>
      <c r="AZ266" t="inlineStr">
        <is>
          <t/>
        </is>
      </c>
      <c r="BA266" t="inlineStr">
        <is>
          <t/>
        </is>
      </c>
      <c r="BB266" t="inlineStr">
        <is>
          <t/>
        </is>
      </c>
      <c r="BC266" t="inlineStr">
        <is>
          <t/>
        </is>
      </c>
      <c r="BD266" t="inlineStr">
        <is>
          <t/>
        </is>
      </c>
      <c r="BE266" t="inlineStr">
        <is>
          <t/>
        </is>
      </c>
      <c r="BF266" t="inlineStr">
        <is>
          <t/>
        </is>
      </c>
      <c r="BG266" t="inlineStr">
        <is>
          <t/>
        </is>
      </c>
      <c r="BH266" t="inlineStr">
        <is>
          <t/>
        </is>
      </c>
      <c r="BI266" t="inlineStr">
        <is>
          <t/>
        </is>
      </c>
      <c r="BJ266" t="inlineStr">
        <is>
          <t/>
        </is>
      </c>
      <c r="BK266" t="inlineStr">
        <is>
          <t/>
        </is>
      </c>
      <c r="BL266" t="inlineStr">
        <is>
          <t/>
        </is>
      </c>
      <c r="BM266" t="inlineStr">
        <is>
          <t/>
        </is>
      </c>
      <c r="BN266" t="inlineStr">
        <is>
          <t/>
        </is>
      </c>
      <c r="BO266" t="inlineStr">
        <is>
          <t/>
        </is>
      </c>
      <c r="BP266" t="inlineStr">
        <is>
          <t/>
        </is>
      </c>
      <c r="BQ266" t="inlineStr">
        <is>
          <t/>
        </is>
      </c>
      <c r="BR266" t="inlineStr">
        <is>
          <t/>
        </is>
      </c>
      <c r="BS266" t="inlineStr">
        <is>
          <t/>
        </is>
      </c>
      <c r="BT266" t="inlineStr">
        <is>
          <t/>
        </is>
      </c>
      <c r="BU266" t="inlineStr">
        <is>
          <t/>
        </is>
      </c>
      <c r="BV266" t="inlineStr">
        <is>
          <t/>
        </is>
      </c>
      <c r="BW266" t="inlineStr">
        <is>
          <t/>
        </is>
      </c>
      <c r="BX266" t="inlineStr">
        <is>
          <t/>
        </is>
      </c>
      <c r="BY266" t="inlineStr">
        <is>
          <t/>
        </is>
      </c>
      <c r="BZ266" t="inlineStr">
        <is>
          <t/>
        </is>
      </c>
      <c r="CA266" t="inlineStr">
        <is>
          <t/>
        </is>
      </c>
      <c r="CB266" t="inlineStr">
        <is>
          <t/>
        </is>
      </c>
      <c r="CC266" t="inlineStr">
        <is>
          <t/>
        </is>
      </c>
      <c r="CD266" t="inlineStr">
        <is>
          <t/>
        </is>
      </c>
      <c r="CE266" t="inlineStr">
        <is>
          <t/>
        </is>
      </c>
      <c r="CF266" t="inlineStr">
        <is>
          <t/>
        </is>
      </c>
      <c r="CG266" t="inlineStr">
        <is>
          <t/>
        </is>
      </c>
      <c r="CH266" t="inlineStr">
        <is>
          <t/>
        </is>
      </c>
      <c r="CI266" t="inlineStr">
        <is>
          <t/>
        </is>
      </c>
      <c r="CJ266" t="inlineStr">
        <is>
          <t/>
        </is>
      </c>
      <c r="CK266" t="inlineStr">
        <is>
          <t/>
        </is>
      </c>
      <c r="CL266" t="inlineStr">
        <is>
          <t/>
        </is>
      </c>
      <c r="CM266" t="inlineStr">
        <is>
          <t/>
        </is>
      </c>
      <c r="CN266" t="inlineStr">
        <is>
          <t/>
        </is>
      </c>
      <c r="CO266" t="inlineStr">
        <is>
          <t/>
        </is>
      </c>
      <c r="CP266" t="inlineStr">
        <is>
          <t/>
        </is>
      </c>
      <c r="CQ266" t="inlineStr">
        <is>
          <t/>
        </is>
      </c>
      <c r="CR266" t="inlineStr">
        <is>
          <t/>
        </is>
      </c>
      <c r="CS266" t="inlineStr">
        <is>
          <t/>
        </is>
      </c>
      <c r="CT266" t="inlineStr">
        <is>
          <t/>
        </is>
      </c>
      <c r="CU266" t="inlineStr">
        <is>
          <t/>
        </is>
      </c>
      <c r="CV266" t="inlineStr">
        <is>
          <t/>
        </is>
      </c>
      <c r="CW266" t="inlineStr">
        <is>
          <t/>
        </is>
      </c>
    </row>
    <row r="267">
      <c r="A267" s="1" t="str">
        <f>HYPERLINK("https://iate.europa.eu/entry/result/158519/all", "158519")</f>
        <v>158519</v>
      </c>
      <c r="B267" t="inlineStr">
        <is>
          <t>INDUSTRY;AGRICULTURE, FORESTRY AND FISHERIES</t>
        </is>
      </c>
      <c r="C267" t="inlineStr">
        <is>
          <t>INDUSTRY|chemistry|chemical compound;AGRICULTURE, FORESTRY AND FISHERIES|means of agricultural production</t>
        </is>
      </c>
      <c r="D267" t="inlineStr">
        <is>
          <t>yes</t>
        </is>
      </c>
      <c r="E267" t="inlineStr">
        <is>
          <t/>
        </is>
      </c>
      <c r="F267" t="inlineStr">
        <is>
          <t/>
        </is>
      </c>
      <c r="G267" t="inlineStr">
        <is>
          <t/>
        </is>
      </c>
      <c r="H267" t="inlineStr">
        <is>
          <t/>
        </is>
      </c>
      <c r="I267" t="inlineStr">
        <is>
          <t/>
        </is>
      </c>
      <c r="J267" t="inlineStr">
        <is>
          <t/>
        </is>
      </c>
      <c r="K267" t="inlineStr">
        <is>
          <t/>
        </is>
      </c>
      <c r="L267" t="inlineStr">
        <is>
          <t/>
        </is>
      </c>
      <c r="M267" t="inlineStr">
        <is>
          <t/>
        </is>
      </c>
      <c r="N267" s="2" t="inlineStr">
        <is>
          <t>cyazofamid</t>
        </is>
      </c>
      <c r="O267" s="2" t="inlineStr">
        <is>
          <t>3</t>
        </is>
      </c>
      <c r="P267" s="2" t="inlineStr">
        <is>
          <t/>
        </is>
      </c>
      <c r="Q267" t="inlineStr">
        <is>
          <t/>
        </is>
      </c>
      <c r="R267" s="2" t="inlineStr">
        <is>
          <t>Cyazofamid|
4-Chlor-2-cyan-&lt;i&gt;N&lt;/i&gt;,&lt;i&gt;N&lt;/i&gt;-dimethyl-5-(4-methylphenyl)-1&lt;i&gt;H&lt;/i&gt;-imidazol-1-sulfonamid</t>
        </is>
      </c>
      <c r="S267" s="2" t="inlineStr">
        <is>
          <t>3|
3</t>
        </is>
      </c>
      <c r="T267" s="2" t="inlineStr">
        <is>
          <t xml:space="preserve">|
</t>
        </is>
      </c>
      <c r="U267" t="inlineStr">
        <is>
          <t>Schützendes Blattfungizid, das hauptsächlich zur Bekämpfung von Oomyceten- und Plasmodiophoraerkrankungen eingesetzt wird</t>
        </is>
      </c>
      <c r="V267" s="2" t="inlineStr">
        <is>
          <t>cyazofamid</t>
        </is>
      </c>
      <c r="W267" s="2" t="inlineStr">
        <is>
          <t>3</t>
        </is>
      </c>
      <c r="X267" s="2" t="inlineStr">
        <is>
          <t/>
        </is>
      </c>
      <c r="Y267" t="inlineStr">
        <is>
          <t/>
        </is>
      </c>
      <c r="Z267" s="2" t="inlineStr">
        <is>
          <t>cyazofamid|
4-chloro-2-cyano-&lt;i&gt;N&lt;/i&gt;,&lt;i&gt;N&lt;/i&gt;-dimethyl-5-&lt;i&gt;p&lt;/i&gt;-tolylimidazole-1-sulfonamide|
4-chloro-2-cyano-&lt;i&gt;N&lt;/i&gt;,&lt;i&gt;N&lt;/i&gt;-dimethyl-5-(4-methylphenyl)-1&lt;i&gt;H&lt;/i&gt;-imidazole-1-sulfonamide|
cyazofamide</t>
        </is>
      </c>
      <c r="AA267" s="2" t="inlineStr">
        <is>
          <t>3|
3|
3|
2</t>
        </is>
      </c>
      <c r="AB267" s="2" t="inlineStr">
        <is>
          <t xml:space="preserve">|
|
|
</t>
        </is>
      </c>
      <c r="AC267" t="inlineStr">
        <is>
          <t/>
        </is>
      </c>
      <c r="AD267" s="2" t="inlineStr">
        <is>
          <t>ciazofamida</t>
        </is>
      </c>
      <c r="AE267" s="2" t="inlineStr">
        <is>
          <t>3</t>
        </is>
      </c>
      <c r="AF267" s="2" t="inlineStr">
        <is>
          <t/>
        </is>
      </c>
      <c r="AG267" t="inlineStr">
        <is>
          <t/>
        </is>
      </c>
      <c r="AH267" s="2" t="inlineStr">
        <is>
          <t>tsüasofamiid|
tsüatsofamiid|
4-kloro-2-tsüano-&lt;i&gt;N&lt;/i&gt;,&lt;i&gt;N&lt;/i&gt;-dimetüül-5-&lt;i&gt;p&lt;/i&gt;-tolüülimidasool-1-sulfoonamiid</t>
        </is>
      </c>
      <c r="AI267" s="2" t="inlineStr">
        <is>
          <t>3|
3|
3</t>
        </is>
      </c>
      <c r="AJ267" s="2" t="inlineStr">
        <is>
          <t xml:space="preserve">preferred|
|
</t>
        </is>
      </c>
      <c r="AK267" t="inlineStr">
        <is>
          <t>imidasoolide aineklassi kuuluv fungitsiid</t>
        </is>
      </c>
      <c r="AL267" s="2" t="inlineStr">
        <is>
          <t>syatsofamidi</t>
        </is>
      </c>
      <c r="AM267" s="2" t="inlineStr">
        <is>
          <t>3</t>
        </is>
      </c>
      <c r="AN267" s="2" t="inlineStr">
        <is>
          <t/>
        </is>
      </c>
      <c r="AO267" t="inlineStr">
        <is>
          <t/>
        </is>
      </c>
      <c r="AP267" s="2" t="inlineStr">
        <is>
          <t>cyazofamid|
cyazofamide</t>
        </is>
      </c>
      <c r="AQ267" s="2" t="inlineStr">
        <is>
          <t>3|
3</t>
        </is>
      </c>
      <c r="AR267" s="2" t="inlineStr">
        <is>
          <t xml:space="preserve">|
</t>
        </is>
      </c>
      <c r="AS267" t="inlineStr">
        <is>
          <t/>
        </is>
      </c>
      <c r="AT267" t="inlineStr">
        <is>
          <t/>
        </is>
      </c>
      <c r="AU267" t="inlineStr">
        <is>
          <t/>
        </is>
      </c>
      <c r="AV267" t="inlineStr">
        <is>
          <t/>
        </is>
      </c>
      <c r="AW267" t="inlineStr">
        <is>
          <t/>
        </is>
      </c>
      <c r="AX267" s="2" t="inlineStr">
        <is>
          <t>ciazofamid|
C&lt;sub&gt;13&lt;/sub&gt;H&lt;sub&gt;13&lt;/sub&gt;ClN&lt;sub&gt;4&lt;/sub&gt;O&lt;sub&gt;2&lt;/sub&gt;S|
4-klor-2-cijano-&lt;i&gt;N,N&lt;/i&gt;-dimetil-5-&lt;i&gt;p&lt;/i&gt;-tolilimidazol-1-sulfonamid</t>
        </is>
      </c>
      <c r="AY267" s="2" t="inlineStr">
        <is>
          <t>3|
3|
3</t>
        </is>
      </c>
      <c r="AZ267" s="2" t="inlineStr">
        <is>
          <t xml:space="preserve">|
|
</t>
        </is>
      </c>
      <c r="BA267" t="inlineStr">
        <is>
          <t>imidazolski i sulfonamidski fungicid koji u strukturi sadrži cijano skupinu</t>
        </is>
      </c>
      <c r="BB267" s="2" t="inlineStr">
        <is>
          <t>ciazofamid|
4-klór-2-ciano-&lt;i&gt;N&lt;/i&gt;,&lt;i&gt;N&lt;/i&gt;-dimetil-5-&lt;i&gt;p&lt;/i&gt;-tolilimidazol -1-szulfonamid</t>
        </is>
      </c>
      <c r="BC267" s="2" t="inlineStr">
        <is>
          <t>3|
3</t>
        </is>
      </c>
      <c r="BD267" s="2" t="inlineStr">
        <is>
          <t xml:space="preserve">|
</t>
        </is>
      </c>
      <c r="BE267" t="inlineStr">
        <is>
          <t/>
        </is>
      </c>
      <c r="BF267" s="2" t="inlineStr">
        <is>
          <t>ciazofamid</t>
        </is>
      </c>
      <c r="BG267" s="2" t="inlineStr">
        <is>
          <t>3</t>
        </is>
      </c>
      <c r="BH267" s="2" t="inlineStr">
        <is>
          <t/>
        </is>
      </c>
      <c r="BI267" t="inlineStr">
        <is>
          <t/>
        </is>
      </c>
      <c r="BJ267" t="inlineStr">
        <is>
          <t/>
        </is>
      </c>
      <c r="BK267" t="inlineStr">
        <is>
          <t/>
        </is>
      </c>
      <c r="BL267" t="inlineStr">
        <is>
          <t/>
        </is>
      </c>
      <c r="BM267" t="inlineStr">
        <is>
          <t/>
        </is>
      </c>
      <c r="BN267" t="inlineStr">
        <is>
          <t/>
        </is>
      </c>
      <c r="BO267" t="inlineStr">
        <is>
          <t/>
        </is>
      </c>
      <c r="BP267" t="inlineStr">
        <is>
          <t/>
        </is>
      </c>
      <c r="BQ267" t="inlineStr">
        <is>
          <t/>
        </is>
      </c>
      <c r="BR267" s="2" t="inlineStr">
        <is>
          <t>ċjażofammid</t>
        </is>
      </c>
      <c r="BS267" s="2" t="inlineStr">
        <is>
          <t>3</t>
        </is>
      </c>
      <c r="BT267" s="2" t="inlineStr">
        <is>
          <t/>
        </is>
      </c>
      <c r="BU267" t="inlineStr">
        <is>
          <t/>
        </is>
      </c>
      <c r="BV267" s="2" t="inlineStr">
        <is>
          <t>cyazofamide</t>
        </is>
      </c>
      <c r="BW267" s="2" t="inlineStr">
        <is>
          <t>3</t>
        </is>
      </c>
      <c r="BX267" s="2" t="inlineStr">
        <is>
          <t/>
        </is>
      </c>
      <c r="BY267" t="inlineStr">
        <is>
          <t/>
        </is>
      </c>
      <c r="BZ267" s="2" t="inlineStr">
        <is>
          <t>cyjazofamid|
4-chloro-2-cyjano-N,N-dimetylo-5-(4-metylofenylo)-1H-imidazolo-1-sulfonamid</t>
        </is>
      </c>
      <c r="CA267" s="2" t="inlineStr">
        <is>
          <t>3|
3</t>
        </is>
      </c>
      <c r="CB267" s="2" t="inlineStr">
        <is>
          <t xml:space="preserve">|
</t>
        </is>
      </c>
      <c r="CC267" t="inlineStr">
        <is>
          <t/>
        </is>
      </c>
      <c r="CD267" s="2" t="inlineStr">
        <is>
          <t>ciazofamida|
4-cloro-2-ciano-&lt;i&gt;N&lt;/i&gt;,&lt;i&gt;N&lt;/i&gt;-dimetil-5-&lt;i&gt;P&lt;/i&gt;-tolilimidazolo-1-sulfonamida</t>
        </is>
      </c>
      <c r="CE267" s="2" t="inlineStr">
        <is>
          <t>3|
3</t>
        </is>
      </c>
      <c r="CF267" s="2" t="inlineStr">
        <is>
          <t xml:space="preserve">|
</t>
        </is>
      </c>
      <c r="CG267" t="inlineStr">
        <is>
          <t/>
        </is>
      </c>
      <c r="CH267" s="2" t="inlineStr">
        <is>
          <t>ciazofamid|
4-cloro-2ciano-N,N- dimetil-5-P-tolil imidazol-1 -sulfonamidă</t>
        </is>
      </c>
      <c r="CI267" s="2" t="inlineStr">
        <is>
          <t>3|
3</t>
        </is>
      </c>
      <c r="CJ267" s="2" t="inlineStr">
        <is>
          <t xml:space="preserve">|
</t>
        </is>
      </c>
      <c r="CK267" t="inlineStr">
        <is>
          <t>substanță activă fungicidă cu acțiune preventivă și curativă deosebit de eficientă împotriva ciupercilor fitopatogene din familia oomycetelor</t>
        </is>
      </c>
      <c r="CL267" s="2" t="inlineStr">
        <is>
          <t>kyazofamid|
4-chlór-2-kyano-&lt;i&gt;N&lt;/i&gt;,&lt;i&gt;N&lt;/i&gt;-dimetyl-5-&lt;i&gt;para&lt;/i&gt;-tolylimidazol-1-sulfónamid|
4-chlór-2-kyano-&lt;i&gt;N&lt;/i&gt;,&lt;i&gt;N&lt;/i&gt;-dimetyl-5-(4-metylfenyl)-1&lt;i&gt;H&lt;/i&gt;-imidazol-1-sulfónamid</t>
        </is>
      </c>
      <c r="CM267" s="2" t="inlineStr">
        <is>
          <t>3|
3|
3</t>
        </is>
      </c>
      <c r="CN267" s="2" t="inlineStr">
        <is>
          <t xml:space="preserve">|
|
</t>
        </is>
      </c>
      <c r="CO267" t="inlineStr">
        <is>
          <t/>
        </is>
      </c>
      <c r="CP267" s="2" t="inlineStr">
        <is>
          <t>ciazofamid|
4-kloro-2-ciano-N,N-dimetil-5-p-tolilimidazol-1-sulfonamid|
4-kloro-2-ciano-N,N-dimetil-5-(4-metilfenil)-1H-imidazol-1-sulfonamid</t>
        </is>
      </c>
      <c r="CQ267" s="2" t="inlineStr">
        <is>
          <t>3|
3|
3</t>
        </is>
      </c>
      <c r="CR267" s="2" t="inlineStr">
        <is>
          <t xml:space="preserve">|
|
</t>
        </is>
      </c>
      <c r="CS267" t="inlineStr">
        <is>
          <t>cianoiidazolni(sulfonamidni) fungicid</t>
        </is>
      </c>
      <c r="CT267" s="2" t="inlineStr">
        <is>
          <t>cyazofamid</t>
        </is>
      </c>
      <c r="CU267" s="2" t="inlineStr">
        <is>
          <t>3</t>
        </is>
      </c>
      <c r="CV267" s="2" t="inlineStr">
        <is>
          <t/>
        </is>
      </c>
      <c r="CW267" t="inlineStr">
        <is>
          <t/>
        </is>
      </c>
    </row>
    <row r="268">
      <c r="A268" s="1" t="str">
        <f>HYPERLINK("https://iate.europa.eu/entry/result/3552883/all", "3552883")</f>
        <v>3552883</v>
      </c>
      <c r="B268" t="inlineStr">
        <is>
          <t>SOCIAL QUESTIONS;AGRICULTURE, FORESTRY AND FISHERIES</t>
        </is>
      </c>
      <c r="C268" t="inlineStr">
        <is>
          <t>SOCIAL QUESTIONS|health|pharmaceutical industry;AGRICULTURE, FORESTRY AND FISHERIES|means of agricultural production|livestock</t>
        </is>
      </c>
      <c r="D268" t="inlineStr">
        <is>
          <t>no</t>
        </is>
      </c>
      <c r="E268" t="inlineStr">
        <is>
          <t/>
        </is>
      </c>
      <c r="F268" t="inlineStr">
        <is>
          <t/>
        </is>
      </c>
      <c r="G268" t="inlineStr">
        <is>
          <t/>
        </is>
      </c>
      <c r="H268" t="inlineStr">
        <is>
          <t/>
        </is>
      </c>
      <c r="I268" t="inlineStr">
        <is>
          <t/>
        </is>
      </c>
      <c r="J268" t="inlineStr">
        <is>
          <t/>
        </is>
      </c>
      <c r="K268" t="inlineStr">
        <is>
          <t/>
        </is>
      </c>
      <c r="L268" t="inlineStr">
        <is>
          <t/>
        </is>
      </c>
      <c r="M268" t="inlineStr">
        <is>
          <t/>
        </is>
      </c>
      <c r="N268" t="inlineStr">
        <is>
          <t/>
        </is>
      </c>
      <c r="O268" t="inlineStr">
        <is>
          <t/>
        </is>
      </c>
      <c r="P268" t="inlineStr">
        <is>
          <t/>
        </is>
      </c>
      <c r="Q268" t="inlineStr">
        <is>
          <t/>
        </is>
      </c>
      <c r="R268" t="inlineStr">
        <is>
          <t/>
        </is>
      </c>
      <c r="S268" t="inlineStr">
        <is>
          <t/>
        </is>
      </c>
      <c r="T268" t="inlineStr">
        <is>
          <t/>
        </is>
      </c>
      <c r="U268" t="inlineStr">
        <is>
          <t/>
        </is>
      </c>
      <c r="V268" t="inlineStr">
        <is>
          <t/>
        </is>
      </c>
      <c r="W268" t="inlineStr">
        <is>
          <t/>
        </is>
      </c>
      <c r="X268" t="inlineStr">
        <is>
          <t/>
        </is>
      </c>
      <c r="Y268" t="inlineStr">
        <is>
          <t/>
        </is>
      </c>
      <c r="Z268" s="2" t="inlineStr">
        <is>
          <t>Suvaxyn PCV|
Porcine Circovirus recombinant virus (cPCV) 1-2, inactivated</t>
        </is>
      </c>
      <c r="AA268" s="2" t="inlineStr">
        <is>
          <t>3|
3</t>
        </is>
      </c>
      <c r="AB268" s="2" t="inlineStr">
        <is>
          <t xml:space="preserve">|
</t>
        </is>
      </c>
      <c r="AC268" t="inlineStr">
        <is>
          <t>vaccine that contains a modified Porcine (pig’s) Circovirus which has been inactivated</t>
        </is>
      </c>
      <c r="AD268" t="inlineStr">
        <is>
          <t/>
        </is>
      </c>
      <c r="AE268" t="inlineStr">
        <is>
          <t/>
        </is>
      </c>
      <c r="AF268" t="inlineStr">
        <is>
          <t/>
        </is>
      </c>
      <c r="AG268" t="inlineStr">
        <is>
          <t/>
        </is>
      </c>
      <c r="AH268" t="inlineStr">
        <is>
          <t/>
        </is>
      </c>
      <c r="AI268" t="inlineStr">
        <is>
          <t/>
        </is>
      </c>
      <c r="AJ268" t="inlineStr">
        <is>
          <t/>
        </is>
      </c>
      <c r="AK268" t="inlineStr">
        <is>
          <t/>
        </is>
      </c>
      <c r="AL268" t="inlineStr">
        <is>
          <t/>
        </is>
      </c>
      <c r="AM268" t="inlineStr">
        <is>
          <t/>
        </is>
      </c>
      <c r="AN268" t="inlineStr">
        <is>
          <t/>
        </is>
      </c>
      <c r="AO268" t="inlineStr">
        <is>
          <t/>
        </is>
      </c>
      <c r="AP268" t="inlineStr">
        <is>
          <t/>
        </is>
      </c>
      <c r="AQ268" t="inlineStr">
        <is>
          <t/>
        </is>
      </c>
      <c r="AR268" t="inlineStr">
        <is>
          <t/>
        </is>
      </c>
      <c r="AS268" t="inlineStr">
        <is>
          <t/>
        </is>
      </c>
      <c r="AT268" t="inlineStr">
        <is>
          <t/>
        </is>
      </c>
      <c r="AU268" t="inlineStr">
        <is>
          <t/>
        </is>
      </c>
      <c r="AV268" t="inlineStr">
        <is>
          <t/>
        </is>
      </c>
      <c r="AW268" t="inlineStr">
        <is>
          <t/>
        </is>
      </c>
      <c r="AX268" t="inlineStr">
        <is>
          <t/>
        </is>
      </c>
      <c r="AY268" t="inlineStr">
        <is>
          <t/>
        </is>
      </c>
      <c r="AZ268" t="inlineStr">
        <is>
          <t/>
        </is>
      </c>
      <c r="BA268" t="inlineStr">
        <is>
          <t/>
        </is>
      </c>
      <c r="BB268" t="inlineStr">
        <is>
          <t/>
        </is>
      </c>
      <c r="BC268" t="inlineStr">
        <is>
          <t/>
        </is>
      </c>
      <c r="BD268" t="inlineStr">
        <is>
          <t/>
        </is>
      </c>
      <c r="BE268" t="inlineStr">
        <is>
          <t/>
        </is>
      </c>
      <c r="BF268" t="inlineStr">
        <is>
          <t/>
        </is>
      </c>
      <c r="BG268" t="inlineStr">
        <is>
          <t/>
        </is>
      </c>
      <c r="BH268" t="inlineStr">
        <is>
          <t/>
        </is>
      </c>
      <c r="BI268" t="inlineStr">
        <is>
          <t/>
        </is>
      </c>
      <c r="BJ268" t="inlineStr">
        <is>
          <t/>
        </is>
      </c>
      <c r="BK268" t="inlineStr">
        <is>
          <t/>
        </is>
      </c>
      <c r="BL268" t="inlineStr">
        <is>
          <t/>
        </is>
      </c>
      <c r="BM268" t="inlineStr">
        <is>
          <t/>
        </is>
      </c>
      <c r="BN268" t="inlineStr">
        <is>
          <t/>
        </is>
      </c>
      <c r="BO268" t="inlineStr">
        <is>
          <t/>
        </is>
      </c>
      <c r="BP268" t="inlineStr">
        <is>
          <t/>
        </is>
      </c>
      <c r="BQ268" t="inlineStr">
        <is>
          <t/>
        </is>
      </c>
      <c r="BR268" t="inlineStr">
        <is>
          <t/>
        </is>
      </c>
      <c r="BS268" t="inlineStr">
        <is>
          <t/>
        </is>
      </c>
      <c r="BT268" t="inlineStr">
        <is>
          <t/>
        </is>
      </c>
      <c r="BU268" t="inlineStr">
        <is>
          <t/>
        </is>
      </c>
      <c r="BV268" t="inlineStr">
        <is>
          <t/>
        </is>
      </c>
      <c r="BW268" t="inlineStr">
        <is>
          <t/>
        </is>
      </c>
      <c r="BX268" t="inlineStr">
        <is>
          <t/>
        </is>
      </c>
      <c r="BY268" t="inlineStr">
        <is>
          <t/>
        </is>
      </c>
      <c r="BZ268" t="inlineStr">
        <is>
          <t/>
        </is>
      </c>
      <c r="CA268" t="inlineStr">
        <is>
          <t/>
        </is>
      </c>
      <c r="CB268" t="inlineStr">
        <is>
          <t/>
        </is>
      </c>
      <c r="CC268" t="inlineStr">
        <is>
          <t/>
        </is>
      </c>
      <c r="CD268" t="inlineStr">
        <is>
          <t/>
        </is>
      </c>
      <c r="CE268" t="inlineStr">
        <is>
          <t/>
        </is>
      </c>
      <c r="CF268" t="inlineStr">
        <is>
          <t/>
        </is>
      </c>
      <c r="CG268" t="inlineStr">
        <is>
          <t/>
        </is>
      </c>
      <c r="CH268" t="inlineStr">
        <is>
          <t/>
        </is>
      </c>
      <c r="CI268" t="inlineStr">
        <is>
          <t/>
        </is>
      </c>
      <c r="CJ268" t="inlineStr">
        <is>
          <t/>
        </is>
      </c>
      <c r="CK268" t="inlineStr">
        <is>
          <t/>
        </is>
      </c>
      <c r="CL268" s="2" t="inlineStr">
        <is>
          <t>Suvaxyn PCV|
inaktivovaný porcinný rekombinantný cirkovírus (cPCV) 1-2</t>
        </is>
      </c>
      <c r="CM268" s="2" t="inlineStr">
        <is>
          <t>3|
3</t>
        </is>
      </c>
      <c r="CN268" s="2" t="inlineStr">
        <is>
          <t xml:space="preserve">|
</t>
        </is>
      </c>
      <c r="CO268" t="inlineStr">
        <is>
          <t>očkovacia látka, ktorá obsahuje prasací cirkovírus, ktorý bol inaktivovaný</t>
        </is>
      </c>
      <c r="CP268" t="inlineStr">
        <is>
          <t/>
        </is>
      </c>
      <c r="CQ268" t="inlineStr">
        <is>
          <t/>
        </is>
      </c>
      <c r="CR268" t="inlineStr">
        <is>
          <t/>
        </is>
      </c>
      <c r="CS268" t="inlineStr">
        <is>
          <t/>
        </is>
      </c>
      <c r="CT268" t="inlineStr">
        <is>
          <t/>
        </is>
      </c>
      <c r="CU268" t="inlineStr">
        <is>
          <t/>
        </is>
      </c>
      <c r="CV268" t="inlineStr">
        <is>
          <t/>
        </is>
      </c>
      <c r="CW268" t="inlineStr">
        <is>
          <t/>
        </is>
      </c>
    </row>
    <row r="269">
      <c r="A269" s="1" t="str">
        <f>HYPERLINK("https://iate.europa.eu/entry/result/866272/all", "866272")</f>
        <v>866272</v>
      </c>
      <c r="B269" t="inlineStr">
        <is>
          <t>SOCIAL QUESTIONS</t>
        </is>
      </c>
      <c r="C269" t="inlineStr">
        <is>
          <t>SOCIAL QUESTIONS|health|pharmaceutical industry</t>
        </is>
      </c>
      <c r="D269" t="inlineStr">
        <is>
          <t>yes</t>
        </is>
      </c>
      <c r="E269" t="inlineStr">
        <is>
          <t/>
        </is>
      </c>
      <c r="F269" t="inlineStr">
        <is>
          <t/>
        </is>
      </c>
      <c r="G269" t="inlineStr">
        <is>
          <t/>
        </is>
      </c>
      <c r="H269" t="inlineStr">
        <is>
          <t/>
        </is>
      </c>
      <c r="I269" t="inlineStr">
        <is>
          <t/>
        </is>
      </c>
      <c r="J269" t="inlineStr">
        <is>
          <t/>
        </is>
      </c>
      <c r="K269" t="inlineStr">
        <is>
          <t/>
        </is>
      </c>
      <c r="L269" t="inlineStr">
        <is>
          <t/>
        </is>
      </c>
      <c r="M269" t="inlineStr">
        <is>
          <t/>
        </is>
      </c>
      <c r="N269" t="inlineStr">
        <is>
          <t/>
        </is>
      </c>
      <c r="O269" t="inlineStr">
        <is>
          <t/>
        </is>
      </c>
      <c r="P269" t="inlineStr">
        <is>
          <t/>
        </is>
      </c>
      <c r="Q269" t="inlineStr">
        <is>
          <t/>
        </is>
      </c>
      <c r="R269" t="inlineStr">
        <is>
          <t/>
        </is>
      </c>
      <c r="S269" t="inlineStr">
        <is>
          <t/>
        </is>
      </c>
      <c r="T269" t="inlineStr">
        <is>
          <t/>
        </is>
      </c>
      <c r="U269" t="inlineStr">
        <is>
          <t/>
        </is>
      </c>
      <c r="V269" s="2" t="inlineStr">
        <is>
          <t>προϊόν παρεντερικής χορήγησης</t>
        </is>
      </c>
      <c r="W269" s="2" t="inlineStr">
        <is>
          <t>3</t>
        </is>
      </c>
      <c r="X269" s="2" t="inlineStr">
        <is>
          <t/>
        </is>
      </c>
      <c r="Y269" t="inlineStr">
        <is>
          <t>σκεύασμα προοριζόμενο να χορηγηθεί με ένεση, έγχυση ή εμφύτευση και όχι δια της εντερικής οδού</t>
        </is>
      </c>
      <c r="Z269" s="2" t="inlineStr">
        <is>
          <t>parenteral preparation|
parenteral drug|
parenteral drug product|
parenterally administered product|
parenteral product|
parenteral|
parenterals|
non-parenteral preparation|
non-parenteral preparations|
non-parenteral drug|
non-parenteral drugs|
non-parenterally administered product|
non-parenterally administered products|
non-parenteral|
non-parenterals</t>
        </is>
      </c>
      <c r="AA269" s="2" t="inlineStr">
        <is>
          <t>3|
3|
3|
3|
3|
3|
1|
1|
1|
1|
1|
1|
1|
1|
1</t>
        </is>
      </c>
      <c r="AB269" s="2" t="inlineStr">
        <is>
          <t xml:space="preserve">preferred|
|
|
|
|
|
|
|
|
|
|
|
|
|
</t>
        </is>
      </c>
      <c r="AC269" t="inlineStr">
        <is>
          <t>preparation intended for injection, infusion or implantation</t>
        </is>
      </c>
      <c r="AD269" t="inlineStr">
        <is>
          <t/>
        </is>
      </c>
      <c r="AE269" t="inlineStr">
        <is>
          <t/>
        </is>
      </c>
      <c r="AF269" t="inlineStr">
        <is>
          <t/>
        </is>
      </c>
      <c r="AG269" t="inlineStr">
        <is>
          <t/>
        </is>
      </c>
      <c r="AH269" t="inlineStr">
        <is>
          <t/>
        </is>
      </c>
      <c r="AI269" t="inlineStr">
        <is>
          <t/>
        </is>
      </c>
      <c r="AJ269" t="inlineStr">
        <is>
          <t/>
        </is>
      </c>
      <c r="AK269" t="inlineStr">
        <is>
          <t/>
        </is>
      </c>
      <c r="AL269" t="inlineStr">
        <is>
          <t/>
        </is>
      </c>
      <c r="AM269" t="inlineStr">
        <is>
          <t/>
        </is>
      </c>
      <c r="AN269" t="inlineStr">
        <is>
          <t/>
        </is>
      </c>
      <c r="AO269" t="inlineStr">
        <is>
          <t/>
        </is>
      </c>
      <c r="AP269" t="inlineStr">
        <is>
          <t/>
        </is>
      </c>
      <c r="AQ269" t="inlineStr">
        <is>
          <t/>
        </is>
      </c>
      <c r="AR269" t="inlineStr">
        <is>
          <t/>
        </is>
      </c>
      <c r="AS269" t="inlineStr">
        <is>
          <t/>
        </is>
      </c>
      <c r="AT269" s="2" t="inlineStr">
        <is>
          <t>ullmhóid phaireintreach</t>
        </is>
      </c>
      <c r="AU269" s="2" t="inlineStr">
        <is>
          <t>3</t>
        </is>
      </c>
      <c r="AV269" s="2" t="inlineStr">
        <is>
          <t/>
        </is>
      </c>
      <c r="AW269" t="inlineStr">
        <is>
          <t/>
        </is>
      </c>
      <c r="AX269" t="inlineStr">
        <is>
          <t/>
        </is>
      </c>
      <c r="AY269" t="inlineStr">
        <is>
          <t/>
        </is>
      </c>
      <c r="AZ269" t="inlineStr">
        <is>
          <t/>
        </is>
      </c>
      <c r="BA269" t="inlineStr">
        <is>
          <t/>
        </is>
      </c>
      <c r="BB269" t="inlineStr">
        <is>
          <t/>
        </is>
      </c>
      <c r="BC269" t="inlineStr">
        <is>
          <t/>
        </is>
      </c>
      <c r="BD269" t="inlineStr">
        <is>
          <t/>
        </is>
      </c>
      <c r="BE269" t="inlineStr">
        <is>
          <t/>
        </is>
      </c>
      <c r="BF269" t="inlineStr">
        <is>
          <t/>
        </is>
      </c>
      <c r="BG269" t="inlineStr">
        <is>
          <t/>
        </is>
      </c>
      <c r="BH269" t="inlineStr">
        <is>
          <t/>
        </is>
      </c>
      <c r="BI269" t="inlineStr">
        <is>
          <t/>
        </is>
      </c>
      <c r="BJ269" s="2" t="inlineStr">
        <is>
          <t>parenterinis preparatas|
parenterinis vaistas</t>
        </is>
      </c>
      <c r="BK269" s="2" t="inlineStr">
        <is>
          <t>3|
3</t>
        </is>
      </c>
      <c r="BL269" s="2" t="inlineStr">
        <is>
          <t xml:space="preserve">|
</t>
        </is>
      </c>
      <c r="BM269" t="inlineStr">
        <is>
          <t>sterilus preparatas, skirtas vartoti injekcijoms, infuzijoms 
 arba implantuoti į žmogaus ar gyvūno kūną</t>
        </is>
      </c>
      <c r="BN269" t="inlineStr">
        <is>
          <t/>
        </is>
      </c>
      <c r="BO269" t="inlineStr">
        <is>
          <t/>
        </is>
      </c>
      <c r="BP269" t="inlineStr">
        <is>
          <t/>
        </is>
      </c>
      <c r="BQ269" t="inlineStr">
        <is>
          <t/>
        </is>
      </c>
      <c r="BR269" s="2" t="inlineStr">
        <is>
          <t>preparat parenterali|
preparazzjoni parenterali|
mediċina parenterali|
prodott mediċinali parenterali|
prodott amministrat b'mod parenterali|
prodott parenterali</t>
        </is>
      </c>
      <c r="BS269" s="2" t="inlineStr">
        <is>
          <t>3|
3|
3|
3|
3|
3</t>
        </is>
      </c>
      <c r="BT269" s="2" t="inlineStr">
        <is>
          <t xml:space="preserve">preferred|
|
|
|
|
</t>
        </is>
      </c>
      <c r="BU269" t="inlineStr">
        <is>
          <t>preparat maħsub għall-injezzjoni, għall-infużjoni jew bħala impjantazzjoni</t>
        </is>
      </c>
      <c r="BV269" t="inlineStr">
        <is>
          <t/>
        </is>
      </c>
      <c r="BW269" t="inlineStr">
        <is>
          <t/>
        </is>
      </c>
      <c r="BX269" t="inlineStr">
        <is>
          <t/>
        </is>
      </c>
      <c r="BY269" t="inlineStr">
        <is>
          <t/>
        </is>
      </c>
      <c r="BZ269" s="2" t="inlineStr">
        <is>
          <t>preparat pozajelitowy|
lek pozajelitowy|
produkt podawany pozajelitowo|
lek podawany pozajelitowo</t>
        </is>
      </c>
      <c r="CA269" s="2" t="inlineStr">
        <is>
          <t>3|
3|
3|
3</t>
        </is>
      </c>
      <c r="CB269" s="2" t="inlineStr">
        <is>
          <t xml:space="preserve">|
|
|
</t>
        </is>
      </c>
      <c r="CC269" t="inlineStr">
        <is>
          <t>preparat przeznaczony do podawania dożylnego lub wszczepiania</t>
        </is>
      </c>
      <c r="CD269" s="2" t="inlineStr">
        <is>
          <t>preparação parentérica|
preparação administrada por via parentérica|
medicamento administrado por via parentérica</t>
        </is>
      </c>
      <c r="CE269" s="2" t="inlineStr">
        <is>
          <t>3|
3|
3</t>
        </is>
      </c>
      <c r="CF269" s="2" t="inlineStr">
        <is>
          <t xml:space="preserve">|
|
</t>
        </is>
      </c>
      <c r="CG269" t="inlineStr">
        <is>
          <t>Medicamento que é injetado, perfundido ou implantado num tecido específico.</t>
        </is>
      </c>
      <c r="CH269" s="2" t="inlineStr">
        <is>
          <t>produs parenteral|
produs pentru tratament parenteral</t>
        </is>
      </c>
      <c r="CI269" s="2" t="inlineStr">
        <is>
          <t>3|
3</t>
        </is>
      </c>
      <c r="CJ269" s="2" t="inlineStr">
        <is>
          <t xml:space="preserve">|
</t>
        </is>
      </c>
      <c r="CK269" t="inlineStr">
        <is>
          <t/>
        </is>
      </c>
      <c r="CL269" t="inlineStr">
        <is>
          <t/>
        </is>
      </c>
      <c r="CM269" t="inlineStr">
        <is>
          <t/>
        </is>
      </c>
      <c r="CN269" t="inlineStr">
        <is>
          <t/>
        </is>
      </c>
      <c r="CO269" t="inlineStr">
        <is>
          <t/>
        </is>
      </c>
      <c r="CP269" s="2" t="inlineStr">
        <is>
          <t>parenteralno dajano zdravilo|
parenteralno zdravilo|
parenteralni pripravek</t>
        </is>
      </c>
      <c r="CQ269" s="2" t="inlineStr">
        <is>
          <t>3|
3|
3</t>
        </is>
      </c>
      <c r="CR269" s="2" t="inlineStr">
        <is>
          <t xml:space="preserve">|
|
</t>
        </is>
      </c>
      <c r="CS269" t="inlineStr">
        <is>
          <t>zdravilo, ki ne vstopa v organizem skozi prebavila, ki se daje z injekcijo ali infuzijo</t>
        </is>
      </c>
      <c r="CT269" t="inlineStr">
        <is>
          <t/>
        </is>
      </c>
      <c r="CU269" t="inlineStr">
        <is>
          <t/>
        </is>
      </c>
      <c r="CV269" t="inlineStr">
        <is>
          <t/>
        </is>
      </c>
      <c r="CW269" t="inlineStr">
        <is>
          <t/>
        </is>
      </c>
    </row>
    <row r="270">
      <c r="A270" s="1" t="str">
        <f>HYPERLINK("https://iate.europa.eu/entry/result/1237982/all", "1237982")</f>
        <v>1237982</v>
      </c>
      <c r="B270" t="inlineStr">
        <is>
          <t>INDUSTRY</t>
        </is>
      </c>
      <c r="C270" t="inlineStr">
        <is>
          <t>INDUSTRY|chemistry</t>
        </is>
      </c>
      <c r="D270" t="inlineStr">
        <is>
          <t>yes</t>
        </is>
      </c>
      <c r="E270" t="inlineStr">
        <is>
          <t/>
        </is>
      </c>
      <c r="F270" s="2" t="inlineStr">
        <is>
          <t>базово съединение</t>
        </is>
      </c>
      <c r="G270" s="2" t="inlineStr">
        <is>
          <t>3</t>
        </is>
      </c>
      <c r="H270" s="2" t="inlineStr">
        <is>
          <t/>
        </is>
      </c>
      <c r="I270" t="inlineStr">
        <is>
          <t>химическо съединение, което служи като основа за получаването на други съединения</t>
        </is>
      </c>
      <c r="J270" s="2" t="inlineStr">
        <is>
          <t>mateřská sloučenina</t>
        </is>
      </c>
      <c r="K270" s="2" t="inlineStr">
        <is>
          <t>3</t>
        </is>
      </c>
      <c r="L270" s="2" t="inlineStr">
        <is>
          <t/>
        </is>
      </c>
      <c r="M270" t="inlineStr">
        <is>
          <t/>
        </is>
      </c>
      <c r="N270" s="2" t="inlineStr">
        <is>
          <t>moderstof</t>
        </is>
      </c>
      <c r="O270" s="2" t="inlineStr">
        <is>
          <t>4</t>
        </is>
      </c>
      <c r="P270" s="2" t="inlineStr">
        <is>
          <t/>
        </is>
      </c>
      <c r="Q270" t="inlineStr">
        <is>
          <t/>
        </is>
      </c>
      <c r="R270" s="2" t="inlineStr">
        <is>
          <t>Ausgangsverbindung|
Stammverbindung|
Grundkörper</t>
        </is>
      </c>
      <c r="S270" s="2" t="inlineStr">
        <is>
          <t>3|
3|
3</t>
        </is>
      </c>
      <c r="T270" s="2" t="inlineStr">
        <is>
          <t xml:space="preserve">|
|
</t>
        </is>
      </c>
      <c r="U270" t="inlineStr">
        <is>
          <t>chemische Verbindung (Grundsubstanz), aus der andere chemische Verbindungen mit ähnlicher Struktur, jedoch meist anderen chemischen und physikalischen Eigenschaften (Derivate) abgeleitet werden</t>
        </is>
      </c>
      <c r="V270" s="2" t="inlineStr">
        <is>
          <t>μητρική ένωση</t>
        </is>
      </c>
      <c r="W270" s="2" t="inlineStr">
        <is>
          <t>3</t>
        </is>
      </c>
      <c r="X270" s="2" t="inlineStr">
        <is>
          <t/>
        </is>
      </c>
      <c r="Y270" t="inlineStr">
        <is>
          <t/>
        </is>
      </c>
      <c r="Z270" s="2" t="inlineStr">
        <is>
          <t>parent compound|
parent</t>
        </is>
      </c>
      <c r="AA270" s="2" t="inlineStr">
        <is>
          <t>3|
3</t>
        </is>
      </c>
      <c r="AB270" s="2" t="inlineStr">
        <is>
          <t xml:space="preserve">|
</t>
        </is>
      </c>
      <c r="AC270" t="inlineStr">
        <is>
          <t>chemical compound that is the basis for one or more derivatives</t>
        </is>
      </c>
      <c r="AD270" s="2" t="inlineStr">
        <is>
          <t>compuesto original|
compuesto parental</t>
        </is>
      </c>
      <c r="AE270" s="2" t="inlineStr">
        <is>
          <t>3|
2</t>
        </is>
      </c>
      <c r="AF270" s="2" t="inlineStr">
        <is>
          <t xml:space="preserve">|
</t>
        </is>
      </c>
      <c r="AG270" t="inlineStr">
        <is>
          <t>Sustancia formada por dos o más elementos enlazados y a partir de la cual pueden derivar otras distintas.</t>
        </is>
      </c>
      <c r="AH270" s="2" t="inlineStr">
        <is>
          <t>lähteühend</t>
        </is>
      </c>
      <c r="AI270" s="2" t="inlineStr">
        <is>
          <t>3</t>
        </is>
      </c>
      <c r="AJ270" s="2" t="inlineStr">
        <is>
          <t/>
        </is>
      </c>
      <c r="AK270" t="inlineStr">
        <is>
          <t/>
        </is>
      </c>
      <c r="AL270" s="2" t="inlineStr">
        <is>
          <t>kanta-aine|
emoyhdiste</t>
        </is>
      </c>
      <c r="AM270" s="2" t="inlineStr">
        <is>
          <t>3|
3</t>
        </is>
      </c>
      <c r="AN270" s="2" t="inlineStr">
        <is>
          <t xml:space="preserve">|
</t>
        </is>
      </c>
      <c r="AO270" t="inlineStr">
        <is>
          <t/>
        </is>
      </c>
      <c r="AP270" s="2" t="inlineStr">
        <is>
          <t>composé parent</t>
        </is>
      </c>
      <c r="AQ270" s="2" t="inlineStr">
        <is>
          <t>3</t>
        </is>
      </c>
      <c r="AR270" s="2" t="inlineStr">
        <is>
          <t/>
        </is>
      </c>
      <c r="AS270" t="inlineStr">
        <is>
          <t>en chimie, composé initial d’où dérivent d’autres composés</t>
        </is>
      </c>
      <c r="AT270" s="2" t="inlineStr">
        <is>
          <t>máthairchomhdhúil</t>
        </is>
      </c>
      <c r="AU270" s="2" t="inlineStr">
        <is>
          <t>3</t>
        </is>
      </c>
      <c r="AV270" s="2" t="inlineStr">
        <is>
          <t/>
        </is>
      </c>
      <c r="AW270" t="inlineStr">
        <is>
          <t/>
        </is>
      </c>
      <c r="AX270" t="inlineStr">
        <is>
          <t/>
        </is>
      </c>
      <c r="AY270" t="inlineStr">
        <is>
          <t/>
        </is>
      </c>
      <c r="AZ270" t="inlineStr">
        <is>
          <t/>
        </is>
      </c>
      <c r="BA270" t="inlineStr">
        <is>
          <t/>
        </is>
      </c>
      <c r="BB270" s="2" t="inlineStr">
        <is>
          <t>anyavegyület</t>
        </is>
      </c>
      <c r="BC270" s="2" t="inlineStr">
        <is>
          <t>4</t>
        </is>
      </c>
      <c r="BD270" s="2" t="inlineStr">
        <is>
          <t/>
        </is>
      </c>
      <c r="BE270" t="inlineStr">
        <is>
          <t/>
        </is>
      </c>
      <c r="BF270" s="2" t="inlineStr">
        <is>
          <t>composto progenitore|
composto originario|
composto parentale|
composto precursore</t>
        </is>
      </c>
      <c r="BG270" s="2" t="inlineStr">
        <is>
          <t>3|
3|
3|
3</t>
        </is>
      </c>
      <c r="BH270" s="2" t="inlineStr">
        <is>
          <t xml:space="preserve">|
|
|
</t>
        </is>
      </c>
      <c r="BI270" t="inlineStr">
        <is>
          <t>composto chimico che funge da principio attivo di partenza per principi derivati</t>
        </is>
      </c>
      <c r="BJ270" s="2" t="inlineStr">
        <is>
          <t>bepakaitis junginys</t>
        </is>
      </c>
      <c r="BK270" s="2" t="inlineStr">
        <is>
          <t>3</t>
        </is>
      </c>
      <c r="BL270" s="2" t="inlineStr">
        <is>
          <t/>
        </is>
      </c>
      <c r="BM270" t="inlineStr">
        <is>
          <t>junginys, neturintis pakaitų</t>
        </is>
      </c>
      <c r="BN270" s="2" t="inlineStr">
        <is>
          <t>sākumsavienojums</t>
        </is>
      </c>
      <c r="BO270" s="2" t="inlineStr">
        <is>
          <t>3</t>
        </is>
      </c>
      <c r="BP270" s="2" t="inlineStr">
        <is>
          <t/>
        </is>
      </c>
      <c r="BQ270" t="inlineStr">
        <is>
          <t/>
        </is>
      </c>
      <c r="BR270" s="2" t="inlineStr">
        <is>
          <t>kompost oriġinarju</t>
        </is>
      </c>
      <c r="BS270" s="2" t="inlineStr">
        <is>
          <t>3</t>
        </is>
      </c>
      <c r="BT270" s="2" t="inlineStr">
        <is>
          <t/>
        </is>
      </c>
      <c r="BU270" t="inlineStr">
        <is>
          <t>kompost li jikkonsisti minn katina mingħajr friegħi ta' atomi skeletriċi (mhux neċessarjament tal-karbonju), jew sistema ta' ċrieki monċikliċi jew poliċikliċi mhux sostitwiti</t>
        </is>
      </c>
      <c r="BV270" s="2" t="inlineStr">
        <is>
          <t>moederstof|
moederverbinding|
stamverbinding|
uitgangsverbinding</t>
        </is>
      </c>
      <c r="BW270" s="2" t="inlineStr">
        <is>
          <t>3|
3|
3|
3</t>
        </is>
      </c>
      <c r="BX270" s="2" t="inlineStr">
        <is>
          <t xml:space="preserve">|
|
|
</t>
        </is>
      </c>
      <c r="BY270" t="inlineStr">
        <is>
          <t>chemische stof waarvan een of meerdere derivaten worden afgeleid</t>
        </is>
      </c>
      <c r="BZ270" s="2" t="inlineStr">
        <is>
          <t>związek macierzysty</t>
        </is>
      </c>
      <c r="CA270" s="2" t="inlineStr">
        <is>
          <t>3</t>
        </is>
      </c>
      <c r="CB270" s="2" t="inlineStr">
        <is>
          <t/>
        </is>
      </c>
      <c r="CC270" t="inlineStr">
        <is>
          <t/>
        </is>
      </c>
      <c r="CD270" s="2" t="inlineStr">
        <is>
          <t>composto de origem|
substância de origem</t>
        </is>
      </c>
      <c r="CE270" s="2" t="inlineStr">
        <is>
          <t>3|
3</t>
        </is>
      </c>
      <c r="CF270" s="2" t="inlineStr">
        <is>
          <t xml:space="preserve">|
</t>
        </is>
      </c>
      <c r="CG270" t="inlineStr">
        <is>
          <t/>
        </is>
      </c>
      <c r="CH270" s="2" t="inlineStr">
        <is>
          <t>compus părinte</t>
        </is>
      </c>
      <c r="CI270" s="2" t="inlineStr">
        <is>
          <t>3</t>
        </is>
      </c>
      <c r="CJ270" s="2" t="inlineStr">
        <is>
          <t/>
        </is>
      </c>
      <c r="CK270" t="inlineStr">
        <is>
          <t/>
        </is>
      </c>
      <c r="CL270" s="2" t="inlineStr">
        <is>
          <t>materská zlúčenina</t>
        </is>
      </c>
      <c r="CM270" s="2" t="inlineStr">
        <is>
          <t>3</t>
        </is>
      </c>
      <c r="CN270" s="2" t="inlineStr">
        <is>
          <t/>
        </is>
      </c>
      <c r="CO270" t="inlineStr">
        <is>
          <t>chemická zlúčenina, ktorá je základom pre jeden alebo viaceré deriváty</t>
        </is>
      </c>
      <c r="CP270" s="2" t="inlineStr">
        <is>
          <t>izhodna spojina</t>
        </is>
      </c>
      <c r="CQ270" s="2" t="inlineStr">
        <is>
          <t>3</t>
        </is>
      </c>
      <c r="CR270" s="2" t="inlineStr">
        <is>
          <t/>
        </is>
      </c>
      <c r="CS270" t="inlineStr">
        <is>
          <t/>
        </is>
      </c>
      <c r="CT270" s="2" t="inlineStr">
        <is>
          <t>modersubstans|
ursprunglig förening</t>
        </is>
      </c>
      <c r="CU270" s="2" t="inlineStr">
        <is>
          <t>3|
2</t>
        </is>
      </c>
      <c r="CV270" s="2" t="inlineStr">
        <is>
          <t xml:space="preserve">|
</t>
        </is>
      </c>
      <c r="CW270" t="inlineStr">
        <is>
          <t/>
        </is>
      </c>
    </row>
    <row r="271">
      <c r="A271" s="1" t="str">
        <f>HYPERLINK("https://iate.europa.eu/entry/result/927305/all", "927305")</f>
        <v>927305</v>
      </c>
      <c r="B271" t="inlineStr">
        <is>
          <t>SOCIAL QUESTIONS;AGRICULTURE, FORESTRY AND FISHERIES</t>
        </is>
      </c>
      <c r="C271" t="inlineStr">
        <is>
          <t>SOCIAL QUESTIONS|health|medical science;AGRICULTURE, FORESTRY AND FISHERIES|agricultural activity|animal health</t>
        </is>
      </c>
      <c r="D271" t="inlineStr">
        <is>
          <t>yes</t>
        </is>
      </c>
      <c r="E271" t="inlineStr">
        <is>
          <t/>
        </is>
      </c>
      <c r="F271" s="2" t="inlineStr">
        <is>
          <t>употреба не по предназначение</t>
        </is>
      </c>
      <c r="G271" s="2" t="inlineStr">
        <is>
          <t>3</t>
        </is>
      </c>
      <c r="H271" s="2" t="inlineStr">
        <is>
          <t/>
        </is>
      </c>
      <c r="I271" t="inlineStr">
        <is>
          <t>употребата на &lt;i&gt;лекарствен продукт&lt;/i&gt;&lt;sup&gt;1&lt;/sup&gt;, която не е в съответствие с обобщената информация на характеристиките на продукта, включително неправилната употреба или сериозната злоупотреба с продукта&lt;p&gt;&lt;sup&gt;1&lt;/sup&gt; [ &lt;a href="/entry/result/1443220/all" id="ENTRY_TO_ENTRY_CONVERTER" target="_blank"&gt;IATE:1443220&lt;/a&gt; ]&lt;/p&gt;</t>
        </is>
      </c>
      <c r="J271" s="2" t="inlineStr">
        <is>
          <t>použití mimo rozsah rozhodnutí o registraci</t>
        </is>
      </c>
      <c r="K271" s="2" t="inlineStr">
        <is>
          <t>3</t>
        </is>
      </c>
      <c r="L271" s="2" t="inlineStr">
        <is>
          <t/>
        </is>
      </c>
      <c r="M271" t="inlineStr">
        <is>
          <t>použití registrovaného léčivého přípravku způsobem, který není v souladu se souhrnem údajů o přípravku</t>
        </is>
      </c>
      <c r="N271" s="2" t="inlineStr">
        <is>
          <t>off label-anvendelse|
off label-brug</t>
        </is>
      </c>
      <c r="O271" s="2" t="inlineStr">
        <is>
          <t>3|
3</t>
        </is>
      </c>
      <c r="P271" s="2" t="inlineStr">
        <is>
          <t xml:space="preserve">|
</t>
        </is>
      </c>
      <c r="Q271" t="inlineStr">
        <is>
          <t>anvendelse af lægemiddel uden for den officielt godkendte indikation</t>
        </is>
      </c>
      <c r="R271" s="2" t="inlineStr">
        <is>
          <t>Anwendung außerhalb des zugelassenen Indikationsbereichs|
zulassungsüberschreitende Anwendung|
individuelle Umwidmung|
nicht vorschriftsmäßige Verwendung|
Off-Label-Gebrauch</t>
        </is>
      </c>
      <c r="S271" s="2" t="inlineStr">
        <is>
          <t>3|
3|
3|
3|
3</t>
        </is>
      </c>
      <c r="T271" s="2" t="inlineStr">
        <is>
          <t xml:space="preserve">|
|
|
|
</t>
        </is>
      </c>
      <c r="U271" t="inlineStr">
        <is>
          <t>Verordnung eines zugelassenen Fertigarzneimittels außerhalb des in der Zulassung beantragten und von den nationalen oder europäischen Zulassungsbehörden genehmigten Gebrauchs hinsichtlich der Anwendungsgebiete (Indikationen) und -arten</t>
        </is>
      </c>
      <c r="V271" s="2" t="inlineStr">
        <is>
          <t>χρήση εκτός εγκεκριμένων ενδείξεων|
εκτός ενδείξεων χρήση|
μη προβλεπόμενη χρήση</t>
        </is>
      </c>
      <c r="W271" s="2" t="inlineStr">
        <is>
          <t>3|
3|
3</t>
        </is>
      </c>
      <c r="X271" s="2" t="inlineStr">
        <is>
          <t>preferred|
preferred|
admitted</t>
        </is>
      </c>
      <c r="Y271" t="inlineStr">
        <is>
          <t/>
        </is>
      </c>
      <c r="Z271" s="2" t="inlineStr">
        <is>
          <t>off-label use</t>
        </is>
      </c>
      <c r="AA271" s="2" t="inlineStr">
        <is>
          <t>3</t>
        </is>
      </c>
      <c r="AB271" s="2" t="inlineStr">
        <is>
          <t/>
        </is>
      </c>
      <c r="AC271" t="inlineStr">
        <is>
          <t>use of an approved/licensed &lt;a href="https://iate.europa.eu/entry/result/1443220/en" target="_blank"&gt;medicinal product&lt;/a&gt; or &lt;a href="https://iate.europa.eu/entry/result/1225197/en" target="_blank"&gt;veterinary medicinal product&lt;/a&gt; in a manner different from that approved/licensed</t>
        </is>
      </c>
      <c r="AD271" s="2" t="inlineStr">
        <is>
          <t>uso no contemplado</t>
        </is>
      </c>
      <c r="AE271" s="2" t="inlineStr">
        <is>
          <t>3</t>
        </is>
      </c>
      <c r="AF271" s="2" t="inlineStr">
        <is>
          <t/>
        </is>
      </c>
      <c r="AG271" t="inlineStr">
        <is>
          <t>Uso de un medicamento que no se ajusta al resumen de las características del producto, incluidos el uso incorrecto y el abuso grave del producto.</t>
        </is>
      </c>
      <c r="AH271" s="2" t="inlineStr">
        <is>
          <t>ettenähtust erinev kasutamine|
väärkasutus</t>
        </is>
      </c>
      <c r="AI271" s="2" t="inlineStr">
        <is>
          <t>3|
3</t>
        </is>
      </c>
      <c r="AJ271" s="2" t="inlineStr">
        <is>
          <t>|
admitted</t>
        </is>
      </c>
      <c r="AK271" t="inlineStr">
        <is>
          <t>veterinaarravimi kasutamine, mis ei ole kooskõlas ravimpreparaadi omaduste kokkuvõttega, sealhulgas ravimi väärkasutamine ja tõsine kuritarvitamine</t>
        </is>
      </c>
      <c r="AL271" s="2" t="inlineStr">
        <is>
          <t>alkuperäistarkoituksesta poikkeava käyttö|
käyttöaiheesta poikkeava käyttö|
käyttöaiheen vastainen käyttö|
off label -käyttö|
myyntiluvasta poikkeava käyttö|
poikkeuskäyttö|
hyväksyttyä käyttöaihetta laajempi käyttö</t>
        </is>
      </c>
      <c r="AM271" s="2" t="inlineStr">
        <is>
          <t>2|
2|
2|
3|
3|
3|
3</t>
        </is>
      </c>
      <c r="AN271" s="2" t="inlineStr">
        <is>
          <t xml:space="preserve">|
|
|
|
|
|
</t>
        </is>
      </c>
      <c r="AO271" t="inlineStr">
        <is>
          <t>"eläinlääkkeen käyttö, joka ei ole tuotteen ominaisuuksia koskevan yhteenvedon mukaista, mukaan luettuina virheellinen käyttö ja vakava väärinkäyttö"</t>
        </is>
      </c>
      <c r="AP271" s="2" t="inlineStr">
        <is>
          <t>utilisation hors RCP</t>
        </is>
      </c>
      <c r="AQ271" s="2" t="inlineStr">
        <is>
          <t>3</t>
        </is>
      </c>
      <c r="AR271" s="2" t="inlineStr">
        <is>
          <t/>
        </is>
      </c>
      <c r="AS271" t="inlineStr">
        <is>
          <t>usage d'un médicament vétérinaire d'une manière qui n'est pas conforme au résumé des caractéristiques du produit ("RCP"), notamment le mauvais usage ou l'abus grave du médicament</t>
        </is>
      </c>
      <c r="AT271" s="2" t="inlineStr">
        <is>
          <t>úsáid seachlipéid</t>
        </is>
      </c>
      <c r="AU271" s="2" t="inlineStr">
        <is>
          <t>3</t>
        </is>
      </c>
      <c r="AV271" s="2" t="inlineStr">
        <is>
          <t/>
        </is>
      </c>
      <c r="AW271" t="inlineStr">
        <is>
          <t/>
        </is>
      </c>
      <c r="AX271" s="2" t="inlineStr">
        <is>
          <t>uporaba izvan odobrene indikacije|
uzimanje izvan odobrene indikacije</t>
        </is>
      </c>
      <c r="AY271" s="2" t="inlineStr">
        <is>
          <t>3|
3</t>
        </is>
      </c>
      <c r="AZ271" s="2" t="inlineStr">
        <is>
          <t xml:space="preserve">|
</t>
        </is>
      </c>
      <c r="BA271" t="inlineStr">
        <is>
          <t/>
        </is>
      </c>
      <c r="BB271" s="2" t="inlineStr">
        <is>
          <t>indikáción túli alkalmazás</t>
        </is>
      </c>
      <c r="BC271" s="2" t="inlineStr">
        <is>
          <t>3</t>
        </is>
      </c>
      <c r="BD271" s="2" t="inlineStr">
        <is>
          <t/>
        </is>
      </c>
      <c r="BE271" t="inlineStr">
        <is>
          <t/>
        </is>
      </c>
      <c r="BF271" s="2" t="inlineStr">
        <is>
          <t>uso off-label</t>
        </is>
      </c>
      <c r="BG271" s="2" t="inlineStr">
        <is>
          <t>3</t>
        </is>
      </c>
      <c r="BH271" s="2" t="inlineStr">
        <is>
          <t/>
        </is>
      </c>
      <c r="BI271" t="inlineStr">
        <is>
          <t>impiego di un &lt;a href="https://iate.europa.eu/entry/result/1443220/en-it" target="_blank"&gt;medicinale&lt;/a&gt;, anche &lt;a href="https://iate.europa.eu/entry/result/1225197/en-it" target="_blank"&gt;veterinario&lt;/a&gt;, in modo non conforme a quanto previsto nella scheda tecnica autorizzata per quanto riguarda destinatari, modalità di somministrazione o dosaggi</t>
        </is>
      </c>
      <c r="BJ271" s="2" t="inlineStr">
        <is>
          <t>vaisto naudojimas ne pagal indikacijas</t>
        </is>
      </c>
      <c r="BK271" s="2" t="inlineStr">
        <is>
          <t>3</t>
        </is>
      </c>
      <c r="BL271" s="2" t="inlineStr">
        <is>
          <t/>
        </is>
      </c>
      <c r="BM271" t="inlineStr">
        <is>
          <t>vaisto naudojimas kitu būdu, nei patvirtinta</t>
        </is>
      </c>
      <c r="BN271" s="2" t="inlineStr">
        <is>
          <t>nereglamentēta lietošana|
lietošana neatbilstīgi zāļu lietošanas instrukcijai</t>
        </is>
      </c>
      <c r="BO271" s="2" t="inlineStr">
        <is>
          <t>3|
3</t>
        </is>
      </c>
      <c r="BP271" s="2" t="inlineStr">
        <is>
          <t>preferred|
admitted</t>
        </is>
      </c>
      <c r="BQ271" t="inlineStr">
        <is>
          <t/>
        </is>
      </c>
      <c r="BR271" s="2" t="inlineStr">
        <is>
          <t>użu mhux skont it-tikketta</t>
        </is>
      </c>
      <c r="BS271" s="2" t="inlineStr">
        <is>
          <t>3</t>
        </is>
      </c>
      <c r="BT271" s="2" t="inlineStr">
        <is>
          <t/>
        </is>
      </c>
      <c r="BU271" t="inlineStr">
        <is>
          <t>l-użu ta' mediċini għal indikazzjoni mhux approvata jew fi grupp ta' etajiet mhux approvati, b'dożaġġ mhux approvat, jew f'forma ta' somministrazzjoni mhux approvata</t>
        </is>
      </c>
      <c r="BV271" s="2" t="inlineStr">
        <is>
          <t>afwijkend gebruik|
gebruik buiten de SKP|
off-label-use|
OLU</t>
        </is>
      </c>
      <c r="BW271" s="2" t="inlineStr">
        <is>
          <t>3|
3|
3|
3</t>
        </is>
      </c>
      <c r="BX271" s="2" t="inlineStr">
        <is>
          <t xml:space="preserve">|
|
|
</t>
        </is>
      </c>
      <c r="BY271" t="inlineStr">
        <is>
          <t>ieder gebruik van een (dier)geneesmiddel anders dan in de Samenvatting van de Kenmerken van het Product (SKP) is beschreven</t>
        </is>
      </c>
      <c r="BZ271" s="2" t="inlineStr">
        <is>
          <t>stosowanie leku poza wskazaniami rejestracyjnymi</t>
        </is>
      </c>
      <c r="CA271" s="2" t="inlineStr">
        <is>
          <t>3</t>
        </is>
      </c>
      <c r="CB271" s="2" t="inlineStr">
        <is>
          <t/>
        </is>
      </c>
      <c r="CC271" t="inlineStr">
        <is>
          <t>stosowanie leku we wskazaniu, które nie zostało zgłoszone do oceny, a tym samym zaaprobowane przez właściwe organy lub stosowanie leku zgodnie ze wskazaniem, ale w populacji chorych, którzy nie zostali wymienieni w charakterystyce produktu leczniczego</t>
        </is>
      </c>
      <c r="CD271" s="2" t="inlineStr">
        <is>
          <t>uso não conforme</t>
        </is>
      </c>
      <c r="CE271" s="2" t="inlineStr">
        <is>
          <t>3</t>
        </is>
      </c>
      <c r="CF271" s="2" t="inlineStr">
        <is>
          <t/>
        </is>
      </c>
      <c r="CG271" t="inlineStr">
        <is>
          <t>Uso de um medicamento não conforme com a sua finalidade e indicações autorizadas, tal como constam nomeadamente do &lt;i&gt;resumo das características do produto&lt;/i&gt;.</t>
        </is>
      </c>
      <c r="CH271" s="2" t="inlineStr">
        <is>
          <t>utilizare în afara indicațiilor terapeutice|
utilizare „off-label”</t>
        </is>
      </c>
      <c r="CI271" s="2" t="inlineStr">
        <is>
          <t>3|
3</t>
        </is>
      </c>
      <c r="CJ271" s="2" t="inlineStr">
        <is>
          <t xml:space="preserve">|
</t>
        </is>
      </c>
      <c r="CK271" t="inlineStr">
        <is>
          <t/>
        </is>
      </c>
      <c r="CL271" s="2" t="inlineStr">
        <is>
          <t>použitie lieku mimo schválenej registrácie|
použitie mimo schválenej registrácie</t>
        </is>
      </c>
      <c r="CM271" s="2" t="inlineStr">
        <is>
          <t>3|
3</t>
        </is>
      </c>
      <c r="CN271" s="2" t="inlineStr">
        <is>
          <t xml:space="preserve">|
</t>
        </is>
      </c>
      <c r="CO271" t="inlineStr">
        <is>
          <t>zámerné použitie lieku na liečebné účely, ktoré nie sú v súlade so schválenými informáciami o lieku</t>
        </is>
      </c>
      <c r="CP271" s="2" t="inlineStr">
        <is>
          <t>nenamenska uporaba</t>
        </is>
      </c>
      <c r="CQ271" s="2" t="inlineStr">
        <is>
          <t>3</t>
        </is>
      </c>
      <c r="CR271" s="2" t="inlineStr">
        <is>
          <t/>
        </is>
      </c>
      <c r="CS271" t="inlineStr">
        <is>
          <t>uporaba, ki ni opredeljena v dovoljenju za promet z zdravilom, navadno glede terapevtske indikacije populacije oziroma odmerjanja</t>
        </is>
      </c>
      <c r="CT271" s="2" t="inlineStr">
        <is>
          <t>off label-användning</t>
        </is>
      </c>
      <c r="CU271" s="2" t="inlineStr">
        <is>
          <t>3</t>
        </is>
      </c>
      <c r="CV271" s="2" t="inlineStr">
        <is>
          <t/>
        </is>
      </c>
      <c r="CW271" t="inlineStr">
        <is>
          <t>avsiktlig användning av läkemedel för medicinska ändamål som innebär ett avsteg från användning enligt den godkända produktinformationen</t>
        </is>
      </c>
    </row>
    <row r="272">
      <c r="A272" s="1" t="str">
        <f>HYPERLINK("https://iate.europa.eu/entry/result/44316/all", "44316")</f>
        <v>44316</v>
      </c>
      <c r="B272" t="inlineStr">
        <is>
          <t>SOCIAL QUESTIONS</t>
        </is>
      </c>
      <c r="C272" t="inlineStr">
        <is>
          <t>SOCIAL QUESTIONS|health|pharmaceutical industry</t>
        </is>
      </c>
      <c r="D272" t="inlineStr">
        <is>
          <t>no</t>
        </is>
      </c>
      <c r="E272" t="inlineStr">
        <is>
          <t/>
        </is>
      </c>
      <c r="F272" t="inlineStr">
        <is>
          <t/>
        </is>
      </c>
      <c r="G272" t="inlineStr">
        <is>
          <t/>
        </is>
      </c>
      <c r="H272" t="inlineStr">
        <is>
          <t/>
        </is>
      </c>
      <c r="I272" t="inlineStr">
        <is>
          <t/>
        </is>
      </c>
      <c r="J272" t="inlineStr">
        <is>
          <t/>
        </is>
      </c>
      <c r="K272" t="inlineStr">
        <is>
          <t/>
        </is>
      </c>
      <c r="L272" t="inlineStr">
        <is>
          <t/>
        </is>
      </c>
      <c r="M272" t="inlineStr">
        <is>
          <t/>
        </is>
      </c>
      <c r="N272" s="2" t="inlineStr">
        <is>
          <t>gensidig anerkendelse af nationalt godkendte humanmedicinske lægemidler</t>
        </is>
      </c>
      <c r="O272" s="2" t="inlineStr">
        <is>
          <t>3</t>
        </is>
      </c>
      <c r="P272" s="2" t="inlineStr">
        <is>
          <t/>
        </is>
      </c>
      <c r="Q272" t="inlineStr">
        <is>
          <t/>
        </is>
      </c>
      <c r="R272" s="2" t="inlineStr">
        <is>
          <t>gegenseitige Anerkennung von einzelstaatlich zugelassenen Humanarzneimitteln</t>
        </is>
      </c>
      <c r="S272" s="2" t="inlineStr">
        <is>
          <t>3</t>
        </is>
      </c>
      <c r="T272" s="2" t="inlineStr">
        <is>
          <t/>
        </is>
      </c>
      <c r="U272" t="inlineStr">
        <is>
          <t/>
        </is>
      </c>
      <c r="V272" s="2" t="inlineStr">
        <is>
          <t>αμοιβαία αναγνώριση των φαρμακευτικών προϊόντων για ανθρώπινη χρήση που έχουν λάβει εθνική έγκριση|
αμοιβαία αναγνώριση των φαρμακευτικών προϊόντων cia ανθρώπινη χρήση που έχουν λάβει εθνική έγκριση</t>
        </is>
      </c>
      <c r="W272" s="2" t="inlineStr">
        <is>
          <t>3|
3</t>
        </is>
      </c>
      <c r="X272" s="2" t="inlineStr">
        <is>
          <t xml:space="preserve">|
</t>
        </is>
      </c>
      <c r="Y272" t="inlineStr">
        <is>
          <t/>
        </is>
      </c>
      <c r="Z272" s="2" t="inlineStr">
        <is>
          <t>mutual recognition of nationally authorised medicinal products for human use</t>
        </is>
      </c>
      <c r="AA272" s="2" t="inlineStr">
        <is>
          <t>3</t>
        </is>
      </c>
      <c r="AB272" s="2" t="inlineStr">
        <is>
          <t/>
        </is>
      </c>
      <c r="AC272" t="inlineStr">
        <is>
          <t/>
        </is>
      </c>
      <c r="AD272" s="2" t="inlineStr">
        <is>
          <t>reconocimiento mutuo de medicamentos de uso humano autorizados nacionalmente</t>
        </is>
      </c>
      <c r="AE272" s="2" t="inlineStr">
        <is>
          <t>3</t>
        </is>
      </c>
      <c r="AF272" s="2" t="inlineStr">
        <is>
          <t/>
        </is>
      </c>
      <c r="AG272" t="inlineStr">
        <is>
          <t/>
        </is>
      </c>
      <c r="AH272" t="inlineStr">
        <is>
          <t/>
        </is>
      </c>
      <c r="AI272" t="inlineStr">
        <is>
          <t/>
        </is>
      </c>
      <c r="AJ272" t="inlineStr">
        <is>
          <t/>
        </is>
      </c>
      <c r="AK272" t="inlineStr">
        <is>
          <t/>
        </is>
      </c>
      <c r="AL272" t="inlineStr">
        <is>
          <t/>
        </is>
      </c>
      <c r="AM272" t="inlineStr">
        <is>
          <t/>
        </is>
      </c>
      <c r="AN272" t="inlineStr">
        <is>
          <t/>
        </is>
      </c>
      <c r="AO272" t="inlineStr">
        <is>
          <t/>
        </is>
      </c>
      <c r="AP272" t="inlineStr">
        <is>
          <t/>
        </is>
      </c>
      <c r="AQ272" t="inlineStr">
        <is>
          <t/>
        </is>
      </c>
      <c r="AR272" t="inlineStr">
        <is>
          <t/>
        </is>
      </c>
      <c r="AS272" t="inlineStr">
        <is>
          <t/>
        </is>
      </c>
      <c r="AT272" t="inlineStr">
        <is>
          <t/>
        </is>
      </c>
      <c r="AU272" t="inlineStr">
        <is>
          <t/>
        </is>
      </c>
      <c r="AV272" t="inlineStr">
        <is>
          <t/>
        </is>
      </c>
      <c r="AW272" t="inlineStr">
        <is>
          <t/>
        </is>
      </c>
      <c r="AX272" t="inlineStr">
        <is>
          <t/>
        </is>
      </c>
      <c r="AY272" t="inlineStr">
        <is>
          <t/>
        </is>
      </c>
      <c r="AZ272" t="inlineStr">
        <is>
          <t/>
        </is>
      </c>
      <c r="BA272" t="inlineStr">
        <is>
          <t/>
        </is>
      </c>
      <c r="BB272" t="inlineStr">
        <is>
          <t/>
        </is>
      </c>
      <c r="BC272" t="inlineStr">
        <is>
          <t/>
        </is>
      </c>
      <c r="BD272" t="inlineStr">
        <is>
          <t/>
        </is>
      </c>
      <c r="BE272" t="inlineStr">
        <is>
          <t/>
        </is>
      </c>
      <c r="BF272" s="2" t="inlineStr">
        <is>
          <t>reciproco riconoscimento per le specialità farmaceutiche per uso umano autorizzate a livello nazionale|
mutuo riconoscimento per le specialità farmaceutiche per uso umano autorizzate a livello nazionale</t>
        </is>
      </c>
      <c r="BG272" s="2" t="inlineStr">
        <is>
          <t>3|
3</t>
        </is>
      </c>
      <c r="BH272" s="2" t="inlineStr">
        <is>
          <t xml:space="preserve">|
</t>
        </is>
      </c>
      <c r="BI272" t="inlineStr">
        <is>
          <t/>
        </is>
      </c>
      <c r="BJ272" t="inlineStr">
        <is>
          <t/>
        </is>
      </c>
      <c r="BK272" t="inlineStr">
        <is>
          <t/>
        </is>
      </c>
      <c r="BL272" t="inlineStr">
        <is>
          <t/>
        </is>
      </c>
      <c r="BM272" t="inlineStr">
        <is>
          <t/>
        </is>
      </c>
      <c r="BN272" t="inlineStr">
        <is>
          <t/>
        </is>
      </c>
      <c r="BO272" t="inlineStr">
        <is>
          <t/>
        </is>
      </c>
      <c r="BP272" t="inlineStr">
        <is>
          <t/>
        </is>
      </c>
      <c r="BQ272" t="inlineStr">
        <is>
          <t/>
        </is>
      </c>
      <c r="BR272" t="inlineStr">
        <is>
          <t/>
        </is>
      </c>
      <c r="BS272" t="inlineStr">
        <is>
          <t/>
        </is>
      </c>
      <c r="BT272" t="inlineStr">
        <is>
          <t/>
        </is>
      </c>
      <c r="BU272" t="inlineStr">
        <is>
          <t/>
        </is>
      </c>
      <c r="BV272" s="2" t="inlineStr">
        <is>
          <t>wederzijdse erkenning van geneesmiddelen voor menselijk gebruik waarvoor een nationale vergunning is verleend</t>
        </is>
      </c>
      <c r="BW272" s="2" t="inlineStr">
        <is>
          <t>3</t>
        </is>
      </c>
      <c r="BX272" s="2" t="inlineStr">
        <is>
          <t/>
        </is>
      </c>
      <c r="BY272" t="inlineStr">
        <is>
          <t/>
        </is>
      </c>
      <c r="BZ272" t="inlineStr">
        <is>
          <t/>
        </is>
      </c>
      <c r="CA272" t="inlineStr">
        <is>
          <t/>
        </is>
      </c>
      <c r="CB272" t="inlineStr">
        <is>
          <t/>
        </is>
      </c>
      <c r="CC272" t="inlineStr">
        <is>
          <t/>
        </is>
      </c>
      <c r="CD272" s="2" t="inlineStr">
        <is>
          <t>reconhecimento mútuo de medicamentos para uso humano autorizados a nível nacional</t>
        </is>
      </c>
      <c r="CE272" s="2" t="inlineStr">
        <is>
          <t>3</t>
        </is>
      </c>
      <c r="CF272" s="2" t="inlineStr">
        <is>
          <t/>
        </is>
      </c>
      <c r="CG272" t="inlineStr">
        <is>
          <t/>
        </is>
      </c>
      <c r="CH272" t="inlineStr">
        <is>
          <t/>
        </is>
      </c>
      <c r="CI272" t="inlineStr">
        <is>
          <t/>
        </is>
      </c>
      <c r="CJ272" t="inlineStr">
        <is>
          <t/>
        </is>
      </c>
      <c r="CK272" t="inlineStr">
        <is>
          <t/>
        </is>
      </c>
      <c r="CL272" t="inlineStr">
        <is>
          <t/>
        </is>
      </c>
      <c r="CM272" t="inlineStr">
        <is>
          <t/>
        </is>
      </c>
      <c r="CN272" t="inlineStr">
        <is>
          <t/>
        </is>
      </c>
      <c r="CO272" t="inlineStr">
        <is>
          <t/>
        </is>
      </c>
      <c r="CP272" t="inlineStr">
        <is>
          <t/>
        </is>
      </c>
      <c r="CQ272" t="inlineStr">
        <is>
          <t/>
        </is>
      </c>
      <c r="CR272" t="inlineStr">
        <is>
          <t/>
        </is>
      </c>
      <c r="CS272" t="inlineStr">
        <is>
          <t/>
        </is>
      </c>
      <c r="CT272" s="2" t="inlineStr">
        <is>
          <t>ömsesidigt erkännande av nationellt godkända humanläkemedel</t>
        </is>
      </c>
      <c r="CU272" s="2" t="inlineStr">
        <is>
          <t>3</t>
        </is>
      </c>
      <c r="CV272" s="2" t="inlineStr">
        <is>
          <t/>
        </is>
      </c>
      <c r="CW272" t="inlineStr">
        <is>
          <t/>
        </is>
      </c>
    </row>
    <row r="273">
      <c r="A273" s="1" t="str">
        <f>HYPERLINK("https://iate.europa.eu/entry/result/1464444/all", "1464444")</f>
        <v>1464444</v>
      </c>
      <c r="B273" t="inlineStr">
        <is>
          <t>SOCIAL QUESTIONS</t>
        </is>
      </c>
      <c r="C273" t="inlineStr">
        <is>
          <t>SOCIAL QUESTIONS|health|illness;SOCIAL QUESTIONS|health|medical science</t>
        </is>
      </c>
      <c r="D273" t="inlineStr">
        <is>
          <t>yes</t>
        </is>
      </c>
      <c r="E273" t="inlineStr">
        <is>
          <t/>
        </is>
      </c>
      <c r="F273" t="inlineStr">
        <is>
          <t/>
        </is>
      </c>
      <c r="G273" t="inlineStr">
        <is>
          <t/>
        </is>
      </c>
      <c r="H273" t="inlineStr">
        <is>
          <t/>
        </is>
      </c>
      <c r="I273" t="inlineStr">
        <is>
          <t/>
        </is>
      </c>
      <c r="J273" t="inlineStr">
        <is>
          <t/>
        </is>
      </c>
      <c r="K273" t="inlineStr">
        <is>
          <t/>
        </is>
      </c>
      <c r="L273" t="inlineStr">
        <is>
          <t/>
        </is>
      </c>
      <c r="M273" t="inlineStr">
        <is>
          <t/>
        </is>
      </c>
      <c r="N273" s="2" t="inlineStr">
        <is>
          <t>Maroteaux-Lamys syndrom|
mukopolysakkaridose, type VI|
mucopolysaccharidosis, type VI</t>
        </is>
      </c>
      <c r="O273" s="2" t="inlineStr">
        <is>
          <t>3|
3|
3</t>
        </is>
      </c>
      <c r="P273" s="2" t="inlineStr">
        <is>
          <t xml:space="preserve">|
|
</t>
        </is>
      </c>
      <c r="Q273" t="inlineStr">
        <is>
          <t>mukopolysakkaridose, ...Type 6, Maroteaux-Lamys syndrom, udskillelse af dermatansulfat, autosomal recessiv; viser i modsætning til type 1 ingen intelligensnedsættelse, men i modsætning til type 5 svære, udbredte knogleforandringer."</t>
        </is>
      </c>
      <c r="R273" s="2" t="inlineStr">
        <is>
          <t>Mukopolysaccharidose Typ VI|
Maroteaux-Lamy-Syndrom</t>
        </is>
      </c>
      <c r="S273" s="2" t="inlineStr">
        <is>
          <t>3|
3</t>
        </is>
      </c>
      <c r="T273" s="2" t="inlineStr">
        <is>
          <t xml:space="preserve">|
</t>
        </is>
      </c>
      <c r="U273" t="inlineStr">
        <is>
          <t/>
        </is>
      </c>
      <c r="V273" s="2" t="inlineStr">
        <is>
          <t>βλεννοπολυσακχαρίδωση τύπου VI|
βλεννοπολυσακχαρίδωση VI|
νόσος Maroteaux-Lamy|
σύνδρομο Maroteaux-Lamy</t>
        </is>
      </c>
      <c r="W273" s="2" t="inlineStr">
        <is>
          <t>4|
4|
4|
4</t>
        </is>
      </c>
      <c r="X273" s="2" t="inlineStr">
        <is>
          <t xml:space="preserve">|
|
|
</t>
        </is>
      </c>
      <c r="Y273" t="inlineStr">
        <is>
          <t/>
        </is>
      </c>
      <c r="Z273" s="2" t="inlineStr">
        <is>
          <t>mucopolysaccharidosis type VI|
MPS VI|
Maroteaux-Lamy disease|
Maroteaux-Lamy syndrome</t>
        </is>
      </c>
      <c r="AA273" s="2" t="inlineStr">
        <is>
          <t>3|
3|
3|
3</t>
        </is>
      </c>
      <c r="AB273" s="2" t="inlineStr">
        <is>
          <t xml:space="preserve">|
|
|
</t>
        </is>
      </c>
      <c r="AC273" t="inlineStr">
        <is>
          <t>form of mucopolysaccharidosis with the clinical onset before age 3 that is characterised by an inability to metabolize dermatan sulfate</t>
        </is>
      </c>
      <c r="AD273" t="inlineStr">
        <is>
          <t/>
        </is>
      </c>
      <c r="AE273" t="inlineStr">
        <is>
          <t/>
        </is>
      </c>
      <c r="AF273" t="inlineStr">
        <is>
          <t/>
        </is>
      </c>
      <c r="AG273" t="inlineStr">
        <is>
          <t/>
        </is>
      </c>
      <c r="AH273" t="inlineStr">
        <is>
          <t/>
        </is>
      </c>
      <c r="AI273" t="inlineStr">
        <is>
          <t/>
        </is>
      </c>
      <c r="AJ273" t="inlineStr">
        <is>
          <t/>
        </is>
      </c>
      <c r="AK273" t="inlineStr">
        <is>
          <t/>
        </is>
      </c>
      <c r="AL273" t="inlineStr">
        <is>
          <t/>
        </is>
      </c>
      <c r="AM273" t="inlineStr">
        <is>
          <t/>
        </is>
      </c>
      <c r="AN273" t="inlineStr">
        <is>
          <t/>
        </is>
      </c>
      <c r="AO273" t="inlineStr">
        <is>
          <t/>
        </is>
      </c>
      <c r="AP273" s="2" t="inlineStr">
        <is>
          <t>mucopolysaccharidose de type VI|
MPS VI|
syndrome de Maroteaux-Lamy|
maladie de Maroteaux-Lamy|
nanisme polydystrophique de Maroteaux-Lamy</t>
        </is>
      </c>
      <c r="AQ273" s="2" t="inlineStr">
        <is>
          <t>3|
3|
3|
3|
3</t>
        </is>
      </c>
      <c r="AR273" s="2" t="inlineStr">
        <is>
          <t xml:space="preserve">|
|
|
|
</t>
        </is>
      </c>
      <c r="AS273" t="inlineStr">
        <is>
          <t>"une maladie de surcharge lysosomale, du groupe des mucopolysaccharidoses caractérisée par une atteinte somatique sévère et une absence de régression psycho-intellectuelle. (...) La maladie est due au déficit en N-acétylgalactosamine-4-sulfatase (ou arylsulfatase B), responsable de l'accumulation de dermatane sulfate dans les lysosomes des tissus surchargés."</t>
        </is>
      </c>
      <c r="AT273" s="2" t="inlineStr">
        <is>
          <t>galar Maroteaux-Lamy|
múcapolaisiúicrídeois cineál VI</t>
        </is>
      </c>
      <c r="AU273" s="2" t="inlineStr">
        <is>
          <t>3|
3</t>
        </is>
      </c>
      <c r="AV273" s="2" t="inlineStr">
        <is>
          <t xml:space="preserve">|
</t>
        </is>
      </c>
      <c r="AW273" t="inlineStr">
        <is>
          <t/>
        </is>
      </c>
      <c r="AX273" t="inlineStr">
        <is>
          <t/>
        </is>
      </c>
      <c r="AY273" t="inlineStr">
        <is>
          <t/>
        </is>
      </c>
      <c r="AZ273" t="inlineStr">
        <is>
          <t/>
        </is>
      </c>
      <c r="BA273" t="inlineStr">
        <is>
          <t/>
        </is>
      </c>
      <c r="BB273" t="inlineStr">
        <is>
          <t/>
        </is>
      </c>
      <c r="BC273" t="inlineStr">
        <is>
          <t/>
        </is>
      </c>
      <c r="BD273" t="inlineStr">
        <is>
          <t/>
        </is>
      </c>
      <c r="BE273" t="inlineStr">
        <is>
          <t/>
        </is>
      </c>
      <c r="BF273" s="2" t="inlineStr">
        <is>
          <t>mucopolisaccaridosi di tipo VI|
mucopolisaccaridosi VI|
MPS VI|
sindrome di Maroteaux-Lamy</t>
        </is>
      </c>
      <c r="BG273" s="2" t="inlineStr">
        <is>
          <t>3|
2|
3|
3</t>
        </is>
      </c>
      <c r="BH273" s="2" t="inlineStr">
        <is>
          <t xml:space="preserve">|
|
|
</t>
        </is>
      </c>
      <c r="BI273" t="inlineStr">
        <is>
          <t>mucopolisaccaridosi causata dalla carenza dell'enzima N-acetigalattosamina-4-solfatasi (arilsolfatasi B)</t>
        </is>
      </c>
      <c r="BJ273" t="inlineStr">
        <is>
          <t/>
        </is>
      </c>
      <c r="BK273" t="inlineStr">
        <is>
          <t/>
        </is>
      </c>
      <c r="BL273" t="inlineStr">
        <is>
          <t/>
        </is>
      </c>
      <c r="BM273" t="inlineStr">
        <is>
          <t/>
        </is>
      </c>
      <c r="BN273" t="inlineStr">
        <is>
          <t/>
        </is>
      </c>
      <c r="BO273" t="inlineStr">
        <is>
          <t/>
        </is>
      </c>
      <c r="BP273" t="inlineStr">
        <is>
          <t/>
        </is>
      </c>
      <c r="BQ273" t="inlineStr">
        <is>
          <t/>
        </is>
      </c>
      <c r="BR273" s="2" t="inlineStr">
        <is>
          <t>mukopolisakkaridożi tat-tip VI|
MPS VI|
marda ta' Maroteaux-Lamy|
sindromu ta' Maroteaux-Lamy</t>
        </is>
      </c>
      <c r="BS273" s="2" t="inlineStr">
        <is>
          <t>3|
3|
3|
3</t>
        </is>
      </c>
      <c r="BT273" s="2" t="inlineStr">
        <is>
          <t xml:space="preserve">|
|
|
</t>
        </is>
      </c>
      <c r="BU273" t="inlineStr">
        <is>
          <t>forma ta’ mukopolisakkaridożi b'manifestazzjoni klinika qabel l-età ta’ 3 snin ikkaratterizzata mill-inabbiltà li jkun metabolizzat is-sulfat tad-dermatan</t>
        </is>
      </c>
      <c r="BV273" s="2" t="inlineStr">
        <is>
          <t>mucopolysaccharidose VI|
Maroteaux-Lamy Syndroom|
arylsulfatase B deficiëntie</t>
        </is>
      </c>
      <c r="BW273" s="2" t="inlineStr">
        <is>
          <t>3|
3|
3</t>
        </is>
      </c>
      <c r="BX273" s="2" t="inlineStr">
        <is>
          <t xml:space="preserve">|
|
</t>
        </is>
      </c>
      <c r="BY273" t="inlineStr">
        <is>
          <t>zie onder mucopolysaccharidose</t>
        </is>
      </c>
      <c r="BZ273" s="2" t="inlineStr">
        <is>
          <t>mukopolisacharydoza typu VI|
MPS VI</t>
        </is>
      </c>
      <c r="CA273" s="2" t="inlineStr">
        <is>
          <t>3|
3</t>
        </is>
      </c>
      <c r="CB273" s="2" t="inlineStr">
        <is>
          <t xml:space="preserve">|
</t>
        </is>
      </c>
      <c r="CC273" t="inlineStr">
        <is>
          <t>U chorych dzieci brakuje enzymu zwanego N-acetylogalaktozamino-4-sulfataza (arylosulfataza B), odpowiedzialnego za rozpad mukopolisacharydów.</t>
        </is>
      </c>
      <c r="CD273" s="2" t="inlineStr">
        <is>
          <t>mucopolissacaridose VI|
MPS VI|
síndrome de Maroteaux-Lamy|
nanismo polidistrófico|
deficiência de N-acetilgalactosamina 4-sulfatase</t>
        </is>
      </c>
      <c r="CE273" s="2" t="inlineStr">
        <is>
          <t>3|
3|
3|
3|
3</t>
        </is>
      </c>
      <c r="CF273" s="2" t="inlineStr">
        <is>
          <t xml:space="preserve">|
|
|
|
</t>
        </is>
      </c>
      <c r="CG273" t="inlineStr">
        <is>
          <t>Doença de sobrecarga lisossomal, causada pela deficiência de N acetilgalactosamina 4-sulfatase (arilsulfatase B), uma enzima necessária para a degradação de alguns hidratos de carbono complexos, conhecidos como glicosaminoglicanos (GAGs).</t>
        </is>
      </c>
      <c r="CH273" t="inlineStr">
        <is>
          <t/>
        </is>
      </c>
      <c r="CI273" t="inlineStr">
        <is>
          <t/>
        </is>
      </c>
      <c r="CJ273" t="inlineStr">
        <is>
          <t/>
        </is>
      </c>
      <c r="CK273" t="inlineStr">
        <is>
          <t/>
        </is>
      </c>
      <c r="CL273" t="inlineStr">
        <is>
          <t/>
        </is>
      </c>
      <c r="CM273" t="inlineStr">
        <is>
          <t/>
        </is>
      </c>
      <c r="CN273" t="inlineStr">
        <is>
          <t/>
        </is>
      </c>
      <c r="CO273" t="inlineStr">
        <is>
          <t/>
        </is>
      </c>
      <c r="CP273" s="2" t="inlineStr">
        <is>
          <t>mukopolisaharidoza tipa VI</t>
        </is>
      </c>
      <c r="CQ273" s="2" t="inlineStr">
        <is>
          <t>3</t>
        </is>
      </c>
      <c r="CR273" s="2" t="inlineStr">
        <is>
          <t/>
        </is>
      </c>
      <c r="CS273" t="inlineStr">
        <is>
          <t/>
        </is>
      </c>
      <c r="CT273" s="2" t="inlineStr">
        <is>
          <t>Maroteaux-Lamys sjukdom|
mukopolysackaridos typ VI|
MPS VI|
arylsulfatas B-brist</t>
        </is>
      </c>
      <c r="CU273" s="2" t="inlineStr">
        <is>
          <t>3|
3|
3|
3</t>
        </is>
      </c>
      <c r="CV273" s="2" t="inlineStr">
        <is>
          <t xml:space="preserve">|
|
|
</t>
        </is>
      </c>
      <c r="CW273" t="inlineStr">
        <is>
          <t/>
        </is>
      </c>
    </row>
    <row r="274">
      <c r="A274" s="1" t="str">
        <f>HYPERLINK("https://iate.europa.eu/entry/result/51152/all", "51152")</f>
        <v>51152</v>
      </c>
      <c r="B274" t="inlineStr">
        <is>
          <t>Domain code not specified</t>
        </is>
      </c>
      <c r="C274" t="inlineStr">
        <is>
          <t>Domain code not specified</t>
        </is>
      </c>
      <c r="D274" t="inlineStr">
        <is>
          <t>no</t>
        </is>
      </c>
      <c r="E274" t="inlineStr">
        <is>
          <t/>
        </is>
      </c>
      <c r="F274" t="inlineStr">
        <is>
          <t/>
        </is>
      </c>
      <c r="G274" t="inlineStr">
        <is>
          <t/>
        </is>
      </c>
      <c r="H274" t="inlineStr">
        <is>
          <t/>
        </is>
      </c>
      <c r="I274" t="inlineStr">
        <is>
          <t/>
        </is>
      </c>
      <c r="J274" t="inlineStr">
        <is>
          <t/>
        </is>
      </c>
      <c r="K274" t="inlineStr">
        <is>
          <t/>
        </is>
      </c>
      <c r="L274" t="inlineStr">
        <is>
          <t/>
        </is>
      </c>
      <c r="M274" t="inlineStr">
        <is>
          <t/>
        </is>
      </c>
      <c r="N274" t="inlineStr">
        <is>
          <t/>
        </is>
      </c>
      <c r="O274" t="inlineStr">
        <is>
          <t/>
        </is>
      </c>
      <c r="P274" t="inlineStr">
        <is>
          <t/>
        </is>
      </c>
      <c r="Q274" t="inlineStr">
        <is>
          <t/>
        </is>
      </c>
      <c r="R274" t="inlineStr">
        <is>
          <t/>
        </is>
      </c>
      <c r="S274" t="inlineStr">
        <is>
          <t/>
        </is>
      </c>
      <c r="T274" t="inlineStr">
        <is>
          <t/>
        </is>
      </c>
      <c r="U274" t="inlineStr">
        <is>
          <t/>
        </is>
      </c>
      <c r="V274" t="inlineStr">
        <is>
          <t/>
        </is>
      </c>
      <c r="W274" t="inlineStr">
        <is>
          <t/>
        </is>
      </c>
      <c r="X274" t="inlineStr">
        <is>
          <t/>
        </is>
      </c>
      <c r="Y274" t="inlineStr">
        <is>
          <t/>
        </is>
      </c>
      <c r="Z274" s="2" t="inlineStr">
        <is>
          <t>recurrent malignant glioma</t>
        </is>
      </c>
      <c r="AA274" s="2" t="inlineStr">
        <is>
          <t>3</t>
        </is>
      </c>
      <c r="AB274" s="2" t="inlineStr">
        <is>
          <t/>
        </is>
      </c>
      <c r="AC274" t="inlineStr">
        <is>
          <t/>
        </is>
      </c>
      <c r="AD274" t="inlineStr">
        <is>
          <t/>
        </is>
      </c>
      <c r="AE274" t="inlineStr">
        <is>
          <t/>
        </is>
      </c>
      <c r="AF274" t="inlineStr">
        <is>
          <t/>
        </is>
      </c>
      <c r="AG274" t="inlineStr">
        <is>
          <t/>
        </is>
      </c>
      <c r="AH274" t="inlineStr">
        <is>
          <t/>
        </is>
      </c>
      <c r="AI274" t="inlineStr">
        <is>
          <t/>
        </is>
      </c>
      <c r="AJ274" t="inlineStr">
        <is>
          <t/>
        </is>
      </c>
      <c r="AK274" t="inlineStr">
        <is>
          <t/>
        </is>
      </c>
      <c r="AL274" t="inlineStr">
        <is>
          <t/>
        </is>
      </c>
      <c r="AM274" t="inlineStr">
        <is>
          <t/>
        </is>
      </c>
      <c r="AN274" t="inlineStr">
        <is>
          <t/>
        </is>
      </c>
      <c r="AO274" t="inlineStr">
        <is>
          <t/>
        </is>
      </c>
      <c r="AP274" t="inlineStr">
        <is>
          <t/>
        </is>
      </c>
      <c r="AQ274" t="inlineStr">
        <is>
          <t/>
        </is>
      </c>
      <c r="AR274" t="inlineStr">
        <is>
          <t/>
        </is>
      </c>
      <c r="AS274" t="inlineStr">
        <is>
          <t/>
        </is>
      </c>
      <c r="AT274" t="inlineStr">
        <is>
          <t/>
        </is>
      </c>
      <c r="AU274" t="inlineStr">
        <is>
          <t/>
        </is>
      </c>
      <c r="AV274" t="inlineStr">
        <is>
          <t/>
        </is>
      </c>
      <c r="AW274" t="inlineStr">
        <is>
          <t/>
        </is>
      </c>
      <c r="AX274" t="inlineStr">
        <is>
          <t/>
        </is>
      </c>
      <c r="AY274" t="inlineStr">
        <is>
          <t/>
        </is>
      </c>
      <c r="AZ274" t="inlineStr">
        <is>
          <t/>
        </is>
      </c>
      <c r="BA274" t="inlineStr">
        <is>
          <t/>
        </is>
      </c>
      <c r="BB274" t="inlineStr">
        <is>
          <t/>
        </is>
      </c>
      <c r="BC274" t="inlineStr">
        <is>
          <t/>
        </is>
      </c>
      <c r="BD274" t="inlineStr">
        <is>
          <t/>
        </is>
      </c>
      <c r="BE274" t="inlineStr">
        <is>
          <t/>
        </is>
      </c>
      <c r="BF274" t="inlineStr">
        <is>
          <t/>
        </is>
      </c>
      <c r="BG274" t="inlineStr">
        <is>
          <t/>
        </is>
      </c>
      <c r="BH274" t="inlineStr">
        <is>
          <t/>
        </is>
      </c>
      <c r="BI274" t="inlineStr">
        <is>
          <t/>
        </is>
      </c>
      <c r="BJ274" t="inlineStr">
        <is>
          <t/>
        </is>
      </c>
      <c r="BK274" t="inlineStr">
        <is>
          <t/>
        </is>
      </c>
      <c r="BL274" t="inlineStr">
        <is>
          <t/>
        </is>
      </c>
      <c r="BM274" t="inlineStr">
        <is>
          <t/>
        </is>
      </c>
      <c r="BN274" t="inlineStr">
        <is>
          <t/>
        </is>
      </c>
      <c r="BO274" t="inlineStr">
        <is>
          <t/>
        </is>
      </c>
      <c r="BP274" t="inlineStr">
        <is>
          <t/>
        </is>
      </c>
      <c r="BQ274" t="inlineStr">
        <is>
          <t/>
        </is>
      </c>
      <c r="BR274" t="inlineStr">
        <is>
          <t/>
        </is>
      </c>
      <c r="BS274" t="inlineStr">
        <is>
          <t/>
        </is>
      </c>
      <c r="BT274" t="inlineStr">
        <is>
          <t/>
        </is>
      </c>
      <c r="BU274" t="inlineStr">
        <is>
          <t/>
        </is>
      </c>
      <c r="BV274" t="inlineStr">
        <is>
          <t/>
        </is>
      </c>
      <c r="BW274" t="inlineStr">
        <is>
          <t/>
        </is>
      </c>
      <c r="BX274" t="inlineStr">
        <is>
          <t/>
        </is>
      </c>
      <c r="BY274" t="inlineStr">
        <is>
          <t/>
        </is>
      </c>
      <c r="BZ274" t="inlineStr">
        <is>
          <t/>
        </is>
      </c>
      <c r="CA274" t="inlineStr">
        <is>
          <t/>
        </is>
      </c>
      <c r="CB274" t="inlineStr">
        <is>
          <t/>
        </is>
      </c>
      <c r="CC274" t="inlineStr">
        <is>
          <t/>
        </is>
      </c>
      <c r="CD274" t="inlineStr">
        <is>
          <t/>
        </is>
      </c>
      <c r="CE274" t="inlineStr">
        <is>
          <t/>
        </is>
      </c>
      <c r="CF274" t="inlineStr">
        <is>
          <t/>
        </is>
      </c>
      <c r="CG274" t="inlineStr">
        <is>
          <t/>
        </is>
      </c>
      <c r="CH274" t="inlineStr">
        <is>
          <t/>
        </is>
      </c>
      <c r="CI274" t="inlineStr">
        <is>
          <t/>
        </is>
      </c>
      <c r="CJ274" t="inlineStr">
        <is>
          <t/>
        </is>
      </c>
      <c r="CK274" t="inlineStr">
        <is>
          <t/>
        </is>
      </c>
      <c r="CL274" t="inlineStr">
        <is>
          <t/>
        </is>
      </c>
      <c r="CM274" t="inlineStr">
        <is>
          <t/>
        </is>
      </c>
      <c r="CN274" t="inlineStr">
        <is>
          <t/>
        </is>
      </c>
      <c r="CO274" t="inlineStr">
        <is>
          <t/>
        </is>
      </c>
      <c r="CP274" t="inlineStr">
        <is>
          <t/>
        </is>
      </c>
      <c r="CQ274" t="inlineStr">
        <is>
          <t/>
        </is>
      </c>
      <c r="CR274" t="inlineStr">
        <is>
          <t/>
        </is>
      </c>
      <c r="CS274" t="inlineStr">
        <is>
          <t/>
        </is>
      </c>
      <c r="CT274" s="2" t="inlineStr">
        <is>
          <t>recidiverande malignt gliom</t>
        </is>
      </c>
      <c r="CU274" s="2" t="inlineStr">
        <is>
          <t>3</t>
        </is>
      </c>
      <c r="CV274" s="2" t="inlineStr">
        <is>
          <t/>
        </is>
      </c>
      <c r="CW274" t="inlineStr">
        <is>
          <t>1.Se Lindskog, Medicinsk terminologi, 1997</t>
        </is>
      </c>
    </row>
    <row r="275">
      <c r="A275" s="1" t="str">
        <f>HYPERLINK("https://iate.europa.eu/entry/result/156803/all", "156803")</f>
        <v>156803</v>
      </c>
      <c r="B275" t="inlineStr">
        <is>
          <t>SOCIAL QUESTIONS</t>
        </is>
      </c>
      <c r="C275" t="inlineStr">
        <is>
          <t>SOCIAL QUESTIONS|health|medical science</t>
        </is>
      </c>
      <c r="D275" t="inlineStr">
        <is>
          <t>yes</t>
        </is>
      </c>
      <c r="E275" t="inlineStr">
        <is>
          <t/>
        </is>
      </c>
      <c r="F275" s="2" t="inlineStr">
        <is>
          <t>брошура на изследователя</t>
        </is>
      </c>
      <c r="G275" s="2" t="inlineStr">
        <is>
          <t>4</t>
        </is>
      </c>
      <c r="H275" s="2" t="inlineStr">
        <is>
          <t/>
        </is>
      </c>
      <c r="I275" t="inlineStr">
        <is>
          <t>Съвкупността от клиничните и неклиничните данни за изпитвания лекарствен продукт/продукти, които са от значение за изпитването на продукта или продуктите върху хората.</t>
        </is>
      </c>
      <c r="J275" s="2" t="inlineStr">
        <is>
          <t>soubor informací pro zkoušejícího</t>
        </is>
      </c>
      <c r="K275" s="2" t="inlineStr">
        <is>
          <t>3</t>
        </is>
      </c>
      <c r="L275" s="2" t="inlineStr">
        <is>
          <t/>
        </is>
      </c>
      <c r="M275" t="inlineStr">
        <is>
          <t>souhrn klinických a neklinických údajů o hodnoceném léčivu(ech), který se vztahuje k hodnocení testovaného léčiva na lidských subjektech</t>
        </is>
      </c>
      <c r="N275" t="inlineStr">
        <is>
          <t/>
        </is>
      </c>
      <c r="O275" t="inlineStr">
        <is>
          <t/>
        </is>
      </c>
      <c r="P275" t="inlineStr">
        <is>
          <t/>
        </is>
      </c>
      <c r="Q275" t="inlineStr">
        <is>
          <t/>
        </is>
      </c>
      <c r="R275" s="2" t="inlineStr">
        <is>
          <t>Information für den Prüfer</t>
        </is>
      </c>
      <c r="S275" s="2" t="inlineStr">
        <is>
          <t>1</t>
        </is>
      </c>
      <c r="T275" s="2" t="inlineStr">
        <is>
          <t/>
        </is>
      </c>
      <c r="U275" t="inlineStr">
        <is>
          <t/>
        </is>
      </c>
      <c r="V275" s="2" t="inlineStr">
        <is>
          <t>ενημερωτικό φυλλάδιο ερευνητή|
ΕΦΕ</t>
        </is>
      </c>
      <c r="W275" s="2" t="inlineStr">
        <is>
          <t>3|
3</t>
        </is>
      </c>
      <c r="X275" s="2" t="inlineStr">
        <is>
          <t xml:space="preserve">|
</t>
        </is>
      </c>
      <c r="Y275" t="inlineStr">
        <is>
          <t>η συλλογή των κλινικών και μη κλινικών δεδομένων που αφορούν το ή τα δοκιμαζόμενα φάρμακα, και τα οποία είναι χρήσιμα για τη μελέτη του εν λόγω προϊόντος ή προϊόντων στον άνθρωπο</t>
        </is>
      </c>
      <c r="Z275" s="2" t="inlineStr">
        <is>
          <t>investigator's brochure|
IB</t>
        </is>
      </c>
      <c r="AA275" s="2" t="inlineStr">
        <is>
          <t>3|
3</t>
        </is>
      </c>
      <c r="AB275" s="2" t="inlineStr">
        <is>
          <t xml:space="preserve">|
</t>
        </is>
      </c>
      <c r="AC275" t="inlineStr">
        <is>
          <t>compilation of the clinical and non-clinical data on the investigational medicinal product or products which provides the investigators and others involved in the trial with information to facilitate their understanding of the rationale for, and their compliance with, key features of the protocol, such as the dose, dose frequency/interval, methods of administration, and safety monitoring procedures</t>
        </is>
      </c>
      <c r="AD275" s="2" t="inlineStr">
        <is>
          <t>manual del investigador</t>
        </is>
      </c>
      <c r="AE275" s="2" t="inlineStr">
        <is>
          <t>2</t>
        </is>
      </c>
      <c r="AF275" s="2" t="inlineStr">
        <is>
          <t/>
        </is>
      </c>
      <c r="AG275" t="inlineStr">
        <is>
          <t>Manual que el investigador [ &lt;a href="/entry/result/1237287/all" id="ENTRY_TO_ENTRY_CONVERTER" target="_blank"&gt;IATE:1237287&lt;/a&gt; ] recibe del promotor [ &lt;a href="/entry/result/1687928/all" id="ENTRY_TO_ENTRY_CONVERTER" target="_blank"&gt;IATE:1687928&lt;/a&gt; ]y que ha de contener todos los datos clínicos y no clínicos sobre el medicamento en investigación que sean pertinentes para el ensayo clínico.</t>
        </is>
      </c>
      <c r="AH275" t="inlineStr">
        <is>
          <t/>
        </is>
      </c>
      <c r="AI275" t="inlineStr">
        <is>
          <t/>
        </is>
      </c>
      <c r="AJ275" t="inlineStr">
        <is>
          <t/>
        </is>
      </c>
      <c r="AK275" t="inlineStr">
        <is>
          <t/>
        </is>
      </c>
      <c r="AL275" s="2" t="inlineStr">
        <is>
          <t>tutkijan tietopaketti</t>
        </is>
      </c>
      <c r="AM275" s="2" t="inlineStr">
        <is>
          <t>3</t>
        </is>
      </c>
      <c r="AN275" s="2" t="inlineStr">
        <is>
          <t/>
        </is>
      </c>
      <c r="AO275" t="inlineStr">
        <is>
          <t>yhtä tai useampaa tutkimuslääkettä koskevien sellaisten kliinisten ja muiden tietojen kokonaisuus, jotka ovat merkityksellisiä tutkittaessa näitä lääkkeitä ihmisillä</t>
        </is>
      </c>
      <c r="AP275" s="2" t="inlineStr">
        <is>
          <t>brochure pour l'investigateur</t>
        </is>
      </c>
      <c r="AQ275" s="2" t="inlineStr">
        <is>
          <t>1</t>
        </is>
      </c>
      <c r="AR275" s="2" t="inlineStr">
        <is>
          <t/>
        </is>
      </c>
      <c r="AS275" t="inlineStr">
        <is>
          <t/>
        </is>
      </c>
      <c r="AT275" s="2" t="inlineStr">
        <is>
          <t>bróisiúr imscrúdaitheora</t>
        </is>
      </c>
      <c r="AU275" s="2" t="inlineStr">
        <is>
          <t>3</t>
        </is>
      </c>
      <c r="AV275" s="2" t="inlineStr">
        <is>
          <t/>
        </is>
      </c>
      <c r="AW275" t="inlineStr">
        <is>
          <t/>
        </is>
      </c>
      <c r="AX275" t="inlineStr">
        <is>
          <t/>
        </is>
      </c>
      <c r="AY275" t="inlineStr">
        <is>
          <t/>
        </is>
      </c>
      <c r="AZ275" t="inlineStr">
        <is>
          <t/>
        </is>
      </c>
      <c r="BA275" t="inlineStr">
        <is>
          <t/>
        </is>
      </c>
      <c r="BB275" s="2" t="inlineStr">
        <is>
          <t>a vizsgáló részére összeállított ismertető|
IB</t>
        </is>
      </c>
      <c r="BC275" s="2" t="inlineStr">
        <is>
          <t>3|
3</t>
        </is>
      </c>
      <c r="BD275" s="2" t="inlineStr">
        <is>
          <t xml:space="preserve">|
</t>
        </is>
      </c>
      <c r="BE275" t="inlineStr">
        <is>
          <t>vizsgálati gyógyszerre vonatkozó klinikai és nem klinikai információkat ismertető dokumentum, amely a vizsgálókat és a klinikai vizsgálatban közreműködőket segítik a vizsgálati terv legfontosabb elemei, például az adagolás, az adagolás gyakorisága, a gyógyszer alkalmazási módja és a biztonságossági monitorozására szolgáló eljárások mögött álló okok megértésében, és az ezen elemekre vonatkozó előírásoknak való megfelelésben</t>
        </is>
      </c>
      <c r="BF275" s="2" t="inlineStr">
        <is>
          <t>manuale per lo sperimentatore</t>
        </is>
      </c>
      <c r="BG275" s="2" t="inlineStr">
        <is>
          <t>3</t>
        </is>
      </c>
      <c r="BH275" s="2" t="inlineStr">
        <is>
          <t/>
        </is>
      </c>
      <c r="BI275" t="inlineStr">
        <is>
          <t>raccolta di dati clinici e non clinici sul medicinale o sui medicinali sperimentali che sono pertinenti per lo studio dei medesimi nell'uomo, con lo scopo di fornire agli sperimentatori e alle altre persone coinvolte nella sperimentazione clinica informazioni volte a facilitare la comprensione del razionale delle caratteristiche essenziali del protocollo, quali la dose, la frequenza/l'intervallo di dosaggio, i metodi di somministrazione e le procedure di monitoraggio della sicurezza, e ad agevolare il rispetto di tali caratteristiche</t>
        </is>
      </c>
      <c r="BJ275" s="2" t="inlineStr">
        <is>
          <t>tyrėjo brošiūra</t>
        </is>
      </c>
      <c r="BK275" s="2" t="inlineStr">
        <is>
          <t>4</t>
        </is>
      </c>
      <c r="BL275" s="2" t="inlineStr">
        <is>
          <t/>
        </is>
      </c>
      <c r="BM275" t="inlineStr">
        <is>
          <t/>
        </is>
      </c>
      <c r="BN275" s="2" t="inlineStr">
        <is>
          <t>pētnieka brošūra</t>
        </is>
      </c>
      <c r="BO275" s="2" t="inlineStr">
        <is>
          <t>3</t>
        </is>
      </c>
      <c r="BP275" s="2" t="inlineStr">
        <is>
          <t/>
        </is>
      </c>
      <c r="BQ275" t="inlineStr">
        <is>
          <t>klīniskās un neklīniskās uzziņu informācijas apkopojums par pētāmajām zālēm, kura attiecas uz konkrēto zāļu pētījumiem ar cilvēkiem</t>
        </is>
      </c>
      <c r="BR275" s="2" t="inlineStr">
        <is>
          <t>fuljett tal-investigatur</t>
        </is>
      </c>
      <c r="BS275" s="2" t="inlineStr">
        <is>
          <t>3</t>
        </is>
      </c>
      <c r="BT275" s="2" t="inlineStr">
        <is>
          <t/>
        </is>
      </c>
      <c r="BU275" t="inlineStr">
        <is>
          <t/>
        </is>
      </c>
      <c r="BV275" s="2" t="inlineStr">
        <is>
          <t>onderzoekersdossier|
onderzoeksdossier</t>
        </is>
      </c>
      <c r="BW275" s="2" t="inlineStr">
        <is>
          <t>3|
1</t>
        </is>
      </c>
      <c r="BX275" s="2" t="inlineStr">
        <is>
          <t xml:space="preserve">|
</t>
        </is>
      </c>
      <c r="BY275" t="inlineStr">
        <is>
          <t>verzameling van de klinische en niet-klinische gegevens over een geneesmiddel die relevant zijn voor onderzoek bij menselijke proefpersonen (COM, art.2)</t>
        </is>
      </c>
      <c r="BZ275" s="2" t="inlineStr">
        <is>
          <t>broszura badacza</t>
        </is>
      </c>
      <c r="CA275" s="2" t="inlineStr">
        <is>
          <t>3</t>
        </is>
      </c>
      <c r="CB275" s="2" t="inlineStr">
        <is>
          <t/>
        </is>
      </c>
      <c r="CC275" t="inlineStr">
        <is>
          <t>zbiór danych klinicznych i nieklinicznych dotyczących badanego produktu leczniczego lub produktów leczniczych, mających znaczenie dla prowadzenia badań tego produktu lub produktów na ludziach</t>
        </is>
      </c>
      <c r="CD275" s="2" t="inlineStr">
        <is>
          <t>brochura para o investigador|
brochura do investigador|
BI</t>
        </is>
      </c>
      <c r="CE275" s="2" t="inlineStr">
        <is>
          <t>3|
3|
3</t>
        </is>
      </c>
      <c r="CF275" s="2" t="inlineStr">
        <is>
          <t xml:space="preserve">|
|
</t>
        </is>
      </c>
      <c r="CG275" t="inlineStr">
        <is>
          <t>Compilação dos dados clínicos e não clínicos relativos ao ou aos medicamentos experimentais, pertinentes para o estudo desse(s) medicamento(s) no ser humano.</t>
        </is>
      </c>
      <c r="CH275" s="2" t="inlineStr">
        <is>
          <t>broșura investigatorului</t>
        </is>
      </c>
      <c r="CI275" s="2" t="inlineStr">
        <is>
          <t>3</t>
        </is>
      </c>
      <c r="CJ275" s="2" t="inlineStr">
        <is>
          <t/>
        </is>
      </c>
      <c r="CK275" t="inlineStr">
        <is>
          <t>ansamblu de date clinice sau nonclinice privind medicamentul sau medicamentele investigat/investigate si care sunt relevante pentru studiul acestor produse la om</t>
        </is>
      </c>
      <c r="CL275" s="2" t="inlineStr">
        <is>
          <t>príručka pre skúšajúceho</t>
        </is>
      </c>
      <c r="CM275" s="2" t="inlineStr">
        <is>
          <t>3</t>
        </is>
      </c>
      <c r="CN275" s="2" t="inlineStr">
        <is>
          <t/>
        </is>
      </c>
      <c r="CO275" t="inlineStr">
        <is>
          <t>súbor klinických a neklinických údajov o skúšanom lieku alebo skúšaných liekoch, ktoré sú dôležité pre skúšanie týchto liekov na ľuďoch</t>
        </is>
      </c>
      <c r="CP275" s="2" t="inlineStr">
        <is>
          <t>brošura za raziskovalca</t>
        </is>
      </c>
      <c r="CQ275" s="2" t="inlineStr">
        <is>
          <t>3</t>
        </is>
      </c>
      <c r="CR275" s="2" t="inlineStr">
        <is>
          <t/>
        </is>
      </c>
      <c r="CS275" t="inlineStr">
        <is>
          <t>Zbirka vseh kliničnih in nekliničnih podatkov o zdravilih v preskušanju, pomembnih za klinično preskušanje. Zbirko sponzor predloži raziskovalcu in jo dopolnjuje vsaj enkrat letno ali pogosteje, če so na voljo nove informacije o varnosti.</t>
        </is>
      </c>
      <c r="CT275" s="2" t="inlineStr">
        <is>
          <t>prövarhandbok</t>
        </is>
      </c>
      <c r="CU275" s="2" t="inlineStr">
        <is>
          <t>3</t>
        </is>
      </c>
      <c r="CV275" s="2" t="inlineStr">
        <is>
          <t/>
        </is>
      </c>
      <c r="CW275" t="inlineStr">
        <is>
          <t>sammanställning av de kliniska och icke-kliniska uppgifter om prövningsläkemedlet eller prövningsläkemedlen som har betydelse för prövningen</t>
        </is>
      </c>
    </row>
    <row r="276">
      <c r="A276" s="1" t="str">
        <f>HYPERLINK("https://iate.europa.eu/entry/result/1687892/all", "1687892")</f>
        <v>1687892</v>
      </c>
      <c r="B276" t="inlineStr">
        <is>
          <t>SOCIAL QUESTIONS</t>
        </is>
      </c>
      <c r="C276" t="inlineStr">
        <is>
          <t>SOCIAL QUESTIONS|health|medical science</t>
        </is>
      </c>
      <c r="D276" t="inlineStr">
        <is>
          <t>no</t>
        </is>
      </c>
      <c r="E276" t="inlineStr">
        <is>
          <t/>
        </is>
      </c>
      <c r="F276" t="inlineStr">
        <is>
          <t/>
        </is>
      </c>
      <c r="G276" t="inlineStr">
        <is>
          <t/>
        </is>
      </c>
      <c r="H276" t="inlineStr">
        <is>
          <t/>
        </is>
      </c>
      <c r="I276" t="inlineStr">
        <is>
          <t/>
        </is>
      </c>
      <c r="J276" t="inlineStr">
        <is>
          <t/>
        </is>
      </c>
      <c r="K276" t="inlineStr">
        <is>
          <t/>
        </is>
      </c>
      <c r="L276" t="inlineStr">
        <is>
          <t/>
        </is>
      </c>
      <c r="M276" t="inlineStr">
        <is>
          <t/>
        </is>
      </c>
      <c r="N276" s="2" t="inlineStr">
        <is>
          <t>undersøgelse af tyndtarmspassagen med barium</t>
        </is>
      </c>
      <c r="O276" s="2" t="inlineStr">
        <is>
          <t>3</t>
        </is>
      </c>
      <c r="P276" s="2" t="inlineStr">
        <is>
          <t/>
        </is>
      </c>
      <c r="Q276" t="inlineStr">
        <is>
          <t/>
        </is>
      </c>
      <c r="R276" s="2" t="inlineStr">
        <is>
          <t>Dünndarmpassage mit Barium</t>
        </is>
      </c>
      <c r="S276" s="2" t="inlineStr">
        <is>
          <t>3</t>
        </is>
      </c>
      <c r="T276" s="2" t="inlineStr">
        <is>
          <t/>
        </is>
      </c>
      <c r="U276" t="inlineStr">
        <is>
          <t/>
        </is>
      </c>
      <c r="V276" s="2" t="inlineStr">
        <is>
          <t>βαριούχος διάβαση του λεπτού εντέρου</t>
        </is>
      </c>
      <c r="W276" s="2" t="inlineStr">
        <is>
          <t>3</t>
        </is>
      </c>
      <c r="X276" s="2" t="inlineStr">
        <is>
          <t/>
        </is>
      </c>
      <c r="Y276" t="inlineStr">
        <is>
          <t/>
        </is>
      </c>
      <c r="Z276" s="2" t="inlineStr">
        <is>
          <t>small bowel transit time with barium|
small intestinal transit time with barium</t>
        </is>
      </c>
      <c r="AA276" s="2" t="inlineStr">
        <is>
          <t>3|
3</t>
        </is>
      </c>
      <c r="AB276" s="2" t="inlineStr">
        <is>
          <t xml:space="preserve">|
</t>
        </is>
      </c>
      <c r="AC276" t="inlineStr">
        <is>
          <t/>
        </is>
      </c>
      <c r="AD276" s="2" t="inlineStr">
        <is>
          <t>tránsito del intestino</t>
        </is>
      </c>
      <c r="AE276" s="2" t="inlineStr">
        <is>
          <t>3</t>
        </is>
      </c>
      <c r="AF276" s="2" t="inlineStr">
        <is>
          <t/>
        </is>
      </c>
      <c r="AG276" t="inlineStr">
        <is>
          <t/>
        </is>
      </c>
      <c r="AH276" t="inlineStr">
        <is>
          <t/>
        </is>
      </c>
      <c r="AI276" t="inlineStr">
        <is>
          <t/>
        </is>
      </c>
      <c r="AJ276" t="inlineStr">
        <is>
          <t/>
        </is>
      </c>
      <c r="AK276" t="inlineStr">
        <is>
          <t/>
        </is>
      </c>
      <c r="AL276" s="2" t="inlineStr">
        <is>
          <t>ohutsuolen kauttakulkututkimus|
ohutsuolen passagetutkimus</t>
        </is>
      </c>
      <c r="AM276" s="2" t="inlineStr">
        <is>
          <t>3|
3</t>
        </is>
      </c>
      <c r="AN276" s="2" t="inlineStr">
        <is>
          <t xml:space="preserve">|
</t>
        </is>
      </c>
      <c r="AO276" t="inlineStr">
        <is>
          <t/>
        </is>
      </c>
      <c r="AP276" s="2" t="inlineStr">
        <is>
          <t>transit baryté de l'intestin grêle</t>
        </is>
      </c>
      <c r="AQ276" s="2" t="inlineStr">
        <is>
          <t>3</t>
        </is>
      </c>
      <c r="AR276" s="2" t="inlineStr">
        <is>
          <t/>
        </is>
      </c>
      <c r="AS276" t="inlineStr">
        <is>
          <t>examen radiographique de l'intestin grêle fréquemment pratiqué, consistant à suivre la progression dans cet organe d'une bouillie de baryte, sous contrôle radiographique avec prise de clichés successifs</t>
        </is>
      </c>
      <c r="AT276" t="inlineStr">
        <is>
          <t/>
        </is>
      </c>
      <c r="AU276" t="inlineStr">
        <is>
          <t/>
        </is>
      </c>
      <c r="AV276" t="inlineStr">
        <is>
          <t/>
        </is>
      </c>
      <c r="AW276" t="inlineStr">
        <is>
          <t/>
        </is>
      </c>
      <c r="AX276" t="inlineStr">
        <is>
          <t/>
        </is>
      </c>
      <c r="AY276" t="inlineStr">
        <is>
          <t/>
        </is>
      </c>
      <c r="AZ276" t="inlineStr">
        <is>
          <t/>
        </is>
      </c>
      <c r="BA276" t="inlineStr">
        <is>
          <t/>
        </is>
      </c>
      <c r="BB276" t="inlineStr">
        <is>
          <t/>
        </is>
      </c>
      <c r="BC276" t="inlineStr">
        <is>
          <t/>
        </is>
      </c>
      <c r="BD276" t="inlineStr">
        <is>
          <t/>
        </is>
      </c>
      <c r="BE276" t="inlineStr">
        <is>
          <t/>
        </is>
      </c>
      <c r="BF276" s="2" t="inlineStr">
        <is>
          <t>clisma selettivo del tenue</t>
        </is>
      </c>
      <c r="BG276" s="2" t="inlineStr">
        <is>
          <t>3</t>
        </is>
      </c>
      <c r="BH276" s="2" t="inlineStr">
        <is>
          <t/>
        </is>
      </c>
      <c r="BI276" t="inlineStr">
        <is>
          <t>esame radiologico per la visualizzazione della parete e del lume intestinale con mezzo di contrasto, introdotto attraverso un sondino radiopatico per via trans-nasale, ed insufflazione successiva dell'aria per distendere le anse e favorire così la progressione del contrasto stesso</t>
        </is>
      </c>
      <c r="BJ276" t="inlineStr">
        <is>
          <t/>
        </is>
      </c>
      <c r="BK276" t="inlineStr">
        <is>
          <t/>
        </is>
      </c>
      <c r="BL276" t="inlineStr">
        <is>
          <t/>
        </is>
      </c>
      <c r="BM276" t="inlineStr">
        <is>
          <t/>
        </is>
      </c>
      <c r="BN276" t="inlineStr">
        <is>
          <t/>
        </is>
      </c>
      <c r="BO276" t="inlineStr">
        <is>
          <t/>
        </is>
      </c>
      <c r="BP276" t="inlineStr">
        <is>
          <t/>
        </is>
      </c>
      <c r="BQ276" t="inlineStr">
        <is>
          <t/>
        </is>
      </c>
      <c r="BR276" t="inlineStr">
        <is>
          <t/>
        </is>
      </c>
      <c r="BS276" t="inlineStr">
        <is>
          <t/>
        </is>
      </c>
      <c r="BT276" t="inlineStr">
        <is>
          <t/>
        </is>
      </c>
      <c r="BU276" t="inlineStr">
        <is>
          <t/>
        </is>
      </c>
      <c r="BV276" s="2" t="inlineStr">
        <is>
          <t>dunnedarmonderzoek met behulp van bariumcontrastpap</t>
        </is>
      </c>
      <c r="BW276" s="2" t="inlineStr">
        <is>
          <t>3</t>
        </is>
      </c>
      <c r="BX276" s="2" t="inlineStr">
        <is>
          <t/>
        </is>
      </c>
      <c r="BY276" t="inlineStr">
        <is>
          <t/>
        </is>
      </c>
      <c r="BZ276" t="inlineStr">
        <is>
          <t/>
        </is>
      </c>
      <c r="CA276" t="inlineStr">
        <is>
          <t/>
        </is>
      </c>
      <c r="CB276" t="inlineStr">
        <is>
          <t/>
        </is>
      </c>
      <c r="CC276" t="inlineStr">
        <is>
          <t/>
        </is>
      </c>
      <c r="CD276" s="2" t="inlineStr">
        <is>
          <t>trânsito baritado do intestino delgado</t>
        </is>
      </c>
      <c r="CE276" s="2" t="inlineStr">
        <is>
          <t>3</t>
        </is>
      </c>
      <c r="CF276" s="2" t="inlineStr">
        <is>
          <t/>
        </is>
      </c>
      <c r="CG276" t="inlineStr">
        <is>
          <t/>
        </is>
      </c>
      <c r="CH276" t="inlineStr">
        <is>
          <t/>
        </is>
      </c>
      <c r="CI276" t="inlineStr">
        <is>
          <t/>
        </is>
      </c>
      <c r="CJ276" t="inlineStr">
        <is>
          <t/>
        </is>
      </c>
      <c r="CK276" t="inlineStr">
        <is>
          <t/>
        </is>
      </c>
      <c r="CL276" t="inlineStr">
        <is>
          <t/>
        </is>
      </c>
      <c r="CM276" t="inlineStr">
        <is>
          <t/>
        </is>
      </c>
      <c r="CN276" t="inlineStr">
        <is>
          <t/>
        </is>
      </c>
      <c r="CO276" t="inlineStr">
        <is>
          <t/>
        </is>
      </c>
      <c r="CP276" t="inlineStr">
        <is>
          <t/>
        </is>
      </c>
      <c r="CQ276" t="inlineStr">
        <is>
          <t/>
        </is>
      </c>
      <c r="CR276" t="inlineStr">
        <is>
          <t/>
        </is>
      </c>
      <c r="CS276" t="inlineStr">
        <is>
          <t/>
        </is>
      </c>
      <c r="CT276" t="inlineStr">
        <is>
          <t/>
        </is>
      </c>
      <c r="CU276" t="inlineStr">
        <is>
          <t/>
        </is>
      </c>
      <c r="CV276" t="inlineStr">
        <is>
          <t/>
        </is>
      </c>
      <c r="CW276" t="inlineStr">
        <is>
          <t/>
        </is>
      </c>
    </row>
    <row r="277">
      <c r="A277" s="1" t="str">
        <f>HYPERLINK("https://iate.europa.eu/entry/result/1079239/all", "1079239")</f>
        <v>1079239</v>
      </c>
      <c r="B277" t="inlineStr">
        <is>
          <t>SOCIAL QUESTIONS</t>
        </is>
      </c>
      <c r="C277" t="inlineStr">
        <is>
          <t>SOCIAL QUESTIONS|health|medical science</t>
        </is>
      </c>
      <c r="D277" t="inlineStr">
        <is>
          <t>no</t>
        </is>
      </c>
      <c r="E277" t="inlineStr">
        <is>
          <t/>
        </is>
      </c>
      <c r="F277" t="inlineStr">
        <is>
          <t/>
        </is>
      </c>
      <c r="G277" t="inlineStr">
        <is>
          <t/>
        </is>
      </c>
      <c r="H277" t="inlineStr">
        <is>
          <t/>
        </is>
      </c>
      <c r="I277" t="inlineStr">
        <is>
          <t/>
        </is>
      </c>
      <c r="J277" t="inlineStr">
        <is>
          <t/>
        </is>
      </c>
      <c r="K277" t="inlineStr">
        <is>
          <t/>
        </is>
      </c>
      <c r="L277" t="inlineStr">
        <is>
          <t/>
        </is>
      </c>
      <c r="M277" t="inlineStr">
        <is>
          <t/>
        </is>
      </c>
      <c r="N277" t="inlineStr">
        <is>
          <t/>
        </is>
      </c>
      <c r="O277" t="inlineStr">
        <is>
          <t/>
        </is>
      </c>
      <c r="P277" t="inlineStr">
        <is>
          <t/>
        </is>
      </c>
      <c r="Q277" t="inlineStr">
        <is>
          <t/>
        </is>
      </c>
      <c r="R277" t="inlineStr">
        <is>
          <t/>
        </is>
      </c>
      <c r="S277" t="inlineStr">
        <is>
          <t/>
        </is>
      </c>
      <c r="T277" t="inlineStr">
        <is>
          <t/>
        </is>
      </c>
      <c r="U277" t="inlineStr">
        <is>
          <t/>
        </is>
      </c>
      <c r="V277" t="inlineStr">
        <is>
          <t/>
        </is>
      </c>
      <c r="W277" t="inlineStr">
        <is>
          <t/>
        </is>
      </c>
      <c r="X277" t="inlineStr">
        <is>
          <t/>
        </is>
      </c>
      <c r="Y277" t="inlineStr">
        <is>
          <t/>
        </is>
      </c>
      <c r="Z277" s="2" t="inlineStr">
        <is>
          <t>induction hormone therapy</t>
        </is>
      </c>
      <c r="AA277" s="2" t="inlineStr">
        <is>
          <t>3</t>
        </is>
      </c>
      <c r="AB277" s="2" t="inlineStr">
        <is>
          <t/>
        </is>
      </c>
      <c r="AC277" t="inlineStr">
        <is>
          <t/>
        </is>
      </c>
      <c r="AD277" s="2" t="inlineStr">
        <is>
          <t>terapia hormonal por inducción</t>
        </is>
      </c>
      <c r="AE277" s="2" t="inlineStr">
        <is>
          <t>3</t>
        </is>
      </c>
      <c r="AF277" s="2" t="inlineStr">
        <is>
          <t/>
        </is>
      </c>
      <c r="AG277" t="inlineStr">
        <is>
          <t/>
        </is>
      </c>
      <c r="AH277" t="inlineStr">
        <is>
          <t/>
        </is>
      </c>
      <c r="AI277" t="inlineStr">
        <is>
          <t/>
        </is>
      </c>
      <c r="AJ277" t="inlineStr">
        <is>
          <t/>
        </is>
      </c>
      <c r="AK277" t="inlineStr">
        <is>
          <t/>
        </is>
      </c>
      <c r="AL277" t="inlineStr">
        <is>
          <t/>
        </is>
      </c>
      <c r="AM277" t="inlineStr">
        <is>
          <t/>
        </is>
      </c>
      <c r="AN277" t="inlineStr">
        <is>
          <t/>
        </is>
      </c>
      <c r="AO277" t="inlineStr">
        <is>
          <t/>
        </is>
      </c>
      <c r="AP277" s="2" t="inlineStr">
        <is>
          <t>hormonothérapie associée</t>
        </is>
      </c>
      <c r="AQ277" s="2" t="inlineStr">
        <is>
          <t>3</t>
        </is>
      </c>
      <c r="AR277" s="2" t="inlineStr">
        <is>
          <t/>
        </is>
      </c>
      <c r="AS277" t="inlineStr">
        <is>
          <t/>
        </is>
      </c>
      <c r="AT277" t="inlineStr">
        <is>
          <t/>
        </is>
      </c>
      <c r="AU277" t="inlineStr">
        <is>
          <t/>
        </is>
      </c>
      <c r="AV277" t="inlineStr">
        <is>
          <t/>
        </is>
      </c>
      <c r="AW277" t="inlineStr">
        <is>
          <t/>
        </is>
      </c>
      <c r="AX277" t="inlineStr">
        <is>
          <t/>
        </is>
      </c>
      <c r="AY277" t="inlineStr">
        <is>
          <t/>
        </is>
      </c>
      <c r="AZ277" t="inlineStr">
        <is>
          <t/>
        </is>
      </c>
      <c r="BA277" t="inlineStr">
        <is>
          <t/>
        </is>
      </c>
      <c r="BB277" t="inlineStr">
        <is>
          <t/>
        </is>
      </c>
      <c r="BC277" t="inlineStr">
        <is>
          <t/>
        </is>
      </c>
      <c r="BD277" t="inlineStr">
        <is>
          <t/>
        </is>
      </c>
      <c r="BE277" t="inlineStr">
        <is>
          <t/>
        </is>
      </c>
      <c r="BF277" s="2" t="inlineStr">
        <is>
          <t>terapia a induzione ormonale</t>
        </is>
      </c>
      <c r="BG277" s="2" t="inlineStr">
        <is>
          <t>3</t>
        </is>
      </c>
      <c r="BH277" s="2" t="inlineStr">
        <is>
          <t/>
        </is>
      </c>
      <c r="BI277" t="inlineStr">
        <is>
          <t/>
        </is>
      </c>
      <c r="BJ277" t="inlineStr">
        <is>
          <t/>
        </is>
      </c>
      <c r="BK277" t="inlineStr">
        <is>
          <t/>
        </is>
      </c>
      <c r="BL277" t="inlineStr">
        <is>
          <t/>
        </is>
      </c>
      <c r="BM277" t="inlineStr">
        <is>
          <t/>
        </is>
      </c>
      <c r="BN277" t="inlineStr">
        <is>
          <t/>
        </is>
      </c>
      <c r="BO277" t="inlineStr">
        <is>
          <t/>
        </is>
      </c>
      <c r="BP277" t="inlineStr">
        <is>
          <t/>
        </is>
      </c>
      <c r="BQ277" t="inlineStr">
        <is>
          <t/>
        </is>
      </c>
      <c r="BR277" t="inlineStr">
        <is>
          <t/>
        </is>
      </c>
      <c r="BS277" t="inlineStr">
        <is>
          <t/>
        </is>
      </c>
      <c r="BT277" t="inlineStr">
        <is>
          <t/>
        </is>
      </c>
      <c r="BU277" t="inlineStr">
        <is>
          <t/>
        </is>
      </c>
      <c r="BV277" t="inlineStr">
        <is>
          <t/>
        </is>
      </c>
      <c r="BW277" t="inlineStr">
        <is>
          <t/>
        </is>
      </c>
      <c r="BX277" t="inlineStr">
        <is>
          <t/>
        </is>
      </c>
      <c r="BY277" t="inlineStr">
        <is>
          <t/>
        </is>
      </c>
      <c r="BZ277" t="inlineStr">
        <is>
          <t/>
        </is>
      </c>
      <c r="CA277" t="inlineStr">
        <is>
          <t/>
        </is>
      </c>
      <c r="CB277" t="inlineStr">
        <is>
          <t/>
        </is>
      </c>
      <c r="CC277" t="inlineStr">
        <is>
          <t/>
        </is>
      </c>
      <c r="CD277" t="inlineStr">
        <is>
          <t/>
        </is>
      </c>
      <c r="CE277" t="inlineStr">
        <is>
          <t/>
        </is>
      </c>
      <c r="CF277" t="inlineStr">
        <is>
          <t/>
        </is>
      </c>
      <c r="CG277" t="inlineStr">
        <is>
          <t/>
        </is>
      </c>
      <c r="CH277" t="inlineStr">
        <is>
          <t/>
        </is>
      </c>
      <c r="CI277" t="inlineStr">
        <is>
          <t/>
        </is>
      </c>
      <c r="CJ277" t="inlineStr">
        <is>
          <t/>
        </is>
      </c>
      <c r="CK277" t="inlineStr">
        <is>
          <t/>
        </is>
      </c>
      <c r="CL277" t="inlineStr">
        <is>
          <t/>
        </is>
      </c>
      <c r="CM277" t="inlineStr">
        <is>
          <t/>
        </is>
      </c>
      <c r="CN277" t="inlineStr">
        <is>
          <t/>
        </is>
      </c>
      <c r="CO277" t="inlineStr">
        <is>
          <t/>
        </is>
      </c>
      <c r="CP277" t="inlineStr">
        <is>
          <t/>
        </is>
      </c>
      <c r="CQ277" t="inlineStr">
        <is>
          <t/>
        </is>
      </c>
      <c r="CR277" t="inlineStr">
        <is>
          <t/>
        </is>
      </c>
      <c r="CS277" t="inlineStr">
        <is>
          <t/>
        </is>
      </c>
      <c r="CT277" t="inlineStr">
        <is>
          <t/>
        </is>
      </c>
      <c r="CU277" t="inlineStr">
        <is>
          <t/>
        </is>
      </c>
      <c r="CV277" t="inlineStr">
        <is>
          <t/>
        </is>
      </c>
      <c r="CW277" t="inlineStr">
        <is>
          <t/>
        </is>
      </c>
    </row>
    <row r="278">
      <c r="A278" s="1" t="str">
        <f>HYPERLINK("https://iate.europa.eu/entry/result/3578896/all", "3578896")</f>
        <v>3578896</v>
      </c>
      <c r="B278" t="inlineStr">
        <is>
          <t>EUROPEAN UNION;EMPLOYMENT AND WORKING CONDITIONS</t>
        </is>
      </c>
      <c r="C278" t="inlineStr">
        <is>
          <t>EUROPEAN UNION|EU institutions and European civil service|European civil service;EMPLOYMENT AND WORKING CONDITIONS|labour law and labour relations|organisation of professions</t>
        </is>
      </c>
      <c r="D278" t="inlineStr">
        <is>
          <t>yes</t>
        </is>
      </c>
      <c r="E278" t="inlineStr">
        <is>
          <t/>
        </is>
      </c>
      <c r="F278" s="2" t="inlineStr">
        <is>
          <t>независим комитет по етика</t>
        </is>
      </c>
      <c r="G278" s="2" t="inlineStr">
        <is>
          <t>3</t>
        </is>
      </c>
      <c r="H278" s="2" t="inlineStr">
        <is>
          <t/>
        </is>
      </c>
      <c r="I278" t="inlineStr">
        <is>
          <t>комитет, който по искане на председателя съветва Комисията по всеки етичен въпрос, свързан с Кодекса за поведение на членовете на Европейската комисия, и предоставя на Комисията общи препоръки относно етичните въпроси, свързани с прилагането на Кодекса</t>
        </is>
      </c>
      <c r="J278" s="2" t="inlineStr">
        <is>
          <t>nezávislý etický výbor</t>
        </is>
      </c>
      <c r="K278" s="2" t="inlineStr">
        <is>
          <t>3</t>
        </is>
      </c>
      <c r="L278" s="2" t="inlineStr">
        <is>
          <t/>
        </is>
      </c>
      <c r="M278" t="inlineStr">
        <is>
          <t>výbor, který poskytuje Komisi poradenství ohledně etických otázek souvisejících s 
&lt;i&gt;kodexem chování členů Evropské komise&lt;/i&gt; [ &lt;a href="/entry/result/3579023/all" id="ENTRY_TO_ENTRY_CONVERTER" target="_blank"&gt;IATE:3579023&lt;/a&gt; ] a předkládá jí obecná doporučení, pokud jde o etické aspekty, jež jsou podle tohoto kodexu relevantní</t>
        </is>
      </c>
      <c r="N278" s="2" t="inlineStr">
        <is>
          <t>Det Uafhængige Etiske Udvalg</t>
        </is>
      </c>
      <c r="O278" s="2" t="inlineStr">
        <is>
          <t>3</t>
        </is>
      </c>
      <c r="P278" s="2" t="inlineStr">
        <is>
          <t/>
        </is>
      </c>
      <c r="Q278" t="inlineStr">
        <is>
          <t>udvalg, som rådgiver Kommissionen om etiske spørgsmål relateret til adfærdskodeksen for medlemmer af Europa-Kommissionen og fremsætter generelle anbefalinger til Kommissionen om etiske spørgsmål, der er relevante i henhold til kodeksen</t>
        </is>
      </c>
      <c r="R278" s="2" t="inlineStr">
        <is>
          <t>unabhängiger Ethikausschuss</t>
        </is>
      </c>
      <c r="S278" s="2" t="inlineStr">
        <is>
          <t>3</t>
        </is>
      </c>
      <c r="T278" s="2" t="inlineStr">
        <is>
          <t/>
        </is>
      </c>
      <c r="U278" t="inlineStr">
        <is>
          <t/>
        </is>
      </c>
      <c r="V278" s="2" t="inlineStr">
        <is>
          <t>ανεξάρτητη επιτροπή δεοντολογίας</t>
        </is>
      </c>
      <c r="W278" s="2" t="inlineStr">
        <is>
          <t>3</t>
        </is>
      </c>
      <c r="X278" s="2" t="inlineStr">
        <is>
          <t/>
        </is>
      </c>
      <c r="Y278" t="inlineStr">
        <is>
          <t>ανεξάρτητη επιτροπή που επικουρεί την Επιτροπή κατά την εφαρμογή του 
&lt;i&gt;κώδικα δεοντολογίας για τα μέλη της Ευρωπαϊκής Επιτροπής&lt;/i&gt; [ &lt;a href="/entry/result/3579023/all" id="ENTRY_TO_ENTRY_CONVERTER" target="_blank"&gt;IATE:3579023&lt;/a&gt; ], με την παροχή ανεξάρτητων συμβουλών</t>
        </is>
      </c>
      <c r="Z278" s="2" t="inlineStr">
        <is>
          <t>Independent Ethical Committee</t>
        </is>
      </c>
      <c r="AA278" s="2" t="inlineStr">
        <is>
          <t>3</t>
        </is>
      </c>
      <c r="AB278" s="2" t="inlineStr">
        <is>
          <t/>
        </is>
      </c>
      <c r="AC278" t="inlineStr">
        <is>
          <t>committee advising the European Commission on any ethical questions related to the 
&lt;i&gt;Code of Conduct for the Members of the European Commission&lt;/i&gt; [ &lt;a href="/entry/result/3579023/all" id="ENTRY_TO_ENTRY_CONVERTER" target="_blank"&gt;IATE:3579023&lt;/a&gt; ] and providing general recommendations to the Commission on ethical issues relevant under the Code</t>
        </is>
      </c>
      <c r="AD278" s="2" t="inlineStr">
        <is>
          <t>Comité Independiente de Ética</t>
        </is>
      </c>
      <c r="AE278" s="2" t="inlineStr">
        <is>
          <t>3</t>
        </is>
      </c>
      <c r="AF278" s="2" t="inlineStr">
        <is>
          <t/>
        </is>
      </c>
      <c r="AG278" t="inlineStr">
        <is>
          <t>Comité que asesora a la Comisión sobre cualquier cuestión ética relacionada con el Código de Conducta de los Miembros de la Comisión Europea [ &lt;a href="/entry/result/3579023/all" id="ENTRY_TO_ENTRY_CONVERTER" target="_blank"&gt;IATE:3579023&lt;/a&gt; ] y formula recomendaciones generales dirigidas a la Comisión sobre cuestiones éticas pertinentes en virtud del Código.</t>
        </is>
      </c>
      <c r="AH278" s="2" t="inlineStr">
        <is>
          <t>sõltumatu eetikakomitee</t>
        </is>
      </c>
      <c r="AI278" s="2" t="inlineStr">
        <is>
          <t>3</t>
        </is>
      </c>
      <c r="AJ278" s="2" t="inlineStr">
        <is>
          <t/>
        </is>
      </c>
      <c r="AK278" t="inlineStr">
        <is>
          <t>komitee, mis nõustab presidendi nõudmisel komisjoni kõigis Euroopa Komisjoni liikmete käitumisjuhendiga seotud eetikaküsimustes ja annab komisjonile nende kohta üldisi soovitusi</t>
        </is>
      </c>
      <c r="AL278" s="2" t="inlineStr">
        <is>
          <t>riippumaton eettinen komitea</t>
        </is>
      </c>
      <c r="AM278" s="2" t="inlineStr">
        <is>
          <t>3</t>
        </is>
      </c>
      <c r="AN278" s="2" t="inlineStr">
        <is>
          <t/>
        </is>
      </c>
      <c r="AO278" t="inlineStr">
        <is>
          <t>komitea, joka neuvoo Euroopan komissiota kaikissa eettisissä kysymyksissä, jotka koskevat Euroopan komission jäsenten toimintasääntöjä, ja antaa yleisiä suosituksia komissiolle näihin toimintasääntöihin liittyvissä eettisissä kysymyksissä</t>
        </is>
      </c>
      <c r="AP278" s="2" t="inlineStr">
        <is>
          <t>comité d’éthique indépendant</t>
        </is>
      </c>
      <c r="AQ278" s="2" t="inlineStr">
        <is>
          <t>3</t>
        </is>
      </c>
      <c r="AR278" s="2" t="inlineStr">
        <is>
          <t/>
        </is>
      </c>
      <c r="AS278" t="inlineStr">
        <is>
          <t>comité qui conseille la Commission européenne sur toute question éthique liée au code de conduite des membres de la Commission européenne et qui fournit des recommandations générales à la Commission sur les questions éthiques pertinentes d’après ledit code</t>
        </is>
      </c>
      <c r="AT278" s="2" t="inlineStr">
        <is>
          <t>an Coiste Eitice Neamhspleách</t>
        </is>
      </c>
      <c r="AU278" s="2" t="inlineStr">
        <is>
          <t>3</t>
        </is>
      </c>
      <c r="AV278" s="2" t="inlineStr">
        <is>
          <t/>
        </is>
      </c>
      <c r="AW278" t="inlineStr">
        <is>
          <t/>
        </is>
      </c>
      <c r="AX278" s="2" t="inlineStr">
        <is>
          <t>neovisno etičko povjerenstvo</t>
        </is>
      </c>
      <c r="AY278" s="2" t="inlineStr">
        <is>
          <t>3</t>
        </is>
      </c>
      <c r="AZ278" s="2" t="inlineStr">
        <is>
          <t/>
        </is>
      </c>
      <c r="BA278" t="inlineStr">
        <is>
          <t/>
        </is>
      </c>
      <c r="BB278" s="2" t="inlineStr">
        <is>
          <t>Független Etikai Bizottság</t>
        </is>
      </c>
      <c r="BC278" s="2" t="inlineStr">
        <is>
          <t>4</t>
        </is>
      </c>
      <c r="BD278" s="2" t="inlineStr">
        <is>
          <t/>
        </is>
      </c>
      <c r="BE278" t="inlineStr">
        <is>
          <t>a Bizottságot az Európai Bizottság tagjaira vonatkozó magatartási kódexszel [ &lt;a href="/entry/result/3579023/all" id="ENTRY_TO_ENTRY_CONVERTER" target="_blank"&gt;IATE:3579023&lt;/a&gt; ] kapcsolatos etikai kérdésekben tanáccsal ellátó bizottság</t>
        </is>
      </c>
      <c r="BF278" s="2" t="inlineStr">
        <is>
          <t>comitato etico indipendente</t>
        </is>
      </c>
      <c r="BG278" s="2" t="inlineStr">
        <is>
          <t>3</t>
        </is>
      </c>
      <c r="BH278" s="2" t="inlineStr">
        <is>
          <t/>
        </is>
      </c>
      <c r="BI278" t="inlineStr">
        <is>
          <t>comitato che fornisce consulenza alla Commissione su qualsiasi argomento etico collegato al 
&lt;i&gt;codice di condotta per i membri della Commissione europea&lt;/i&gt; [ &lt;a href="/entry/result/3579023/all" id="ENTRY_TO_ENTRY_CONVERTER" target="_blank"&gt;IATE:3579023&lt;/a&gt; ] nonché raccomandazioni di carattere generale su questioni etiche rilevanti ai sensi del codice</t>
        </is>
      </c>
      <c r="BJ278" s="2" t="inlineStr">
        <is>
          <t>Nepriklausomas etikos komitetas</t>
        </is>
      </c>
      <c r="BK278" s="2" t="inlineStr">
        <is>
          <t>3</t>
        </is>
      </c>
      <c r="BL278" s="2" t="inlineStr">
        <is>
          <t/>
        </is>
      </c>
      <c r="BM278" t="inlineStr">
        <is>
          <t>komitetas, patariantis Komisijai bet kokiu su Elgesio kodeksu susijusiu etikos klausimu ir teikiantis Komisijai bendro pobūdžio rekomendacijų dėl su šiuo kodeksu susijusių etikos aspektų</t>
        </is>
      </c>
      <c r="BN278" s="2" t="inlineStr">
        <is>
          <t>neatkarīga ētikas komiteja</t>
        </is>
      </c>
      <c r="BO278" s="2" t="inlineStr">
        <is>
          <t>2</t>
        </is>
      </c>
      <c r="BP278" s="2" t="inlineStr">
        <is>
          <t/>
        </is>
      </c>
      <c r="BQ278" t="inlineStr">
        <is>
          <t/>
        </is>
      </c>
      <c r="BR278" s="2" t="inlineStr">
        <is>
          <t>Kumitat Indipendenti tal-Etika</t>
        </is>
      </c>
      <c r="BS278" s="2" t="inlineStr">
        <is>
          <t>3</t>
        </is>
      </c>
      <c r="BT278" s="2" t="inlineStr">
        <is>
          <t/>
        </is>
      </c>
      <c r="BU278" t="inlineStr">
        <is>
          <t>kumitat li jagħti pariri lill-Kummissjoni Ewropea fuq argumenti ta' etika relatati mal-Kodiċi ta’ Kondotta għall-Membri tal-Kummissjoni Ewropea 
&lt;sup&gt;1&lt;/sup&gt; u li jipprovdi rakkomandazzjonijiet ġenerali lill-Kummissjoni dwar kwistjonijiet etiċi rilevanti koperti mill-Kodiċi 
&lt;p&gt;&lt;sup&gt;1&lt;/sup&gt; Kodiċi ta’ Kondotta għall-Membri tal-Kummissjoni Ewropea [ &lt;a href="/entry/result/3579023/all" id="ENTRY_TO_ENTRY_CONVERTER" target="_blank"&gt;IATE:3579023&lt;/a&gt; ]&lt;/p&gt;</t>
        </is>
      </c>
      <c r="BV278" s="2" t="inlineStr">
        <is>
          <t>onafhankelijk ethisch comité</t>
        </is>
      </c>
      <c r="BW278" s="2" t="inlineStr">
        <is>
          <t>3</t>
        </is>
      </c>
      <c r="BX278" s="2" t="inlineStr">
        <is>
          <t/>
        </is>
      </c>
      <c r="BY278" t="inlineStr">
        <is>
          <t>comité dat de Europese Commissie op verzoek van de voorzitter adviseert over elk ethisch vraagstuk in verband met de gedragscode en de Commissie algemene aanbevelingen doet over ethische kwesties in het kader van de gedragscode</t>
        </is>
      </c>
      <c r="BZ278" s="2" t="inlineStr">
        <is>
          <t>Niezależny Komitet ds. Etyki</t>
        </is>
      </c>
      <c r="CA278" s="2" t="inlineStr">
        <is>
          <t>3</t>
        </is>
      </c>
      <c r="CB278" s="2" t="inlineStr">
        <is>
          <t/>
        </is>
      </c>
      <c r="CC278" t="inlineStr">
        <is>
          <t>komitet, który na wniosek przewodniczącego doradza Komisji we wszelkich kwestii etycznych związanych z Kodeksem postępowania członków Komisji Europejskiej [ &lt;a href="/entry/result/3579023/all" id="ENTRY_TO_ENTRY_CONVERTER" target="_blank"&gt;IATE:3579023&lt;/a&gt; ] oraz przedkłada Komisji ogólne zalecenia na temat zagadnień etycznych objętych wspomnianym kodeksem</t>
        </is>
      </c>
      <c r="CD278" s="2" t="inlineStr">
        <is>
          <t>Comité de Ética Independente</t>
        </is>
      </c>
      <c r="CE278" s="2" t="inlineStr">
        <is>
          <t>3</t>
        </is>
      </c>
      <c r="CF278" s="2" t="inlineStr">
        <is>
          <t/>
        </is>
      </c>
      <c r="CG278" t="inlineStr">
        <is>
          <t>Comité independente que deve prestar assistência à Comissão na aplicação do código de conduta dos membros da Comissão Europeia, fornecendo aconselhamento independente.</t>
        </is>
      </c>
      <c r="CH278" s="2" t="inlineStr">
        <is>
          <t>comitetul independent de etică</t>
        </is>
      </c>
      <c r="CI278" s="2" t="inlineStr">
        <is>
          <t>3</t>
        </is>
      </c>
      <c r="CJ278" s="2" t="inlineStr">
        <is>
          <t/>
        </is>
      </c>
      <c r="CK278" t="inlineStr">
        <is>
          <t/>
        </is>
      </c>
      <c r="CL278" s="2" t="inlineStr">
        <is>
          <t>nezávislý etický výbor</t>
        </is>
      </c>
      <c r="CM278" s="2" t="inlineStr">
        <is>
          <t>3</t>
        </is>
      </c>
      <c r="CN278" s="2" t="inlineStr">
        <is>
          <t/>
        </is>
      </c>
      <c r="CO278" t="inlineStr">
        <is>
          <t>výbor, ktorý poskytuje Európskej komisii poradenstvo o akýchkoľvek etických otázkach súvisiacich s kódexom správania členov Európskej komisie a poskytuje všeobecné odporúčania Komisii o etických otázkach, ktoré sú relevantné podľa tohto kódexu</t>
        </is>
      </c>
      <c r="CP278" s="2" t="inlineStr">
        <is>
          <t>neodvisni odbor za etiko</t>
        </is>
      </c>
      <c r="CQ278" s="2" t="inlineStr">
        <is>
          <t>3</t>
        </is>
      </c>
      <c r="CR278" s="2" t="inlineStr">
        <is>
          <t/>
        </is>
      </c>
      <c r="CS278" t="inlineStr">
        <is>
          <t>odbor, ki Evropski komisiji svetuje v zvezi z etičnimi vprašanji, povezanimi s 
&lt;i&gt;Kodeksom ravnanja članov Evropske komisije&lt;/i&gt; [ &lt;a href="/entry/result/3579023/all" id="ENTRY_TO_ENTRY_CONVERTER" target="_blank"&gt;IATE:3579023&lt;/a&gt; ]</t>
        </is>
      </c>
      <c r="CT278" s="2" t="inlineStr">
        <is>
          <t>oberoende etikkommittén</t>
        </is>
      </c>
      <c r="CU278" s="2" t="inlineStr">
        <is>
          <t>2</t>
        </is>
      </c>
      <c r="CV278" s="2" t="inlineStr">
        <is>
          <t/>
        </is>
      </c>
      <c r="CW278" t="inlineStr">
        <is>
          <t/>
        </is>
      </c>
    </row>
    <row r="279">
      <c r="A279" s="1" t="str">
        <f>HYPERLINK("https://iate.europa.eu/entry/result/1073849/all", "1073849")</f>
        <v>1073849</v>
      </c>
      <c r="B279" t="inlineStr">
        <is>
          <t>SOCIAL QUESTIONS</t>
        </is>
      </c>
      <c r="C279" t="inlineStr">
        <is>
          <t>SOCIAL QUESTIONS|health|pharmaceutical industry</t>
        </is>
      </c>
      <c r="D279" t="inlineStr">
        <is>
          <t>yes</t>
        </is>
      </c>
      <c r="E279" t="inlineStr">
        <is>
          <t/>
        </is>
      </c>
      <c r="F279" t="inlineStr">
        <is>
          <t/>
        </is>
      </c>
      <c r="G279" t="inlineStr">
        <is>
          <t/>
        </is>
      </c>
      <c r="H279" t="inlineStr">
        <is>
          <t/>
        </is>
      </c>
      <c r="I279" t="inlineStr">
        <is>
          <t/>
        </is>
      </c>
      <c r="J279" t="inlineStr">
        <is>
          <t/>
        </is>
      </c>
      <c r="K279" t="inlineStr">
        <is>
          <t/>
        </is>
      </c>
      <c r="L279" t="inlineStr">
        <is>
          <t/>
        </is>
      </c>
      <c r="M279" t="inlineStr">
        <is>
          <t/>
        </is>
      </c>
      <c r="N279" s="2" t="inlineStr">
        <is>
          <t>immunosuppressivt stof</t>
        </is>
      </c>
      <c r="O279" s="2" t="inlineStr">
        <is>
          <t>3</t>
        </is>
      </c>
      <c r="P279" s="2" t="inlineStr">
        <is>
          <t/>
        </is>
      </c>
      <c r="Q279" t="inlineStr">
        <is>
          <t/>
        </is>
      </c>
      <c r="R279" s="2" t="inlineStr">
        <is>
          <t>Immunsuppressivum</t>
        </is>
      </c>
      <c r="S279" s="2" t="inlineStr">
        <is>
          <t>3</t>
        </is>
      </c>
      <c r="T279" s="2" t="inlineStr">
        <is>
          <t/>
        </is>
      </c>
      <c r="U279" t="inlineStr">
        <is>
          <t/>
        </is>
      </c>
      <c r="V279" s="2" t="inlineStr">
        <is>
          <t>ανοσοκαταστολέας|
ανοσοκατασταλτικό φάρμακο|
ανοσοκατασταλτικό</t>
        </is>
      </c>
      <c r="W279" s="2" t="inlineStr">
        <is>
          <t>2|
4|
4</t>
        </is>
      </c>
      <c r="X279" s="2" t="inlineStr">
        <is>
          <t xml:space="preserve">|
|
</t>
        </is>
      </c>
      <c r="Y279" t="inlineStr">
        <is>
          <t>φάρμακο που καταστέλλει το διεγερμένο ανοσολογικό σύστημα</t>
        </is>
      </c>
      <c r="Z279" s="2" t="inlineStr">
        <is>
          <t>immunosuppressant drug|
immunosuppressant agent|
immunosuppressant|
immunosuppressive drug|
immunosuppressive agent|
immunosuppressive</t>
        </is>
      </c>
      <c r="AA279" s="2" t="inlineStr">
        <is>
          <t>3|
3|
3|
3|
3|
3</t>
        </is>
      </c>
      <c r="AB279" s="2" t="inlineStr">
        <is>
          <t xml:space="preserve">|
|
|
|
|
</t>
        </is>
      </c>
      <c r="AC279" t="inlineStr">
        <is>
          <t>substance that reduces the &lt;i&gt;immune response&lt;/i&gt; [ &lt;a href="/entry/result/1073802/all" id="ENTRY_TO_ENTRY_CONVERTER" target="_blank"&gt;IATE:1073802&lt;/a&gt; ] of the body</t>
        </is>
      </c>
      <c r="AD279" s="2" t="inlineStr">
        <is>
          <t>sustancia inmunosupresora|
inmunodepresivo|
inmunodepresor|
inmunosupresivo|
inmunosupresor</t>
        </is>
      </c>
      <c r="AE279" s="2" t="inlineStr">
        <is>
          <t>3|
3|
3|
3|
3</t>
        </is>
      </c>
      <c r="AF279" s="2" t="inlineStr">
        <is>
          <t xml:space="preserve">|
|
|
|
</t>
        </is>
      </c>
      <c r="AG279" t="inlineStr">
        <is>
          <t>Fármaco o sustancia que disminuye o anula la respuesta inmunitaria.</t>
        </is>
      </c>
      <c r="AH279" s="2" t="inlineStr">
        <is>
          <t>immuunosupressant</t>
        </is>
      </c>
      <c r="AI279" s="2" t="inlineStr">
        <is>
          <t>3</t>
        </is>
      </c>
      <c r="AJ279" s="2" t="inlineStr">
        <is>
          <t/>
        </is>
      </c>
      <c r="AK279" t="inlineStr">
        <is>
          <t>immuunvastust vähendav aine (ravim), mida kasutatakse muu hulgas elundisiirdamisel</t>
        </is>
      </c>
      <c r="AL279" s="2" t="inlineStr">
        <is>
          <t>immunosuppressori</t>
        </is>
      </c>
      <c r="AM279" s="2" t="inlineStr">
        <is>
          <t>3</t>
        </is>
      </c>
      <c r="AN279" s="2" t="inlineStr">
        <is>
          <t/>
        </is>
      </c>
      <c r="AO279" t="inlineStr">
        <is>
          <t/>
        </is>
      </c>
      <c r="AP279" s="2" t="inlineStr">
        <is>
          <t>immunosuppresseur</t>
        </is>
      </c>
      <c r="AQ279" s="2" t="inlineStr">
        <is>
          <t>3</t>
        </is>
      </c>
      <c r="AR279" s="2" t="inlineStr">
        <is>
          <t/>
        </is>
      </c>
      <c r="AS279" t="inlineStr">
        <is>
          <t>médicament qui supprime ou réduit les réactions immunologiques spécifiques de l’organisme contre un antigène, en bloquant le système de défense immunitaire humoral ou cellulaire de cet organisme, celui-ci se trouvant alors en état de tolérance immunitaire</t>
        </is>
      </c>
      <c r="AT279" s="2" t="inlineStr">
        <is>
          <t>druga imdhíon-sochtach</t>
        </is>
      </c>
      <c r="AU279" s="2" t="inlineStr">
        <is>
          <t>3</t>
        </is>
      </c>
      <c r="AV279" s="2" t="inlineStr">
        <is>
          <t/>
        </is>
      </c>
      <c r="AW279" t="inlineStr">
        <is>
          <t/>
        </is>
      </c>
      <c r="AX279" s="2" t="inlineStr">
        <is>
          <t>imunosupresiv|
imunosupresivni lijek</t>
        </is>
      </c>
      <c r="AY279" s="2" t="inlineStr">
        <is>
          <t>3|
3</t>
        </is>
      </c>
      <c r="AZ279" s="2" t="inlineStr">
        <is>
          <t xml:space="preserve">|
</t>
        </is>
      </c>
      <c r="BA279" t="inlineStr">
        <is>
          <t>tvar koja sprječava imunološku reakciju</t>
        </is>
      </c>
      <c r="BB279" t="inlineStr">
        <is>
          <t/>
        </is>
      </c>
      <c r="BC279" t="inlineStr">
        <is>
          <t/>
        </is>
      </c>
      <c r="BD279" t="inlineStr">
        <is>
          <t/>
        </is>
      </c>
      <c r="BE279" t="inlineStr">
        <is>
          <t/>
        </is>
      </c>
      <c r="BF279" s="2" t="inlineStr">
        <is>
          <t>farmaco immunosoppressore|
immunosoppressivo|
immunodepressivo|
immunodepressore|
immunosopprimente</t>
        </is>
      </c>
      <c r="BG279" s="2" t="inlineStr">
        <is>
          <t>3|
3|
3|
3|
3</t>
        </is>
      </c>
      <c r="BH279" s="2" t="inlineStr">
        <is>
          <t xml:space="preserve">|
|
|
|
</t>
        </is>
      </c>
      <c r="BI279" t="inlineStr">
        <is>
          <t/>
        </is>
      </c>
      <c r="BJ279" s="2" t="inlineStr">
        <is>
          <t>imunosupresantas</t>
        </is>
      </c>
      <c r="BK279" s="2" t="inlineStr">
        <is>
          <t>3</t>
        </is>
      </c>
      <c r="BL279" s="2" t="inlineStr">
        <is>
          <t/>
        </is>
      </c>
      <c r="BM279" t="inlineStr">
        <is>
          <t>vaistinė medžiaga kuri slopina organizmo imunitetą, vartojama dviem klinikiniais atvejais: atliekant transplantacijas ir gydant autoimunines ligas</t>
        </is>
      </c>
      <c r="BN279" s="2" t="inlineStr">
        <is>
          <t>imūnsupresīvs līdzeklis|
imūnsupresants</t>
        </is>
      </c>
      <c r="BO279" s="2" t="inlineStr">
        <is>
          <t>3|
3</t>
        </is>
      </c>
      <c r="BP279" s="2" t="inlineStr">
        <is>
          <t xml:space="preserve">|
</t>
        </is>
      </c>
      <c r="BQ279" t="inlineStr">
        <is>
          <t>vielas, kura pavājina pārmērīgi spēcīgu vai patoloģisku organisma &lt;i&gt;imūno atbildi&lt;/i&gt; [ &lt;a href="/entry/result/1073802/all" id="ENTRY_TO_ENTRY_CONVERTER" target="_blank"&gt;IATE:1073802&lt;/a&gt; ]</t>
        </is>
      </c>
      <c r="BR279" s="2" t="inlineStr">
        <is>
          <t>immunosoppressiv|
prodott immunosoppressiv|
aġent immunosoppressiv</t>
        </is>
      </c>
      <c r="BS279" s="2" t="inlineStr">
        <is>
          <t>3|
3|
3</t>
        </is>
      </c>
      <c r="BT279" s="2" t="inlineStr">
        <is>
          <t xml:space="preserve">preferred|
|
</t>
        </is>
      </c>
      <c r="BU279" t="inlineStr">
        <is>
          <t>prodott mediċinali li jwaqqaf jew jipprevjeni l-attività tas-sistema immunitarja</t>
        </is>
      </c>
      <c r="BV279" t="inlineStr">
        <is>
          <t/>
        </is>
      </c>
      <c r="BW279" t="inlineStr">
        <is>
          <t/>
        </is>
      </c>
      <c r="BX279" t="inlineStr">
        <is>
          <t/>
        </is>
      </c>
      <c r="BY279" t="inlineStr">
        <is>
          <t/>
        </is>
      </c>
      <c r="BZ279" s="2" t="inlineStr">
        <is>
          <t>lek immunosupresyjny|
immunosupresant|
środek immunosupresyjny</t>
        </is>
      </c>
      <c r="CA279" s="2" t="inlineStr">
        <is>
          <t>3|
3|
3</t>
        </is>
      </c>
      <c r="CB279" s="2" t="inlineStr">
        <is>
          <t xml:space="preserve">|
|
</t>
        </is>
      </c>
      <c r="CC279" t="inlineStr">
        <is>
          <t>substancja osłabiająca funkcję układu immunologicznego</t>
        </is>
      </c>
      <c r="CD279" s="2" t="inlineStr">
        <is>
          <t>agente imunossupressor|
imunossupressor</t>
        </is>
      </c>
      <c r="CE279" s="2" t="inlineStr">
        <is>
          <t>3|
3</t>
        </is>
      </c>
      <c r="CF279" s="2" t="inlineStr">
        <is>
          <t xml:space="preserve">|
</t>
        </is>
      </c>
      <c r="CG279" t="inlineStr">
        <is>
          <t>Medicamento, substância ou tratamento que provoca imunossupressão.</t>
        </is>
      </c>
      <c r="CH279" s="2" t="inlineStr">
        <is>
          <t>medicament imunosupresiv|
agent imunosupresiv|
imunosupresiv</t>
        </is>
      </c>
      <c r="CI279" s="2" t="inlineStr">
        <is>
          <t>3|
3|
3</t>
        </is>
      </c>
      <c r="CJ279" s="2" t="inlineStr">
        <is>
          <t xml:space="preserve">|
|
</t>
        </is>
      </c>
      <c r="CK279" t="inlineStr">
        <is>
          <t>substanță care inhibă procesele imunogenetice</t>
        </is>
      </c>
      <c r="CL279" s="2" t="inlineStr">
        <is>
          <t>imunosupresívum</t>
        </is>
      </c>
      <c r="CM279" s="2" t="inlineStr">
        <is>
          <t>3</t>
        </is>
      </c>
      <c r="CN279" s="2" t="inlineStr">
        <is>
          <t/>
        </is>
      </c>
      <c r="CO279" t="inlineStr">
        <is>
          <t>látka, ktorá potláča reakcie imunitného systému</t>
        </is>
      </c>
      <c r="CP279" s="2" t="inlineStr">
        <is>
          <t>imunosupresivno zdravilo|
imunosupresiv|
zdravilo za zaviranje imunske odzivnosti</t>
        </is>
      </c>
      <c r="CQ279" s="2" t="inlineStr">
        <is>
          <t>3|
3|
3</t>
        </is>
      </c>
      <c r="CR279" s="2" t="inlineStr">
        <is>
          <t xml:space="preserve">|
|
</t>
        </is>
      </c>
      <c r="CS279" t="inlineStr">
        <is>
          <t>zdravilo iz skupine raznovrstnih učinkovin in monoklonskih protiteles, ki z različnimi mehanizmi zavira normalno delovanje imunskega sistema in se uporablja zlasti za preprečevanje zavračanja alogenskih presadkov, zdravljenje nekaterih avtoimunskih bolezni, npr. ciklosporin, takrolimus S: imúnosupresív, zdravílo za zavíranje imúnske odzívnosti</t>
        </is>
      </c>
      <c r="CT279" s="2" t="inlineStr">
        <is>
          <t>immunsuppressivt medel</t>
        </is>
      </c>
      <c r="CU279" s="2" t="inlineStr">
        <is>
          <t>3</t>
        </is>
      </c>
      <c r="CV279" s="2" t="inlineStr">
        <is>
          <t/>
        </is>
      </c>
      <c r="CW279" t="inlineStr">
        <is>
          <t/>
        </is>
      </c>
    </row>
    <row r="280">
      <c r="A280" s="1" t="str">
        <f>HYPERLINK("https://iate.europa.eu/entry/result/1106242/all", "1106242")</f>
        <v>1106242</v>
      </c>
      <c r="B280" t="inlineStr">
        <is>
          <t>SOCIAL QUESTIONS</t>
        </is>
      </c>
      <c r="C280" t="inlineStr">
        <is>
          <t>SOCIAL QUESTIONS|health|medical science</t>
        </is>
      </c>
      <c r="D280" t="inlineStr">
        <is>
          <t>no</t>
        </is>
      </c>
      <c r="E280" t="inlineStr">
        <is>
          <t/>
        </is>
      </c>
      <c r="F280" t="inlineStr">
        <is>
          <t/>
        </is>
      </c>
      <c r="G280" t="inlineStr">
        <is>
          <t/>
        </is>
      </c>
      <c r="H280" t="inlineStr">
        <is>
          <t/>
        </is>
      </c>
      <c r="I280" t="inlineStr">
        <is>
          <t/>
        </is>
      </c>
      <c r="J280" t="inlineStr">
        <is>
          <t/>
        </is>
      </c>
      <c r="K280" t="inlineStr">
        <is>
          <t/>
        </is>
      </c>
      <c r="L280" t="inlineStr">
        <is>
          <t/>
        </is>
      </c>
      <c r="M280" t="inlineStr">
        <is>
          <t/>
        </is>
      </c>
      <c r="N280" s="2" t="inlineStr">
        <is>
          <t>trikoleukocytleukæmi</t>
        </is>
      </c>
      <c r="O280" s="2" t="inlineStr">
        <is>
          <t>3</t>
        </is>
      </c>
      <c r="P280" s="2" t="inlineStr">
        <is>
          <t/>
        </is>
      </c>
      <c r="Q280" t="inlineStr">
        <is>
          <t/>
        </is>
      </c>
      <c r="R280" s="2" t="inlineStr">
        <is>
          <t>Tricholeukozyten-Leukämie</t>
        </is>
      </c>
      <c r="S280" s="2" t="inlineStr">
        <is>
          <t>3</t>
        </is>
      </c>
      <c r="T280" s="2" t="inlineStr">
        <is>
          <t/>
        </is>
      </c>
      <c r="U280" t="inlineStr">
        <is>
          <t/>
        </is>
      </c>
      <c r="V280" s="2" t="inlineStr">
        <is>
          <t>λευχαιμία "a tricholeucocytes"</t>
        </is>
      </c>
      <c r="W280" s="2" t="inlineStr">
        <is>
          <t>3</t>
        </is>
      </c>
      <c r="X280" s="2" t="inlineStr">
        <is>
          <t/>
        </is>
      </c>
      <c r="Y280" t="inlineStr">
        <is>
          <t/>
        </is>
      </c>
      <c r="Z280" s="2" t="inlineStr">
        <is>
          <t>hairy cell leukaemia|
hairy cells leukemia|
leukemic reticuloendotheliosis</t>
        </is>
      </c>
      <c r="AA280" s="2" t="inlineStr">
        <is>
          <t>3|
3|
3</t>
        </is>
      </c>
      <c r="AB280" s="2" t="inlineStr">
        <is>
          <t xml:space="preserve">|
|
</t>
        </is>
      </c>
      <c r="AC280" t="inlineStr">
        <is>
          <t/>
        </is>
      </c>
      <c r="AD280" s="2" t="inlineStr">
        <is>
          <t>leucemia por tricoleucitos</t>
        </is>
      </c>
      <c r="AE280" s="2" t="inlineStr">
        <is>
          <t>3</t>
        </is>
      </c>
      <c r="AF280" s="2" t="inlineStr">
        <is>
          <t/>
        </is>
      </c>
      <c r="AG280" t="inlineStr">
        <is>
          <t/>
        </is>
      </c>
      <c r="AH280" t="inlineStr">
        <is>
          <t/>
        </is>
      </c>
      <c r="AI280" t="inlineStr">
        <is>
          <t/>
        </is>
      </c>
      <c r="AJ280" t="inlineStr">
        <is>
          <t/>
        </is>
      </c>
      <c r="AK280" t="inlineStr">
        <is>
          <t/>
        </is>
      </c>
      <c r="AL280" t="inlineStr">
        <is>
          <t/>
        </is>
      </c>
      <c r="AM280" t="inlineStr">
        <is>
          <t/>
        </is>
      </c>
      <c r="AN280" t="inlineStr">
        <is>
          <t/>
        </is>
      </c>
      <c r="AO280" t="inlineStr">
        <is>
          <t/>
        </is>
      </c>
      <c r="AP280" s="2" t="inlineStr">
        <is>
          <t>leucémie à tricholeucocytes|
leucémie lymphoréticulaire|
réticuloendothéliose leucémique|
histiolymphocytose de l'adulte|
leucémie à cellules chevelues</t>
        </is>
      </c>
      <c r="AQ280" s="2" t="inlineStr">
        <is>
          <t>3|
3|
3|
3|
3</t>
        </is>
      </c>
      <c r="AR280" s="2" t="inlineStr">
        <is>
          <t xml:space="preserve">|
|
|
|
</t>
        </is>
      </c>
      <c r="AS280" t="inlineStr">
        <is>
          <t>hémopathie maligne caractérisée par une insuffisance médullaire progressive avec myélofibrose et une infiltration sanguine médullaire et splénique par des cellules chevelues</t>
        </is>
      </c>
      <c r="AT280" t="inlineStr">
        <is>
          <t/>
        </is>
      </c>
      <c r="AU280" t="inlineStr">
        <is>
          <t/>
        </is>
      </c>
      <c r="AV280" t="inlineStr">
        <is>
          <t/>
        </is>
      </c>
      <c r="AW280" t="inlineStr">
        <is>
          <t/>
        </is>
      </c>
      <c r="AX280" t="inlineStr">
        <is>
          <t/>
        </is>
      </c>
      <c r="AY280" t="inlineStr">
        <is>
          <t/>
        </is>
      </c>
      <c r="AZ280" t="inlineStr">
        <is>
          <t/>
        </is>
      </c>
      <c r="BA280" t="inlineStr">
        <is>
          <t/>
        </is>
      </c>
      <c r="BB280" t="inlineStr">
        <is>
          <t/>
        </is>
      </c>
      <c r="BC280" t="inlineStr">
        <is>
          <t/>
        </is>
      </c>
      <c r="BD280" t="inlineStr">
        <is>
          <t/>
        </is>
      </c>
      <c r="BE280" t="inlineStr">
        <is>
          <t/>
        </is>
      </c>
      <c r="BF280" s="2" t="inlineStr">
        <is>
          <t>leucemia tricoleucoeiti</t>
        </is>
      </c>
      <c r="BG280" s="2" t="inlineStr">
        <is>
          <t>3</t>
        </is>
      </c>
      <c r="BH280" s="2" t="inlineStr">
        <is>
          <t/>
        </is>
      </c>
      <c r="BI280" t="inlineStr">
        <is>
          <t/>
        </is>
      </c>
      <c r="BJ280" t="inlineStr">
        <is>
          <t/>
        </is>
      </c>
      <c r="BK280" t="inlineStr">
        <is>
          <t/>
        </is>
      </c>
      <c r="BL280" t="inlineStr">
        <is>
          <t/>
        </is>
      </c>
      <c r="BM280" t="inlineStr">
        <is>
          <t/>
        </is>
      </c>
      <c r="BN280" t="inlineStr">
        <is>
          <t/>
        </is>
      </c>
      <c r="BO280" t="inlineStr">
        <is>
          <t/>
        </is>
      </c>
      <c r="BP280" t="inlineStr">
        <is>
          <t/>
        </is>
      </c>
      <c r="BQ280" t="inlineStr">
        <is>
          <t/>
        </is>
      </c>
      <c r="BR280" t="inlineStr">
        <is>
          <t/>
        </is>
      </c>
      <c r="BS280" t="inlineStr">
        <is>
          <t/>
        </is>
      </c>
      <c r="BT280" t="inlineStr">
        <is>
          <t/>
        </is>
      </c>
      <c r="BU280" t="inlineStr">
        <is>
          <t/>
        </is>
      </c>
      <c r="BV280" s="2" t="inlineStr">
        <is>
          <t>tricholeucocytenleukemie</t>
        </is>
      </c>
      <c r="BW280" s="2" t="inlineStr">
        <is>
          <t>3</t>
        </is>
      </c>
      <c r="BX280" s="2" t="inlineStr">
        <is>
          <t/>
        </is>
      </c>
      <c r="BY280" t="inlineStr">
        <is>
          <t/>
        </is>
      </c>
      <c r="BZ280" t="inlineStr">
        <is>
          <t/>
        </is>
      </c>
      <c r="CA280" t="inlineStr">
        <is>
          <t/>
        </is>
      </c>
      <c r="CB280" t="inlineStr">
        <is>
          <t/>
        </is>
      </c>
      <c r="CC280" t="inlineStr">
        <is>
          <t/>
        </is>
      </c>
      <c r="CD280" s="2" t="inlineStr">
        <is>
          <t>leucemia de tricoleucitos</t>
        </is>
      </c>
      <c r="CE280" s="2" t="inlineStr">
        <is>
          <t>3</t>
        </is>
      </c>
      <c r="CF280" s="2" t="inlineStr">
        <is>
          <t/>
        </is>
      </c>
      <c r="CG280" t="inlineStr">
        <is>
          <t/>
        </is>
      </c>
      <c r="CH280" t="inlineStr">
        <is>
          <t/>
        </is>
      </c>
      <c r="CI280" t="inlineStr">
        <is>
          <t/>
        </is>
      </c>
      <c r="CJ280" t="inlineStr">
        <is>
          <t/>
        </is>
      </c>
      <c r="CK280" t="inlineStr">
        <is>
          <t/>
        </is>
      </c>
      <c r="CL280" t="inlineStr">
        <is>
          <t/>
        </is>
      </c>
      <c r="CM280" t="inlineStr">
        <is>
          <t/>
        </is>
      </c>
      <c r="CN280" t="inlineStr">
        <is>
          <t/>
        </is>
      </c>
      <c r="CO280" t="inlineStr">
        <is>
          <t/>
        </is>
      </c>
      <c r="CP280" t="inlineStr">
        <is>
          <t/>
        </is>
      </c>
      <c r="CQ280" t="inlineStr">
        <is>
          <t/>
        </is>
      </c>
      <c r="CR280" t="inlineStr">
        <is>
          <t/>
        </is>
      </c>
      <c r="CS280" t="inlineStr">
        <is>
          <t/>
        </is>
      </c>
      <c r="CT280" t="inlineStr">
        <is>
          <t/>
        </is>
      </c>
      <c r="CU280" t="inlineStr">
        <is>
          <t/>
        </is>
      </c>
      <c r="CV280" t="inlineStr">
        <is>
          <t/>
        </is>
      </c>
      <c r="CW280" t="inlineStr">
        <is>
          <t/>
        </is>
      </c>
    </row>
    <row r="281">
      <c r="A281" s="1" t="str">
        <f>HYPERLINK("https://iate.europa.eu/entry/result/980002/all", "980002")</f>
        <v>980002</v>
      </c>
      <c r="B281" t="inlineStr">
        <is>
          <t>SOCIAL QUESTIONS</t>
        </is>
      </c>
      <c r="C281" t="inlineStr">
        <is>
          <t>SOCIAL QUESTIONS|health|medical science</t>
        </is>
      </c>
      <c r="D281" t="inlineStr">
        <is>
          <t>no</t>
        </is>
      </c>
      <c r="E281" t="inlineStr">
        <is>
          <t/>
        </is>
      </c>
      <c r="F281" s="2" t="inlineStr">
        <is>
          <t>остро респираторно заболяване с висока температура</t>
        </is>
      </c>
      <c r="G281" s="2" t="inlineStr">
        <is>
          <t>3</t>
        </is>
      </c>
      <c r="H281" s="2" t="inlineStr">
        <is>
          <t/>
        </is>
      </c>
      <c r="I281" t="inlineStr">
        <is>
          <t/>
        </is>
      </c>
      <c r="J281" s="2" t="inlineStr">
        <is>
          <t>akutní horečnatá respirační choroba</t>
        </is>
      </c>
      <c r="K281" s="2" t="inlineStr">
        <is>
          <t>3</t>
        </is>
      </c>
      <c r="L281" s="2" t="inlineStr">
        <is>
          <t/>
        </is>
      </c>
      <c r="M281" t="inlineStr">
        <is>
          <t/>
        </is>
      </c>
      <c r="N281" s="2" t="inlineStr">
        <is>
          <t>akut febril luftvejssygdom</t>
        </is>
      </c>
      <c r="O281" s="2" t="inlineStr">
        <is>
          <t>3</t>
        </is>
      </c>
      <c r="P281" s="2" t="inlineStr">
        <is>
          <t/>
        </is>
      </c>
      <c r="Q281" t="inlineStr">
        <is>
          <t/>
        </is>
      </c>
      <c r="R281" s="2" t="inlineStr">
        <is>
          <t>akute febrile Atemwegserkrankung</t>
        </is>
      </c>
      <c r="S281" s="2" t="inlineStr">
        <is>
          <t>3</t>
        </is>
      </c>
      <c r="T281" s="2" t="inlineStr">
        <is>
          <t/>
        </is>
      </c>
      <c r="U281" t="inlineStr">
        <is>
          <t/>
        </is>
      </c>
      <c r="V281" s="2" t="inlineStr">
        <is>
          <t>οξεία εμπύρετη λοίμωξη του αναπνευστικού συστήματος</t>
        </is>
      </c>
      <c r="W281" s="2" t="inlineStr">
        <is>
          <t>4</t>
        </is>
      </c>
      <c r="X281" s="2" t="inlineStr">
        <is>
          <t/>
        </is>
      </c>
      <c r="Y281" t="inlineStr">
        <is>
          <t/>
        </is>
      </c>
      <c r="Z281" s="2" t="inlineStr">
        <is>
          <t>AFRI|
acute febrile respiratory illness|
acute FRI</t>
        </is>
      </c>
      <c r="AA281" s="2" t="inlineStr">
        <is>
          <t>3|
3|
3</t>
        </is>
      </c>
      <c r="AB281" s="2" t="inlineStr">
        <is>
          <t xml:space="preserve">|
|
</t>
        </is>
      </c>
      <c r="AC281" t="inlineStr">
        <is>
          <t>severe illness of short duration where the patient has or has had any of the following symptoms: fever of 38° C or more, and/or a new or worse cough or shortness of breath</t>
        </is>
      </c>
      <c r="AD281" s="2" t="inlineStr">
        <is>
          <t>enfermedad respiratoria aguda febril</t>
        </is>
      </c>
      <c r="AE281" s="2" t="inlineStr">
        <is>
          <t>3</t>
        </is>
      </c>
      <c r="AF281" s="2" t="inlineStr">
        <is>
          <t/>
        </is>
      </c>
      <c r="AG281" t="inlineStr">
        <is>
          <t/>
        </is>
      </c>
      <c r="AH281" t="inlineStr">
        <is>
          <t/>
        </is>
      </c>
      <c r="AI281" t="inlineStr">
        <is>
          <t/>
        </is>
      </c>
      <c r="AJ281" t="inlineStr">
        <is>
          <t/>
        </is>
      </c>
      <c r="AK281" t="inlineStr">
        <is>
          <t/>
        </is>
      </c>
      <c r="AL281" s="2" t="inlineStr">
        <is>
          <t>äkillinen kuumeinen hengityselinten infektiotauti</t>
        </is>
      </c>
      <c r="AM281" s="2" t="inlineStr">
        <is>
          <t>3</t>
        </is>
      </c>
      <c r="AN281" s="2" t="inlineStr">
        <is>
          <t/>
        </is>
      </c>
      <c r="AO281" t="inlineStr">
        <is>
          <t/>
        </is>
      </c>
      <c r="AP281" t="inlineStr">
        <is>
          <t/>
        </is>
      </c>
      <c r="AQ281" t="inlineStr">
        <is>
          <t/>
        </is>
      </c>
      <c r="AR281" t="inlineStr">
        <is>
          <t/>
        </is>
      </c>
      <c r="AS281" t="inlineStr">
        <is>
          <t/>
        </is>
      </c>
      <c r="AT281" t="inlineStr">
        <is>
          <t/>
        </is>
      </c>
      <c r="AU281" t="inlineStr">
        <is>
          <t/>
        </is>
      </c>
      <c r="AV281" t="inlineStr">
        <is>
          <t/>
        </is>
      </c>
      <c r="AW281" t="inlineStr">
        <is>
          <t/>
        </is>
      </c>
      <c r="AX281" t="inlineStr">
        <is>
          <t/>
        </is>
      </c>
      <c r="AY281" t="inlineStr">
        <is>
          <t/>
        </is>
      </c>
      <c r="AZ281" t="inlineStr">
        <is>
          <t/>
        </is>
      </c>
      <c r="BA281" t="inlineStr">
        <is>
          <t/>
        </is>
      </c>
      <c r="BB281" s="2" t="inlineStr">
        <is>
          <t>akut, lázzal járó légúti megbetegedés</t>
        </is>
      </c>
      <c r="BC281" s="2" t="inlineStr">
        <is>
          <t>3</t>
        </is>
      </c>
      <c r="BD281" s="2" t="inlineStr">
        <is>
          <t/>
        </is>
      </c>
      <c r="BE281" t="inlineStr">
        <is>
          <t/>
        </is>
      </c>
      <c r="BF281" s="2" t="inlineStr">
        <is>
          <t>IRFA|
indisposizione respiratoria febbrile acuta</t>
        </is>
      </c>
      <c r="BG281" s="2" t="inlineStr">
        <is>
          <t>3|
3</t>
        </is>
      </c>
      <c r="BH281" s="2" t="inlineStr">
        <is>
          <t xml:space="preserve">|
</t>
        </is>
      </c>
      <c r="BI281" t="inlineStr">
        <is>
          <t/>
        </is>
      </c>
      <c r="BJ281" t="inlineStr">
        <is>
          <t/>
        </is>
      </c>
      <c r="BK281" t="inlineStr">
        <is>
          <t/>
        </is>
      </c>
      <c r="BL281" t="inlineStr">
        <is>
          <t/>
        </is>
      </c>
      <c r="BM281" t="inlineStr">
        <is>
          <t/>
        </is>
      </c>
      <c r="BN281" t="inlineStr">
        <is>
          <t/>
        </is>
      </c>
      <c r="BO281" t="inlineStr">
        <is>
          <t/>
        </is>
      </c>
      <c r="BP281" t="inlineStr">
        <is>
          <t/>
        </is>
      </c>
      <c r="BQ281" t="inlineStr">
        <is>
          <t/>
        </is>
      </c>
      <c r="BR281" s="2" t="inlineStr">
        <is>
          <t>marda respiratorja akuta bid-deni</t>
        </is>
      </c>
      <c r="BS281" s="2" t="inlineStr">
        <is>
          <t>3</t>
        </is>
      </c>
      <c r="BT281" s="2" t="inlineStr">
        <is>
          <t/>
        </is>
      </c>
      <c r="BU281" t="inlineStr">
        <is>
          <t/>
        </is>
      </c>
      <c r="BV281" s="2" t="inlineStr">
        <is>
          <t>acute febriele respiratoire aandoening</t>
        </is>
      </c>
      <c r="BW281" s="2" t="inlineStr">
        <is>
          <t>3</t>
        </is>
      </c>
      <c r="BX281" s="2" t="inlineStr">
        <is>
          <t/>
        </is>
      </c>
      <c r="BY281" t="inlineStr">
        <is>
          <t>combinatie van een acute aandoening van de luchtwegen en koorts</t>
        </is>
      </c>
      <c r="BZ281" s="2" t="inlineStr">
        <is>
          <t>ostra choroba układu oddechowego przebiegająca z gorączką</t>
        </is>
      </c>
      <c r="CA281" s="2" t="inlineStr">
        <is>
          <t>2</t>
        </is>
      </c>
      <c r="CB281" s="2" t="inlineStr">
        <is>
          <t/>
        </is>
      </c>
      <c r="CC281" t="inlineStr">
        <is>
          <t/>
        </is>
      </c>
      <c r="CD281" s="2" t="inlineStr">
        <is>
          <t>doença respiratória febril aguda</t>
        </is>
      </c>
      <c r="CE281" s="2" t="inlineStr">
        <is>
          <t>3</t>
        </is>
      </c>
      <c r="CF281" s="2" t="inlineStr">
        <is>
          <t/>
        </is>
      </c>
      <c r="CG281" t="inlineStr">
        <is>
          <t/>
        </is>
      </c>
      <c r="CH281" s="2" t="inlineStr">
        <is>
          <t>boală respiratorie febrilă acută</t>
        </is>
      </c>
      <c r="CI281" s="2" t="inlineStr">
        <is>
          <t>3</t>
        </is>
      </c>
      <c r="CJ281" s="2" t="inlineStr">
        <is>
          <t/>
        </is>
      </c>
      <c r="CK281" t="inlineStr">
        <is>
          <t/>
        </is>
      </c>
      <c r="CL281" s="2" t="inlineStr">
        <is>
          <t>akútne horúčkové respiračné ochorenie</t>
        </is>
      </c>
      <c r="CM281" s="2" t="inlineStr">
        <is>
          <t>3</t>
        </is>
      </c>
      <c r="CN281" s="2" t="inlineStr">
        <is>
          <t/>
        </is>
      </c>
      <c r="CO281" t="inlineStr">
        <is>
          <t/>
        </is>
      </c>
      <c r="CP281" s="2" t="inlineStr">
        <is>
          <t>akutna febrilna bolezen dihal</t>
        </is>
      </c>
      <c r="CQ281" s="2" t="inlineStr">
        <is>
          <t>3</t>
        </is>
      </c>
      <c r="CR281" s="2" t="inlineStr">
        <is>
          <t/>
        </is>
      </c>
      <c r="CS281" t="inlineStr">
        <is>
          <t/>
        </is>
      </c>
      <c r="CT281" t="inlineStr">
        <is>
          <t/>
        </is>
      </c>
      <c r="CU281" t="inlineStr">
        <is>
          <t/>
        </is>
      </c>
      <c r="CV281" t="inlineStr">
        <is>
          <t/>
        </is>
      </c>
      <c r="CW281" t="inlineStr">
        <is>
          <t/>
        </is>
      </c>
    </row>
    <row r="282">
      <c r="A282" s="1" t="str">
        <f>HYPERLINK("https://iate.europa.eu/entry/result/1431774/all", "1431774")</f>
        <v>1431774</v>
      </c>
      <c r="B282" t="inlineStr">
        <is>
          <t>SOCIAL QUESTIONS</t>
        </is>
      </c>
      <c r="C282" t="inlineStr">
        <is>
          <t>SOCIAL QUESTIONS|health|medical science</t>
        </is>
      </c>
      <c r="D282" t="inlineStr">
        <is>
          <t>no</t>
        </is>
      </c>
      <c r="E282" t="inlineStr">
        <is>
          <t/>
        </is>
      </c>
      <c r="F282" t="inlineStr">
        <is>
          <t/>
        </is>
      </c>
      <c r="G282" t="inlineStr">
        <is>
          <t/>
        </is>
      </c>
      <c r="H282" t="inlineStr">
        <is>
          <t/>
        </is>
      </c>
      <c r="I282" t="inlineStr">
        <is>
          <t/>
        </is>
      </c>
      <c r="J282" t="inlineStr">
        <is>
          <t/>
        </is>
      </c>
      <c r="K282" t="inlineStr">
        <is>
          <t/>
        </is>
      </c>
      <c r="L282" t="inlineStr">
        <is>
          <t/>
        </is>
      </c>
      <c r="M282" t="inlineStr">
        <is>
          <t/>
        </is>
      </c>
      <c r="N282" s="2" t="inlineStr">
        <is>
          <t>essentiel hæmoragisk trombocythæmi|
essentiel hæmoragisk trombocythæmia</t>
        </is>
      </c>
      <c r="O282" s="2" t="inlineStr">
        <is>
          <t>3|
3</t>
        </is>
      </c>
      <c r="P282" s="2" t="inlineStr">
        <is>
          <t xml:space="preserve">|
</t>
        </is>
      </c>
      <c r="Q282" t="inlineStr">
        <is>
          <t/>
        </is>
      </c>
      <c r="R282" s="2" t="inlineStr">
        <is>
          <t>essentielle hämorrhagische Thrombozytose</t>
        </is>
      </c>
      <c r="S282" s="2" t="inlineStr">
        <is>
          <t>3</t>
        </is>
      </c>
      <c r="T282" s="2" t="inlineStr">
        <is>
          <t/>
        </is>
      </c>
      <c r="U282" t="inlineStr">
        <is>
          <t/>
        </is>
      </c>
      <c r="V282" s="2" t="inlineStr">
        <is>
          <t>ιδιοπαθής αιμορραγική θρομβοκυταιμία</t>
        </is>
      </c>
      <c r="W282" s="2" t="inlineStr">
        <is>
          <t>3</t>
        </is>
      </c>
      <c r="X282" s="2" t="inlineStr">
        <is>
          <t/>
        </is>
      </c>
      <c r="Y282" t="inlineStr">
        <is>
          <t/>
        </is>
      </c>
      <c r="Z282" s="2" t="inlineStr">
        <is>
          <t>essential hemorrhagic thrombocythemia</t>
        </is>
      </c>
      <c r="AA282" s="2" t="inlineStr">
        <is>
          <t>3</t>
        </is>
      </c>
      <c r="AB282" s="2" t="inlineStr">
        <is>
          <t/>
        </is>
      </c>
      <c r="AC282" t="inlineStr">
        <is>
          <t/>
        </is>
      </c>
      <c r="AD282" s="2" t="inlineStr">
        <is>
          <t>trombocitemia hemorrágica esencial</t>
        </is>
      </c>
      <c r="AE282" s="2" t="inlineStr">
        <is>
          <t>3</t>
        </is>
      </c>
      <c r="AF282" s="2" t="inlineStr">
        <is>
          <t/>
        </is>
      </c>
      <c r="AG282" t="inlineStr">
        <is>
          <t>síndrome hemorrágico con elevación del número plaquetario, hiperplasia megacariocítica y hepatoesplenomegalia, de curso letal</t>
        </is>
      </c>
      <c r="AH282" t="inlineStr">
        <is>
          <t/>
        </is>
      </c>
      <c r="AI282" t="inlineStr">
        <is>
          <t/>
        </is>
      </c>
      <c r="AJ282" t="inlineStr">
        <is>
          <t/>
        </is>
      </c>
      <c r="AK282" t="inlineStr">
        <is>
          <t/>
        </is>
      </c>
      <c r="AL282" s="2" t="inlineStr">
        <is>
          <t>essentiaalinen verenvuotoinen trombosytemia</t>
        </is>
      </c>
      <c r="AM282" s="2" t="inlineStr">
        <is>
          <t>3</t>
        </is>
      </c>
      <c r="AN282" s="2" t="inlineStr">
        <is>
          <t/>
        </is>
      </c>
      <c r="AO282" t="inlineStr">
        <is>
          <t/>
        </is>
      </c>
      <c r="AP282" s="2" t="inlineStr">
        <is>
          <t>thrombocythémie essentielle|
thrombocythémie hémorragique essentielle|
thrombocytémie essentielle|
thrombocytémie hémorragique essentielle|
syndrome de Mortensen</t>
        </is>
      </c>
      <c r="AQ282" s="2" t="inlineStr">
        <is>
          <t>3|
3|
3|
3|
3</t>
        </is>
      </c>
      <c r="AR282" s="2" t="inlineStr">
        <is>
          <t xml:space="preserve">|
|
|
|
</t>
        </is>
      </c>
      <c r="AS282" t="inlineStr">
        <is>
          <t>syndrome hématologique caractérisé par une diathèse hémorragique avec allongement considérable du temps de saignement en dépit d'une augmentation permanente du nombre des thrombocytes, une splénomégalie, une augmentation du nombre des mégacaryocytes dans la moelle osseuse, une polyglobulie et une leucocytose avec présence de formes jeunes dans le sang</t>
        </is>
      </c>
      <c r="AT282" t="inlineStr">
        <is>
          <t/>
        </is>
      </c>
      <c r="AU282" t="inlineStr">
        <is>
          <t/>
        </is>
      </c>
      <c r="AV282" t="inlineStr">
        <is>
          <t/>
        </is>
      </c>
      <c r="AW282" t="inlineStr">
        <is>
          <t/>
        </is>
      </c>
      <c r="AX282" t="inlineStr">
        <is>
          <t/>
        </is>
      </c>
      <c r="AY282" t="inlineStr">
        <is>
          <t/>
        </is>
      </c>
      <c r="AZ282" t="inlineStr">
        <is>
          <t/>
        </is>
      </c>
      <c r="BA282" t="inlineStr">
        <is>
          <t/>
        </is>
      </c>
      <c r="BB282" t="inlineStr">
        <is>
          <t/>
        </is>
      </c>
      <c r="BC282" t="inlineStr">
        <is>
          <t/>
        </is>
      </c>
      <c r="BD282" t="inlineStr">
        <is>
          <t/>
        </is>
      </c>
      <c r="BE282" t="inlineStr">
        <is>
          <t/>
        </is>
      </c>
      <c r="BF282" s="2" t="inlineStr">
        <is>
          <t>trombocitemia emorragica essenziale</t>
        </is>
      </c>
      <c r="BG282" s="2" t="inlineStr">
        <is>
          <t>3</t>
        </is>
      </c>
      <c r="BH282" s="2" t="inlineStr">
        <is>
          <t/>
        </is>
      </c>
      <c r="BI282" t="inlineStr">
        <is>
          <t/>
        </is>
      </c>
      <c r="BJ282" t="inlineStr">
        <is>
          <t/>
        </is>
      </c>
      <c r="BK282" t="inlineStr">
        <is>
          <t/>
        </is>
      </c>
      <c r="BL282" t="inlineStr">
        <is>
          <t/>
        </is>
      </c>
      <c r="BM282" t="inlineStr">
        <is>
          <t/>
        </is>
      </c>
      <c r="BN282" t="inlineStr">
        <is>
          <t/>
        </is>
      </c>
      <c r="BO282" t="inlineStr">
        <is>
          <t/>
        </is>
      </c>
      <c r="BP282" t="inlineStr">
        <is>
          <t/>
        </is>
      </c>
      <c r="BQ282" t="inlineStr">
        <is>
          <t/>
        </is>
      </c>
      <c r="BR282" t="inlineStr">
        <is>
          <t/>
        </is>
      </c>
      <c r="BS282" t="inlineStr">
        <is>
          <t/>
        </is>
      </c>
      <c r="BT282" t="inlineStr">
        <is>
          <t/>
        </is>
      </c>
      <c r="BU282" t="inlineStr">
        <is>
          <t/>
        </is>
      </c>
      <c r="BV282" s="2" t="inlineStr">
        <is>
          <t>hemorragische thrombocythaemie|
hemorragische thrombocythemie</t>
        </is>
      </c>
      <c r="BW282" s="2" t="inlineStr">
        <is>
          <t>3|
3</t>
        </is>
      </c>
      <c r="BX282" s="2" t="inlineStr">
        <is>
          <t xml:space="preserve">|
</t>
        </is>
      </c>
      <c r="BY282" t="inlineStr">
        <is>
          <t/>
        </is>
      </c>
      <c r="BZ282" t="inlineStr">
        <is>
          <t/>
        </is>
      </c>
      <c r="CA282" t="inlineStr">
        <is>
          <t/>
        </is>
      </c>
      <c r="CB282" t="inlineStr">
        <is>
          <t/>
        </is>
      </c>
      <c r="CC282" t="inlineStr">
        <is>
          <t/>
        </is>
      </c>
      <c r="CD282" s="2" t="inlineStr">
        <is>
          <t>trombocitémia hemorrágica essencial</t>
        </is>
      </c>
      <c r="CE282" s="2" t="inlineStr">
        <is>
          <t>3</t>
        </is>
      </c>
      <c r="CF282" s="2" t="inlineStr">
        <is>
          <t/>
        </is>
      </c>
      <c r="CG282" t="inlineStr">
        <is>
          <t/>
        </is>
      </c>
      <c r="CH282" t="inlineStr">
        <is>
          <t/>
        </is>
      </c>
      <c r="CI282" t="inlineStr">
        <is>
          <t/>
        </is>
      </c>
      <c r="CJ282" t="inlineStr">
        <is>
          <t/>
        </is>
      </c>
      <c r="CK282" t="inlineStr">
        <is>
          <t/>
        </is>
      </c>
      <c r="CL282" t="inlineStr">
        <is>
          <t/>
        </is>
      </c>
      <c r="CM282" t="inlineStr">
        <is>
          <t/>
        </is>
      </c>
      <c r="CN282" t="inlineStr">
        <is>
          <t/>
        </is>
      </c>
      <c r="CO282" t="inlineStr">
        <is>
          <t/>
        </is>
      </c>
      <c r="CP282" t="inlineStr">
        <is>
          <t/>
        </is>
      </c>
      <c r="CQ282" t="inlineStr">
        <is>
          <t/>
        </is>
      </c>
      <c r="CR282" t="inlineStr">
        <is>
          <t/>
        </is>
      </c>
      <c r="CS282" t="inlineStr">
        <is>
          <t/>
        </is>
      </c>
      <c r="CT282" s="2" t="inlineStr">
        <is>
          <t>essentiell trombocytemi|
hemorragisk trombocytemi</t>
        </is>
      </c>
      <c r="CU282" s="2" t="inlineStr">
        <is>
          <t>3|
3</t>
        </is>
      </c>
      <c r="CV282" s="2" t="inlineStr">
        <is>
          <t xml:space="preserve">|
</t>
        </is>
      </c>
      <c r="CW282" t="inlineStr">
        <is>
          <t>sjukdom med kraftig ökning av trombocytantalet</t>
        </is>
      </c>
    </row>
    <row r="283">
      <c r="A283" s="1" t="str">
        <f>HYPERLINK("https://iate.europa.eu/entry/result/1686777/all", "1686777")</f>
        <v>1686777</v>
      </c>
      <c r="B283" t="inlineStr">
        <is>
          <t>SOCIAL QUESTIONS</t>
        </is>
      </c>
      <c r="C283" t="inlineStr">
        <is>
          <t>SOCIAL QUESTIONS|health|medical science</t>
        </is>
      </c>
      <c r="D283" t="inlineStr">
        <is>
          <t>no</t>
        </is>
      </c>
      <c r="E283" t="inlineStr">
        <is>
          <t/>
        </is>
      </c>
      <c r="F283" t="inlineStr">
        <is>
          <t/>
        </is>
      </c>
      <c r="G283" t="inlineStr">
        <is>
          <t/>
        </is>
      </c>
      <c r="H283" t="inlineStr">
        <is>
          <t/>
        </is>
      </c>
      <c r="I283" t="inlineStr">
        <is>
          <t/>
        </is>
      </c>
      <c r="J283" t="inlineStr">
        <is>
          <t/>
        </is>
      </c>
      <c r="K283" t="inlineStr">
        <is>
          <t/>
        </is>
      </c>
      <c r="L283" t="inlineStr">
        <is>
          <t/>
        </is>
      </c>
      <c r="M283" t="inlineStr">
        <is>
          <t/>
        </is>
      </c>
      <c r="N283" s="2" t="inlineStr">
        <is>
          <t>desensibilisering</t>
        </is>
      </c>
      <c r="O283" s="2" t="inlineStr">
        <is>
          <t>3</t>
        </is>
      </c>
      <c r="P283" s="2" t="inlineStr">
        <is>
          <t/>
        </is>
      </c>
      <c r="Q283" t="inlineStr">
        <is>
          <t/>
        </is>
      </c>
      <c r="R283" s="2" t="inlineStr">
        <is>
          <t>Hyposensibilisierung|
Desensibilisierung</t>
        </is>
      </c>
      <c r="S283" s="2" t="inlineStr">
        <is>
          <t>3|
3</t>
        </is>
      </c>
      <c r="T283" s="2" t="inlineStr">
        <is>
          <t xml:space="preserve">|
</t>
        </is>
      </c>
      <c r="U283" t="inlineStr">
        <is>
          <t/>
        </is>
      </c>
      <c r="V283" s="2" t="inlineStr">
        <is>
          <t>απευαισθοτοποίηση</t>
        </is>
      </c>
      <c r="W283" s="2" t="inlineStr">
        <is>
          <t>3</t>
        </is>
      </c>
      <c r="X283" s="2" t="inlineStr">
        <is>
          <t/>
        </is>
      </c>
      <c r="Y283" t="inlineStr">
        <is>
          <t/>
        </is>
      </c>
      <c r="Z283" s="2" t="inlineStr">
        <is>
          <t>desensitization|
desensitization to allergens|
allergy desensitization|
allergy desensitisation|
desensitisation</t>
        </is>
      </c>
      <c r="AA283" s="2" t="inlineStr">
        <is>
          <t>3|
3|
3|
3|
3</t>
        </is>
      </c>
      <c r="AB283" s="2" t="inlineStr">
        <is>
          <t xml:space="preserve">|
|
|
|
</t>
        </is>
      </c>
      <c r="AC283" t="inlineStr">
        <is>
          <t/>
        </is>
      </c>
      <c r="AD283" s="2" t="inlineStr">
        <is>
          <t>desensibilización</t>
        </is>
      </c>
      <c r="AE283" s="2" t="inlineStr">
        <is>
          <t>3</t>
        </is>
      </c>
      <c r="AF283" s="2" t="inlineStr">
        <is>
          <t/>
        </is>
      </c>
      <c r="AG283" t="inlineStr">
        <is>
          <t/>
        </is>
      </c>
      <c r="AH283" t="inlineStr">
        <is>
          <t/>
        </is>
      </c>
      <c r="AI283" t="inlineStr">
        <is>
          <t/>
        </is>
      </c>
      <c r="AJ283" t="inlineStr">
        <is>
          <t/>
        </is>
      </c>
      <c r="AK283" t="inlineStr">
        <is>
          <t/>
        </is>
      </c>
      <c r="AL283" s="2" t="inlineStr">
        <is>
          <t>siedätyshoito|
desensibilisaatio|
desensibilisatio</t>
        </is>
      </c>
      <c r="AM283" s="2" t="inlineStr">
        <is>
          <t>3|
3|
3</t>
        </is>
      </c>
      <c r="AN283" s="2" t="inlineStr">
        <is>
          <t xml:space="preserve">|
|
</t>
        </is>
      </c>
      <c r="AO283" t="inlineStr">
        <is>
          <t/>
        </is>
      </c>
      <c r="AP283" s="2" t="inlineStr">
        <is>
          <t>désensibilisation</t>
        </is>
      </c>
      <c r="AQ283" s="2" t="inlineStr">
        <is>
          <t>3</t>
        </is>
      </c>
      <c r="AR283" s="2" t="inlineStr">
        <is>
          <t/>
        </is>
      </c>
      <c r="AS283" t="inlineStr">
        <is>
          <t>technique consistant à injecter au patient allergique des doses croissantes de l'allergène responsable pour l'habituer "en douceur" et finalement le protéger</t>
        </is>
      </c>
      <c r="AT283" t="inlineStr">
        <is>
          <t/>
        </is>
      </c>
      <c r="AU283" t="inlineStr">
        <is>
          <t/>
        </is>
      </c>
      <c r="AV283" t="inlineStr">
        <is>
          <t/>
        </is>
      </c>
      <c r="AW283" t="inlineStr">
        <is>
          <t/>
        </is>
      </c>
      <c r="AX283" t="inlineStr">
        <is>
          <t/>
        </is>
      </c>
      <c r="AY283" t="inlineStr">
        <is>
          <t/>
        </is>
      </c>
      <c r="AZ283" t="inlineStr">
        <is>
          <t/>
        </is>
      </c>
      <c r="BA283" t="inlineStr">
        <is>
          <t/>
        </is>
      </c>
      <c r="BB283" t="inlineStr">
        <is>
          <t/>
        </is>
      </c>
      <c r="BC283" t="inlineStr">
        <is>
          <t/>
        </is>
      </c>
      <c r="BD283" t="inlineStr">
        <is>
          <t/>
        </is>
      </c>
      <c r="BE283" t="inlineStr">
        <is>
          <t/>
        </is>
      </c>
      <c r="BF283" t="inlineStr">
        <is>
          <t/>
        </is>
      </c>
      <c r="BG283" t="inlineStr">
        <is>
          <t/>
        </is>
      </c>
      <c r="BH283" t="inlineStr">
        <is>
          <t/>
        </is>
      </c>
      <c r="BI283" t="inlineStr">
        <is>
          <t/>
        </is>
      </c>
      <c r="BJ283" t="inlineStr">
        <is>
          <t/>
        </is>
      </c>
      <c r="BK283" t="inlineStr">
        <is>
          <t/>
        </is>
      </c>
      <c r="BL283" t="inlineStr">
        <is>
          <t/>
        </is>
      </c>
      <c r="BM283" t="inlineStr">
        <is>
          <t/>
        </is>
      </c>
      <c r="BN283" t="inlineStr">
        <is>
          <t/>
        </is>
      </c>
      <c r="BO283" t="inlineStr">
        <is>
          <t/>
        </is>
      </c>
      <c r="BP283" t="inlineStr">
        <is>
          <t/>
        </is>
      </c>
      <c r="BQ283" t="inlineStr">
        <is>
          <t/>
        </is>
      </c>
      <c r="BR283" t="inlineStr">
        <is>
          <t/>
        </is>
      </c>
      <c r="BS283" t="inlineStr">
        <is>
          <t/>
        </is>
      </c>
      <c r="BT283" t="inlineStr">
        <is>
          <t/>
        </is>
      </c>
      <c r="BU283" t="inlineStr">
        <is>
          <t/>
        </is>
      </c>
      <c r="BV283" s="2" t="inlineStr">
        <is>
          <t>desensibilisatie</t>
        </is>
      </c>
      <c r="BW283" s="2" t="inlineStr">
        <is>
          <t>3</t>
        </is>
      </c>
      <c r="BX283" s="2" t="inlineStr">
        <is>
          <t/>
        </is>
      </c>
      <c r="BY283" t="inlineStr">
        <is>
          <t>het desensibiliseren, ongevoelig maken voor een antigeen of allergeen, bijv. voor pollen bij hooikoortspatiënten</t>
        </is>
      </c>
      <c r="BZ283" t="inlineStr">
        <is>
          <t/>
        </is>
      </c>
      <c r="CA283" t="inlineStr">
        <is>
          <t/>
        </is>
      </c>
      <c r="CB283" t="inlineStr">
        <is>
          <t/>
        </is>
      </c>
      <c r="CC283" t="inlineStr">
        <is>
          <t/>
        </is>
      </c>
      <c r="CD283" s="2" t="inlineStr">
        <is>
          <t>dessensibilização</t>
        </is>
      </c>
      <c r="CE283" s="2" t="inlineStr">
        <is>
          <t>3</t>
        </is>
      </c>
      <c r="CF283" s="2" t="inlineStr">
        <is>
          <t/>
        </is>
      </c>
      <c r="CG283" t="inlineStr">
        <is>
          <t/>
        </is>
      </c>
      <c r="CH283" t="inlineStr">
        <is>
          <t/>
        </is>
      </c>
      <c r="CI283" t="inlineStr">
        <is>
          <t/>
        </is>
      </c>
      <c r="CJ283" t="inlineStr">
        <is>
          <t/>
        </is>
      </c>
      <c r="CK283" t="inlineStr">
        <is>
          <t/>
        </is>
      </c>
      <c r="CL283" t="inlineStr">
        <is>
          <t/>
        </is>
      </c>
      <c r="CM283" t="inlineStr">
        <is>
          <t/>
        </is>
      </c>
      <c r="CN283" t="inlineStr">
        <is>
          <t/>
        </is>
      </c>
      <c r="CO283" t="inlineStr">
        <is>
          <t/>
        </is>
      </c>
      <c r="CP283" t="inlineStr">
        <is>
          <t/>
        </is>
      </c>
      <c r="CQ283" t="inlineStr">
        <is>
          <t/>
        </is>
      </c>
      <c r="CR283" t="inlineStr">
        <is>
          <t/>
        </is>
      </c>
      <c r="CS283" t="inlineStr">
        <is>
          <t/>
        </is>
      </c>
      <c r="CT283" t="inlineStr">
        <is>
          <t/>
        </is>
      </c>
      <c r="CU283" t="inlineStr">
        <is>
          <t/>
        </is>
      </c>
      <c r="CV283" t="inlineStr">
        <is>
          <t/>
        </is>
      </c>
      <c r="CW283" t="inlineStr">
        <is>
          <t/>
        </is>
      </c>
    </row>
    <row r="284">
      <c r="A284" s="1" t="str">
        <f>HYPERLINK("https://iate.europa.eu/entry/result/1221849/all", "1221849")</f>
        <v>1221849</v>
      </c>
      <c r="B284" t="inlineStr">
        <is>
          <t>SOCIAL QUESTIONS</t>
        </is>
      </c>
      <c r="C284" t="inlineStr">
        <is>
          <t>SOCIAL QUESTIONS|health|medical science</t>
        </is>
      </c>
      <c r="D284" t="inlineStr">
        <is>
          <t>no</t>
        </is>
      </c>
      <c r="E284" t="inlineStr">
        <is>
          <t/>
        </is>
      </c>
      <c r="F284" t="inlineStr">
        <is>
          <t/>
        </is>
      </c>
      <c r="G284" t="inlineStr">
        <is>
          <t/>
        </is>
      </c>
      <c r="H284" t="inlineStr">
        <is>
          <t/>
        </is>
      </c>
      <c r="I284" t="inlineStr">
        <is>
          <t/>
        </is>
      </c>
      <c r="J284" t="inlineStr">
        <is>
          <t/>
        </is>
      </c>
      <c r="K284" t="inlineStr">
        <is>
          <t/>
        </is>
      </c>
      <c r="L284" t="inlineStr">
        <is>
          <t/>
        </is>
      </c>
      <c r="M284" t="inlineStr">
        <is>
          <t/>
        </is>
      </c>
      <c r="N284" t="inlineStr">
        <is>
          <t/>
        </is>
      </c>
      <c r="O284" t="inlineStr">
        <is>
          <t/>
        </is>
      </c>
      <c r="P284" t="inlineStr">
        <is>
          <t/>
        </is>
      </c>
      <c r="Q284" t="inlineStr">
        <is>
          <t/>
        </is>
      </c>
      <c r="R284" s="2" t="inlineStr">
        <is>
          <t>Vorläuferzelle des roten Blutkörperchens</t>
        </is>
      </c>
      <c r="S284" s="2" t="inlineStr">
        <is>
          <t>3</t>
        </is>
      </c>
      <c r="T284" s="2" t="inlineStr">
        <is>
          <t/>
        </is>
      </c>
      <c r="U284" t="inlineStr">
        <is>
          <t/>
        </is>
      </c>
      <c r="V284" t="inlineStr">
        <is>
          <t/>
        </is>
      </c>
      <c r="W284" t="inlineStr">
        <is>
          <t/>
        </is>
      </c>
      <c r="X284" t="inlineStr">
        <is>
          <t/>
        </is>
      </c>
      <c r="Y284" t="inlineStr">
        <is>
          <t/>
        </is>
      </c>
      <c r="Z284" s="2" t="inlineStr">
        <is>
          <t>precursor cell of red blood cell</t>
        </is>
      </c>
      <c r="AA284" s="2" t="inlineStr">
        <is>
          <t>3</t>
        </is>
      </c>
      <c r="AB284" s="2" t="inlineStr">
        <is>
          <t/>
        </is>
      </c>
      <c r="AC284" t="inlineStr">
        <is>
          <t/>
        </is>
      </c>
      <c r="AD284" s="2" t="inlineStr">
        <is>
          <t>célula precursora del glóbulo rojo</t>
        </is>
      </c>
      <c r="AE284" s="2" t="inlineStr">
        <is>
          <t>3</t>
        </is>
      </c>
      <c r="AF284" s="2" t="inlineStr">
        <is>
          <t/>
        </is>
      </c>
      <c r="AG284" t="inlineStr">
        <is>
          <t/>
        </is>
      </c>
      <c r="AH284" t="inlineStr">
        <is>
          <t/>
        </is>
      </c>
      <c r="AI284" t="inlineStr">
        <is>
          <t/>
        </is>
      </c>
      <c r="AJ284" t="inlineStr">
        <is>
          <t/>
        </is>
      </c>
      <c r="AK284" t="inlineStr">
        <is>
          <t/>
        </is>
      </c>
      <c r="AL284" t="inlineStr">
        <is>
          <t/>
        </is>
      </c>
      <c r="AM284" t="inlineStr">
        <is>
          <t/>
        </is>
      </c>
      <c r="AN284" t="inlineStr">
        <is>
          <t/>
        </is>
      </c>
      <c r="AO284" t="inlineStr">
        <is>
          <t/>
        </is>
      </c>
      <c r="AP284" s="2" t="inlineStr">
        <is>
          <t>cellule précurseur de globule rouge</t>
        </is>
      </c>
      <c r="AQ284" s="2" t="inlineStr">
        <is>
          <t>3</t>
        </is>
      </c>
      <c r="AR284" s="2" t="inlineStr">
        <is>
          <t/>
        </is>
      </c>
      <c r="AS284" t="inlineStr">
        <is>
          <t/>
        </is>
      </c>
      <c r="AT284" t="inlineStr">
        <is>
          <t/>
        </is>
      </c>
      <c r="AU284" t="inlineStr">
        <is>
          <t/>
        </is>
      </c>
      <c r="AV284" t="inlineStr">
        <is>
          <t/>
        </is>
      </c>
      <c r="AW284" t="inlineStr">
        <is>
          <t/>
        </is>
      </c>
      <c r="AX284" t="inlineStr">
        <is>
          <t/>
        </is>
      </c>
      <c r="AY284" t="inlineStr">
        <is>
          <t/>
        </is>
      </c>
      <c r="AZ284" t="inlineStr">
        <is>
          <t/>
        </is>
      </c>
      <c r="BA284" t="inlineStr">
        <is>
          <t/>
        </is>
      </c>
      <c r="BB284" t="inlineStr">
        <is>
          <t/>
        </is>
      </c>
      <c r="BC284" t="inlineStr">
        <is>
          <t/>
        </is>
      </c>
      <c r="BD284" t="inlineStr">
        <is>
          <t/>
        </is>
      </c>
      <c r="BE284" t="inlineStr">
        <is>
          <t/>
        </is>
      </c>
      <c r="BF284" s="2" t="inlineStr">
        <is>
          <t>cellula precursore del globulo rosso</t>
        </is>
      </c>
      <c r="BG284" s="2" t="inlineStr">
        <is>
          <t>3</t>
        </is>
      </c>
      <c r="BH284" s="2" t="inlineStr">
        <is>
          <t/>
        </is>
      </c>
      <c r="BI284" t="inlineStr">
        <is>
          <t/>
        </is>
      </c>
      <c r="BJ284" t="inlineStr">
        <is>
          <t/>
        </is>
      </c>
      <c r="BK284" t="inlineStr">
        <is>
          <t/>
        </is>
      </c>
      <c r="BL284" t="inlineStr">
        <is>
          <t/>
        </is>
      </c>
      <c r="BM284" t="inlineStr">
        <is>
          <t/>
        </is>
      </c>
      <c r="BN284" t="inlineStr">
        <is>
          <t/>
        </is>
      </c>
      <c r="BO284" t="inlineStr">
        <is>
          <t/>
        </is>
      </c>
      <c r="BP284" t="inlineStr">
        <is>
          <t/>
        </is>
      </c>
      <c r="BQ284" t="inlineStr">
        <is>
          <t/>
        </is>
      </c>
      <c r="BR284" t="inlineStr">
        <is>
          <t/>
        </is>
      </c>
      <c r="BS284" t="inlineStr">
        <is>
          <t/>
        </is>
      </c>
      <c r="BT284" t="inlineStr">
        <is>
          <t/>
        </is>
      </c>
      <c r="BU284" t="inlineStr">
        <is>
          <t/>
        </is>
      </c>
      <c r="BV284" t="inlineStr">
        <is>
          <t/>
        </is>
      </c>
      <c r="BW284" t="inlineStr">
        <is>
          <t/>
        </is>
      </c>
      <c r="BX284" t="inlineStr">
        <is>
          <t/>
        </is>
      </c>
      <c r="BY284" t="inlineStr">
        <is>
          <t/>
        </is>
      </c>
      <c r="BZ284" t="inlineStr">
        <is>
          <t/>
        </is>
      </c>
      <c r="CA284" t="inlineStr">
        <is>
          <t/>
        </is>
      </c>
      <c r="CB284" t="inlineStr">
        <is>
          <t/>
        </is>
      </c>
      <c r="CC284" t="inlineStr">
        <is>
          <t/>
        </is>
      </c>
      <c r="CD284" t="inlineStr">
        <is>
          <t/>
        </is>
      </c>
      <c r="CE284" t="inlineStr">
        <is>
          <t/>
        </is>
      </c>
      <c r="CF284" t="inlineStr">
        <is>
          <t/>
        </is>
      </c>
      <c r="CG284" t="inlineStr">
        <is>
          <t/>
        </is>
      </c>
      <c r="CH284" t="inlineStr">
        <is>
          <t/>
        </is>
      </c>
      <c r="CI284" t="inlineStr">
        <is>
          <t/>
        </is>
      </c>
      <c r="CJ284" t="inlineStr">
        <is>
          <t/>
        </is>
      </c>
      <c r="CK284" t="inlineStr">
        <is>
          <t/>
        </is>
      </c>
      <c r="CL284" t="inlineStr">
        <is>
          <t/>
        </is>
      </c>
      <c r="CM284" t="inlineStr">
        <is>
          <t/>
        </is>
      </c>
      <c r="CN284" t="inlineStr">
        <is>
          <t/>
        </is>
      </c>
      <c r="CO284" t="inlineStr">
        <is>
          <t/>
        </is>
      </c>
      <c r="CP284" t="inlineStr">
        <is>
          <t/>
        </is>
      </c>
      <c r="CQ284" t="inlineStr">
        <is>
          <t/>
        </is>
      </c>
      <c r="CR284" t="inlineStr">
        <is>
          <t/>
        </is>
      </c>
      <c r="CS284" t="inlineStr">
        <is>
          <t/>
        </is>
      </c>
      <c r="CT284" t="inlineStr">
        <is>
          <t/>
        </is>
      </c>
      <c r="CU284" t="inlineStr">
        <is>
          <t/>
        </is>
      </c>
      <c r="CV284" t="inlineStr">
        <is>
          <t/>
        </is>
      </c>
      <c r="CW284" t="inlineStr">
        <is>
          <t/>
        </is>
      </c>
    </row>
    <row r="285">
      <c r="A285" s="1" t="str">
        <f>HYPERLINK("https://iate.europa.eu/entry/result/1704297/all", "1704297")</f>
        <v>1704297</v>
      </c>
      <c r="B285" t="inlineStr">
        <is>
          <t>INDUSTRY</t>
        </is>
      </c>
      <c r="C285" t="inlineStr">
        <is>
          <t>INDUSTRY|chemistry</t>
        </is>
      </c>
      <c r="D285" t="inlineStr">
        <is>
          <t>yes</t>
        </is>
      </c>
      <c r="E285" t="inlineStr">
        <is>
          <t/>
        </is>
      </c>
      <c r="F285" s="2" t="inlineStr">
        <is>
          <t>адукт</t>
        </is>
      </c>
      <c r="G285" s="2" t="inlineStr">
        <is>
          <t>4</t>
        </is>
      </c>
      <c r="H285" s="2" t="inlineStr">
        <is>
          <t/>
        </is>
      </c>
      <c r="I285" t="inlineStr">
        <is>
          <t/>
        </is>
      </c>
      <c r="J285" s="2" t="inlineStr">
        <is>
          <t>adukt</t>
        </is>
      </c>
      <c r="K285" s="2" t="inlineStr">
        <is>
          <t>3</t>
        </is>
      </c>
      <c r="L285" s="2" t="inlineStr">
        <is>
          <t/>
        </is>
      </c>
      <c r="M285" t="inlineStr">
        <is>
          <t/>
        </is>
      </c>
      <c r="N285" s="2" t="inlineStr">
        <is>
          <t>addukt</t>
        </is>
      </c>
      <c r="O285" s="2" t="inlineStr">
        <is>
          <t>3</t>
        </is>
      </c>
      <c r="P285" s="2" t="inlineStr">
        <is>
          <t/>
        </is>
      </c>
      <c r="Q285" t="inlineStr">
        <is>
          <t/>
        </is>
      </c>
      <c r="R285" s="2" t="inlineStr">
        <is>
          <t>Addukt</t>
        </is>
      </c>
      <c r="S285" s="2" t="inlineStr">
        <is>
          <t>3</t>
        </is>
      </c>
      <c r="T285" s="2" t="inlineStr">
        <is>
          <t/>
        </is>
      </c>
      <c r="U285" t="inlineStr">
        <is>
          <t>Ionenbildung durch Interaktion von zwei Atomarten (üblicherweise eines Ions und eines Moleküls),welche alle Atome der einen Art enthält und zusätzlich ein oder mehrere Atome der anderen</t>
        </is>
      </c>
      <c r="V285" s="2" t="inlineStr">
        <is>
          <t>ένωση προσθήκης</t>
        </is>
      </c>
      <c r="W285" s="2" t="inlineStr">
        <is>
          <t>4</t>
        </is>
      </c>
      <c r="X285" s="2" t="inlineStr">
        <is>
          <t/>
        </is>
      </c>
      <c r="Y285" t="inlineStr">
        <is>
          <t>το προϊόν της άμεσης ένωσης δύο ή περισσότερων διαφορετικών μορίων, εφόσον αυτό είναι το μοναδικό προϊόν της αντίδρασης και περιέχει όλα τα άτομα όλων των συστατικών. Ενώσεις προσθήκης δίνουν ως επί το πλείστον τα οξέα και οι βάσεις κατά Lewis.</t>
        </is>
      </c>
      <c r="Z285" s="2" t="inlineStr">
        <is>
          <t>adduct</t>
        </is>
      </c>
      <c r="AA285" s="2" t="inlineStr">
        <is>
          <t>3</t>
        </is>
      </c>
      <c r="AB285" s="2" t="inlineStr">
        <is>
          <t/>
        </is>
      </c>
      <c r="AC285" t="inlineStr">
        <is>
          <t>new chemical species AB, each molecular entity of which is formed by direct combination of two separate molecular entities A and B in such a way that there is change in connectivity, but no loss, of atoms within the moieties A and B</t>
        </is>
      </c>
      <c r="AD285" s="2" t="inlineStr">
        <is>
          <t>aducto</t>
        </is>
      </c>
      <c r="AE285" s="2" t="inlineStr">
        <is>
          <t>3</t>
        </is>
      </c>
      <c r="AF285" s="2" t="inlineStr">
        <is>
          <t/>
        </is>
      </c>
      <c r="AG285" t="inlineStr">
        <is>
          <t>Especie
química cuyas entidades moleculares están formadas por combinación directa de
dos entidades moleculares separadas, de manera tal que hay un cambio de
uniones, pero no pérdida de átomos dentro de cada mitad.</t>
        </is>
      </c>
      <c r="AH285" t="inlineStr">
        <is>
          <t/>
        </is>
      </c>
      <c r="AI285" t="inlineStr">
        <is>
          <t/>
        </is>
      </c>
      <c r="AJ285" t="inlineStr">
        <is>
          <t/>
        </is>
      </c>
      <c r="AK285" t="inlineStr">
        <is>
          <t/>
        </is>
      </c>
      <c r="AL285" s="2" t="inlineStr">
        <is>
          <t>addukti</t>
        </is>
      </c>
      <c r="AM285" s="2" t="inlineStr">
        <is>
          <t>3</t>
        </is>
      </c>
      <c r="AN285" s="2" t="inlineStr">
        <is>
          <t/>
        </is>
      </c>
      <c r="AO285" t="inlineStr">
        <is>
          <t/>
        </is>
      </c>
      <c r="AP285" s="2" t="inlineStr">
        <is>
          <t>adduit</t>
        </is>
      </c>
      <c r="AQ285" s="2" t="inlineStr">
        <is>
          <t>3</t>
        </is>
      </c>
      <c r="AR285" s="2" t="inlineStr">
        <is>
          <t/>
        </is>
      </c>
      <c r="AS285" t="inlineStr">
        <is>
          <t>ion formé par interaction de deux espèces (généralement un ion et une molécule),qui contient tous les atomes d'une espèce plus un ou plusieurs atomes de l'autre</t>
        </is>
      </c>
      <c r="AT285" s="2" t="inlineStr">
        <is>
          <t>aducht</t>
        </is>
      </c>
      <c r="AU285" s="2" t="inlineStr">
        <is>
          <t>3</t>
        </is>
      </c>
      <c r="AV285" s="2" t="inlineStr">
        <is>
          <t/>
        </is>
      </c>
      <c r="AW285" t="inlineStr">
        <is>
          <t/>
        </is>
      </c>
      <c r="AX285" t="inlineStr">
        <is>
          <t/>
        </is>
      </c>
      <c r="AY285" t="inlineStr">
        <is>
          <t/>
        </is>
      </c>
      <c r="AZ285" t="inlineStr">
        <is>
          <t/>
        </is>
      </c>
      <c r="BA285" t="inlineStr">
        <is>
          <t/>
        </is>
      </c>
      <c r="BB285" t="inlineStr">
        <is>
          <t/>
        </is>
      </c>
      <c r="BC285" t="inlineStr">
        <is>
          <t/>
        </is>
      </c>
      <c r="BD285" t="inlineStr">
        <is>
          <t/>
        </is>
      </c>
      <c r="BE285" t="inlineStr">
        <is>
          <t/>
        </is>
      </c>
      <c r="BF285" s="2" t="inlineStr">
        <is>
          <t>addotto</t>
        </is>
      </c>
      <c r="BG285" s="2" t="inlineStr">
        <is>
          <t>3</t>
        </is>
      </c>
      <c r="BH285" s="2" t="inlineStr">
        <is>
          <t/>
        </is>
      </c>
      <c r="BI285" t="inlineStr">
        <is>
          <t>composto ottenuto mediante una reazione di addizione, i cui componenti, legati più o meno labilmente, conservano in certo qual modo la loro individualità</t>
        </is>
      </c>
      <c r="BJ285" s="2" t="inlineStr">
        <is>
          <t>aduktas</t>
        </is>
      </c>
      <c r="BK285" s="2" t="inlineStr">
        <is>
          <t>3</t>
        </is>
      </c>
      <c r="BL285" s="2" t="inlineStr">
        <is>
          <t/>
        </is>
      </c>
      <c r="BM285" t="inlineStr">
        <is>
          <t>skirtingų molekulių junginys, kuriame atomų jungimosi tvarka išlieka nepakitusi</t>
        </is>
      </c>
      <c r="BN285" t="inlineStr">
        <is>
          <t/>
        </is>
      </c>
      <c r="BO285" t="inlineStr">
        <is>
          <t/>
        </is>
      </c>
      <c r="BP285" t="inlineStr">
        <is>
          <t/>
        </is>
      </c>
      <c r="BQ285" t="inlineStr">
        <is>
          <t/>
        </is>
      </c>
      <c r="BR285" s="2" t="inlineStr">
        <is>
          <t>addott</t>
        </is>
      </c>
      <c r="BS285" s="2" t="inlineStr">
        <is>
          <t>3</t>
        </is>
      </c>
      <c r="BT285" s="2" t="inlineStr">
        <is>
          <t/>
        </is>
      </c>
      <c r="BU285" t="inlineStr">
        <is>
          <t>speċijiet kimiċi ġodda AB, li l-entità molekulari ta' kull waħda minnhom tiġi fformata mill-kombinazzjoni diretta ta' żewġ entitajiet molekulari separati A u B b'tali mod li jkun hemm bidla fil-konnettività, imma mhux telf, fl-atomi fi ħdan il-gruppi funzjonali [ &lt;a href="/entry/result/1207080/all" id="ENTRY_TO_ENTRY_CONVERTER" target="_blank"&gt;IATE:1207080&lt;/a&gt; ] A u B</t>
        </is>
      </c>
      <c r="BV285" s="2" t="inlineStr">
        <is>
          <t>adduct</t>
        </is>
      </c>
      <c r="BW285" s="2" t="inlineStr">
        <is>
          <t>3</t>
        </is>
      </c>
      <c r="BX285" s="2" t="inlineStr">
        <is>
          <t/>
        </is>
      </c>
      <c r="BY285" t="inlineStr">
        <is>
          <t/>
        </is>
      </c>
      <c r="BZ285" s="2" t="inlineStr">
        <is>
          <t>związek addycyjny|
addukt</t>
        </is>
      </c>
      <c r="CA285" s="2" t="inlineStr">
        <is>
          <t>3|
3</t>
        </is>
      </c>
      <c r="CB285" s="2" t="inlineStr">
        <is>
          <t xml:space="preserve">|
</t>
        </is>
      </c>
      <c r="CC285" t="inlineStr">
        <is>
          <t>połączenie dwóch lub więcej związków chemicznych, na skutek tworzenia się między nimi wiązań wodorowych lub innego rodzaju oddziaływań międzycząsteczkowych</t>
        </is>
      </c>
      <c r="CD285" s="2" t="inlineStr">
        <is>
          <t>aduto</t>
        </is>
      </c>
      <c r="CE285" s="2" t="inlineStr">
        <is>
          <t>3</t>
        </is>
      </c>
      <c r="CF285" s="2" t="inlineStr">
        <is>
          <t/>
        </is>
      </c>
      <c r="CG285" t="inlineStr">
        <is>
          <t>Entidade molecular resultante da formação de uma ligação covalente entre uma espécie eletrófila e um dos centros nucleófilos presentes nas macromoléculas biológicas (ADN, ARN, etc.).</t>
        </is>
      </c>
      <c r="CH285" s="2" t="inlineStr">
        <is>
          <t>aduct</t>
        </is>
      </c>
      <c r="CI285" s="2" t="inlineStr">
        <is>
          <t>3</t>
        </is>
      </c>
      <c r="CJ285" s="2" t="inlineStr">
        <is>
          <t/>
        </is>
      </c>
      <c r="CK285" t="inlineStr">
        <is>
          <t/>
        </is>
      </c>
      <c r="CL285" t="inlineStr">
        <is>
          <t/>
        </is>
      </c>
      <c r="CM285" t="inlineStr">
        <is>
          <t/>
        </is>
      </c>
      <c r="CN285" t="inlineStr">
        <is>
          <t/>
        </is>
      </c>
      <c r="CO285" t="inlineStr">
        <is>
          <t/>
        </is>
      </c>
      <c r="CP285" s="2" t="inlineStr">
        <is>
          <t>adukt</t>
        </is>
      </c>
      <c r="CQ285" s="2" t="inlineStr">
        <is>
          <t>3</t>
        </is>
      </c>
      <c r="CR285" s="2" t="inlineStr">
        <is>
          <t/>
        </is>
      </c>
      <c r="CS285" t="inlineStr">
        <is>
          <t/>
        </is>
      </c>
      <c r="CT285" s="2" t="inlineStr">
        <is>
          <t>systerjon</t>
        </is>
      </c>
      <c r="CU285" s="2" t="inlineStr">
        <is>
          <t>3</t>
        </is>
      </c>
      <c r="CV285" s="2" t="inlineStr">
        <is>
          <t/>
        </is>
      </c>
      <c r="CW285" t="inlineStr">
        <is>
          <t/>
        </is>
      </c>
    </row>
    <row r="286">
      <c r="A286" s="1" t="str">
        <f>HYPERLINK("https://iate.europa.eu/entry/result/35110/all", "35110")</f>
        <v>35110</v>
      </c>
      <c r="B286" t="inlineStr">
        <is>
          <t>SOCIAL QUESTIONS</t>
        </is>
      </c>
      <c r="C286" t="inlineStr">
        <is>
          <t>SOCIAL QUESTIONS|health|pharmaceutical industry</t>
        </is>
      </c>
      <c r="D286" t="inlineStr">
        <is>
          <t>no</t>
        </is>
      </c>
      <c r="E286" t="inlineStr">
        <is>
          <t/>
        </is>
      </c>
      <c r="F286" t="inlineStr">
        <is>
          <t/>
        </is>
      </c>
      <c r="G286" t="inlineStr">
        <is>
          <t/>
        </is>
      </c>
      <c r="H286" t="inlineStr">
        <is>
          <t/>
        </is>
      </c>
      <c r="I286" t="inlineStr">
        <is>
          <t/>
        </is>
      </c>
      <c r="J286" t="inlineStr">
        <is>
          <t/>
        </is>
      </c>
      <c r="K286" t="inlineStr">
        <is>
          <t/>
        </is>
      </c>
      <c r="L286" t="inlineStr">
        <is>
          <t/>
        </is>
      </c>
      <c r="M286" t="inlineStr">
        <is>
          <t/>
        </is>
      </c>
      <c r="N286" s="2" t="inlineStr">
        <is>
          <t>bivirkninger</t>
        </is>
      </c>
      <c r="O286" s="2" t="inlineStr">
        <is>
          <t>3</t>
        </is>
      </c>
      <c r="P286" s="2" t="inlineStr">
        <is>
          <t/>
        </is>
      </c>
      <c r="Q286" t="inlineStr">
        <is>
          <t/>
        </is>
      </c>
      <c r="R286" s="2" t="inlineStr">
        <is>
          <t>Nebenwirkungen|
unerwünschte Wirkungen</t>
        </is>
      </c>
      <c r="S286" s="2" t="inlineStr">
        <is>
          <t>3|
3</t>
        </is>
      </c>
      <c r="T286" s="2" t="inlineStr">
        <is>
          <t xml:space="preserve">|
</t>
        </is>
      </c>
      <c r="U286" t="inlineStr">
        <is>
          <t/>
        </is>
      </c>
      <c r="V286" t="inlineStr">
        <is>
          <t/>
        </is>
      </c>
      <c r="W286" t="inlineStr">
        <is>
          <t/>
        </is>
      </c>
      <c r="X286" t="inlineStr">
        <is>
          <t/>
        </is>
      </c>
      <c r="Y286" t="inlineStr">
        <is>
          <t/>
        </is>
      </c>
      <c r="Z286" s="2" t="inlineStr">
        <is>
          <t>adverse effects|
undesirable effects</t>
        </is>
      </c>
      <c r="AA286" s="2" t="inlineStr">
        <is>
          <t>3|
3</t>
        </is>
      </c>
      <c r="AB286" s="2" t="inlineStr">
        <is>
          <t xml:space="preserve">|
</t>
        </is>
      </c>
      <c r="AC286" t="inlineStr">
        <is>
          <t>1.To be used when there is a direct causal relationship between the treatment and the effects.</t>
        </is>
      </c>
      <c r="AD286" s="2" t="inlineStr">
        <is>
          <t>reacciones adversas</t>
        </is>
      </c>
      <c r="AE286" s="2" t="inlineStr">
        <is>
          <t>3</t>
        </is>
      </c>
      <c r="AF286" s="2" t="inlineStr">
        <is>
          <t/>
        </is>
      </c>
      <c r="AG286" t="inlineStr">
        <is>
          <t/>
        </is>
      </c>
      <c r="AH286" t="inlineStr">
        <is>
          <t/>
        </is>
      </c>
      <c r="AI286" t="inlineStr">
        <is>
          <t/>
        </is>
      </c>
      <c r="AJ286" t="inlineStr">
        <is>
          <t/>
        </is>
      </c>
      <c r="AK286" t="inlineStr">
        <is>
          <t/>
        </is>
      </c>
      <c r="AL286" t="inlineStr">
        <is>
          <t/>
        </is>
      </c>
      <c r="AM286" t="inlineStr">
        <is>
          <t/>
        </is>
      </c>
      <c r="AN286" t="inlineStr">
        <is>
          <t/>
        </is>
      </c>
      <c r="AO286" t="inlineStr">
        <is>
          <t/>
        </is>
      </c>
      <c r="AP286" s="2" t="inlineStr">
        <is>
          <t>effets indésirables</t>
        </is>
      </c>
      <c r="AQ286" s="2" t="inlineStr">
        <is>
          <t>3</t>
        </is>
      </c>
      <c r="AR286" s="2" t="inlineStr">
        <is>
          <t/>
        </is>
      </c>
      <c r="AS286" t="inlineStr">
        <is>
          <t/>
        </is>
      </c>
      <c r="AT286" t="inlineStr">
        <is>
          <t/>
        </is>
      </c>
      <c r="AU286" t="inlineStr">
        <is>
          <t/>
        </is>
      </c>
      <c r="AV286" t="inlineStr">
        <is>
          <t/>
        </is>
      </c>
      <c r="AW286" t="inlineStr">
        <is>
          <t/>
        </is>
      </c>
      <c r="AX286" t="inlineStr">
        <is>
          <t/>
        </is>
      </c>
      <c r="AY286" t="inlineStr">
        <is>
          <t/>
        </is>
      </c>
      <c r="AZ286" t="inlineStr">
        <is>
          <t/>
        </is>
      </c>
      <c r="BA286" t="inlineStr">
        <is>
          <t/>
        </is>
      </c>
      <c r="BB286" t="inlineStr">
        <is>
          <t/>
        </is>
      </c>
      <c r="BC286" t="inlineStr">
        <is>
          <t/>
        </is>
      </c>
      <c r="BD286" t="inlineStr">
        <is>
          <t/>
        </is>
      </c>
      <c r="BE286" t="inlineStr">
        <is>
          <t/>
        </is>
      </c>
      <c r="BF286" s="2" t="inlineStr">
        <is>
          <t>effetti indesiderati</t>
        </is>
      </c>
      <c r="BG286" s="2" t="inlineStr">
        <is>
          <t>3</t>
        </is>
      </c>
      <c r="BH286" s="2" t="inlineStr">
        <is>
          <t/>
        </is>
      </c>
      <c r="BI286" t="inlineStr">
        <is>
          <t/>
        </is>
      </c>
      <c r="BJ286" t="inlineStr">
        <is>
          <t/>
        </is>
      </c>
      <c r="BK286" t="inlineStr">
        <is>
          <t/>
        </is>
      </c>
      <c r="BL286" t="inlineStr">
        <is>
          <t/>
        </is>
      </c>
      <c r="BM286" t="inlineStr">
        <is>
          <t/>
        </is>
      </c>
      <c r="BN286" t="inlineStr">
        <is>
          <t/>
        </is>
      </c>
      <c r="BO286" t="inlineStr">
        <is>
          <t/>
        </is>
      </c>
      <c r="BP286" t="inlineStr">
        <is>
          <t/>
        </is>
      </c>
      <c r="BQ286" t="inlineStr">
        <is>
          <t/>
        </is>
      </c>
      <c r="BR286" t="inlineStr">
        <is>
          <t/>
        </is>
      </c>
      <c r="BS286" t="inlineStr">
        <is>
          <t/>
        </is>
      </c>
      <c r="BT286" t="inlineStr">
        <is>
          <t/>
        </is>
      </c>
      <c r="BU286" t="inlineStr">
        <is>
          <t/>
        </is>
      </c>
      <c r="BV286" s="2" t="inlineStr">
        <is>
          <t>bijwerkingen</t>
        </is>
      </c>
      <c r="BW286" s="2" t="inlineStr">
        <is>
          <t>3</t>
        </is>
      </c>
      <c r="BX286" s="2" t="inlineStr">
        <is>
          <t/>
        </is>
      </c>
      <c r="BY286" t="inlineStr">
        <is>
          <t/>
        </is>
      </c>
      <c r="BZ286" t="inlineStr">
        <is>
          <t/>
        </is>
      </c>
      <c r="CA286" t="inlineStr">
        <is>
          <t/>
        </is>
      </c>
      <c r="CB286" t="inlineStr">
        <is>
          <t/>
        </is>
      </c>
      <c r="CC286" t="inlineStr">
        <is>
          <t/>
        </is>
      </c>
      <c r="CD286" t="inlineStr">
        <is>
          <t/>
        </is>
      </c>
      <c r="CE286" t="inlineStr">
        <is>
          <t/>
        </is>
      </c>
      <c r="CF286" t="inlineStr">
        <is>
          <t/>
        </is>
      </c>
      <c r="CG286" t="inlineStr">
        <is>
          <t/>
        </is>
      </c>
      <c r="CH286" t="inlineStr">
        <is>
          <t/>
        </is>
      </c>
      <c r="CI286" t="inlineStr">
        <is>
          <t/>
        </is>
      </c>
      <c r="CJ286" t="inlineStr">
        <is>
          <t/>
        </is>
      </c>
      <c r="CK286" t="inlineStr">
        <is>
          <t/>
        </is>
      </c>
      <c r="CL286" t="inlineStr">
        <is>
          <t/>
        </is>
      </c>
      <c r="CM286" t="inlineStr">
        <is>
          <t/>
        </is>
      </c>
      <c r="CN286" t="inlineStr">
        <is>
          <t/>
        </is>
      </c>
      <c r="CO286" t="inlineStr">
        <is>
          <t/>
        </is>
      </c>
      <c r="CP286" t="inlineStr">
        <is>
          <t/>
        </is>
      </c>
      <c r="CQ286" t="inlineStr">
        <is>
          <t/>
        </is>
      </c>
      <c r="CR286" t="inlineStr">
        <is>
          <t/>
        </is>
      </c>
      <c r="CS286" t="inlineStr">
        <is>
          <t/>
        </is>
      </c>
      <c r="CT286" s="2" t="inlineStr">
        <is>
          <t>biverkningar</t>
        </is>
      </c>
      <c r="CU286" s="2" t="inlineStr">
        <is>
          <t>3</t>
        </is>
      </c>
      <c r="CV286" s="2" t="inlineStr">
        <is>
          <t/>
        </is>
      </c>
      <c r="CW286" t="inlineStr">
        <is>
          <t/>
        </is>
      </c>
    </row>
    <row r="287">
      <c r="A287" s="1" t="str">
        <f>HYPERLINK("https://iate.europa.eu/entry/result/35541/all", "35541")</f>
        <v>35541</v>
      </c>
      <c r="B287" t="inlineStr">
        <is>
          <t>SCIENCE</t>
        </is>
      </c>
      <c r="C287" t="inlineStr">
        <is>
          <t>SCIENCE|natural and applied sciences|applied sciences</t>
        </is>
      </c>
      <c r="D287" t="inlineStr">
        <is>
          <t>no</t>
        </is>
      </c>
      <c r="E287" t="inlineStr">
        <is>
          <t/>
        </is>
      </c>
      <c r="F287" t="inlineStr">
        <is>
          <t/>
        </is>
      </c>
      <c r="G287" t="inlineStr">
        <is>
          <t/>
        </is>
      </c>
      <c r="H287" t="inlineStr">
        <is>
          <t/>
        </is>
      </c>
      <c r="I287" t="inlineStr">
        <is>
          <t/>
        </is>
      </c>
      <c r="J287" t="inlineStr">
        <is>
          <t/>
        </is>
      </c>
      <c r="K287" t="inlineStr">
        <is>
          <t/>
        </is>
      </c>
      <c r="L287" t="inlineStr">
        <is>
          <t/>
        </is>
      </c>
      <c r="M287" t="inlineStr">
        <is>
          <t/>
        </is>
      </c>
      <c r="N287" s="2" t="inlineStr">
        <is>
          <t>Injektionsvæske, suspension</t>
        </is>
      </c>
      <c r="O287" s="2" t="inlineStr">
        <is>
          <t>3</t>
        </is>
      </c>
      <c r="P287" s="2" t="inlineStr">
        <is>
          <t/>
        </is>
      </c>
      <c r="Q287" t="inlineStr">
        <is>
          <t/>
        </is>
      </c>
      <c r="R287" s="2" t="inlineStr">
        <is>
          <t>Injektionssuspension</t>
        </is>
      </c>
      <c r="S287" s="2" t="inlineStr">
        <is>
          <t>3</t>
        </is>
      </c>
      <c r="T287" s="2" t="inlineStr">
        <is>
          <t/>
        </is>
      </c>
      <c r="U287" t="inlineStr">
        <is>
          <t/>
        </is>
      </c>
      <c r="V287" s="2" t="inlineStr">
        <is>
          <t>Ενέσιμο εναιώρημα</t>
        </is>
      </c>
      <c r="W287" s="2" t="inlineStr">
        <is>
          <t>3</t>
        </is>
      </c>
      <c r="X287" s="2" t="inlineStr">
        <is>
          <t/>
        </is>
      </c>
      <c r="Y287" t="inlineStr">
        <is>
          <t/>
        </is>
      </c>
      <c r="Z287" s="2" t="inlineStr">
        <is>
          <t>Suspension for injection</t>
        </is>
      </c>
      <c r="AA287" s="2" t="inlineStr">
        <is>
          <t>3</t>
        </is>
      </c>
      <c r="AB287" s="2" t="inlineStr">
        <is>
          <t/>
        </is>
      </c>
      <c r="AC287" t="inlineStr">
        <is>
          <t/>
        </is>
      </c>
      <c r="AD287" s="2" t="inlineStr">
        <is>
          <t>Suspensión inyectable</t>
        </is>
      </c>
      <c r="AE287" s="2" t="inlineStr">
        <is>
          <t>3</t>
        </is>
      </c>
      <c r="AF287" s="2" t="inlineStr">
        <is>
          <t/>
        </is>
      </c>
      <c r="AG287" t="inlineStr">
        <is>
          <t/>
        </is>
      </c>
      <c r="AH287" t="inlineStr">
        <is>
          <t/>
        </is>
      </c>
      <c r="AI287" t="inlineStr">
        <is>
          <t/>
        </is>
      </c>
      <c r="AJ287" t="inlineStr">
        <is>
          <t/>
        </is>
      </c>
      <c r="AK287" t="inlineStr">
        <is>
          <t/>
        </is>
      </c>
      <c r="AL287" s="2" t="inlineStr">
        <is>
          <t>Injektioneste, suspensio</t>
        </is>
      </c>
      <c r="AM287" s="2" t="inlineStr">
        <is>
          <t>3</t>
        </is>
      </c>
      <c r="AN287" s="2" t="inlineStr">
        <is>
          <t/>
        </is>
      </c>
      <c r="AO287" t="inlineStr">
        <is>
          <t/>
        </is>
      </c>
      <c r="AP287" s="2" t="inlineStr">
        <is>
          <t>Suspension injectable</t>
        </is>
      </c>
      <c r="AQ287" s="2" t="inlineStr">
        <is>
          <t>3</t>
        </is>
      </c>
      <c r="AR287" s="2" t="inlineStr">
        <is>
          <t/>
        </is>
      </c>
      <c r="AS287" t="inlineStr">
        <is>
          <t/>
        </is>
      </c>
      <c r="AT287" t="inlineStr">
        <is>
          <t/>
        </is>
      </c>
      <c r="AU287" t="inlineStr">
        <is>
          <t/>
        </is>
      </c>
      <c r="AV287" t="inlineStr">
        <is>
          <t/>
        </is>
      </c>
      <c r="AW287" t="inlineStr">
        <is>
          <t/>
        </is>
      </c>
      <c r="AX287" t="inlineStr">
        <is>
          <t/>
        </is>
      </c>
      <c r="AY287" t="inlineStr">
        <is>
          <t/>
        </is>
      </c>
      <c r="AZ287" t="inlineStr">
        <is>
          <t/>
        </is>
      </c>
      <c r="BA287" t="inlineStr">
        <is>
          <t/>
        </is>
      </c>
      <c r="BB287" t="inlineStr">
        <is>
          <t/>
        </is>
      </c>
      <c r="BC287" t="inlineStr">
        <is>
          <t/>
        </is>
      </c>
      <c r="BD287" t="inlineStr">
        <is>
          <t/>
        </is>
      </c>
      <c r="BE287" t="inlineStr">
        <is>
          <t/>
        </is>
      </c>
      <c r="BF287" s="2" t="inlineStr">
        <is>
          <t>Sospensione iniettabile</t>
        </is>
      </c>
      <c r="BG287" s="2" t="inlineStr">
        <is>
          <t>3</t>
        </is>
      </c>
      <c r="BH287" s="2" t="inlineStr">
        <is>
          <t/>
        </is>
      </c>
      <c r="BI287" t="inlineStr">
        <is>
          <t/>
        </is>
      </c>
      <c r="BJ287" t="inlineStr">
        <is>
          <t/>
        </is>
      </c>
      <c r="BK287" t="inlineStr">
        <is>
          <t/>
        </is>
      </c>
      <c r="BL287" t="inlineStr">
        <is>
          <t/>
        </is>
      </c>
      <c r="BM287" t="inlineStr">
        <is>
          <t/>
        </is>
      </c>
      <c r="BN287" t="inlineStr">
        <is>
          <t/>
        </is>
      </c>
      <c r="BO287" t="inlineStr">
        <is>
          <t/>
        </is>
      </c>
      <c r="BP287" t="inlineStr">
        <is>
          <t/>
        </is>
      </c>
      <c r="BQ287" t="inlineStr">
        <is>
          <t/>
        </is>
      </c>
      <c r="BR287" s="2" t="inlineStr">
        <is>
          <t>likwidu b'ħafna partiċelli żgħar għall-injezzjoni</t>
        </is>
      </c>
      <c r="BS287" s="2" t="inlineStr">
        <is>
          <t>3</t>
        </is>
      </c>
      <c r="BT287" s="2" t="inlineStr">
        <is>
          <t/>
        </is>
      </c>
      <c r="BU287" t="inlineStr">
        <is>
          <t/>
        </is>
      </c>
      <c r="BV287" s="2" t="inlineStr">
        <is>
          <t>Suspensie voor injectie</t>
        </is>
      </c>
      <c r="BW287" s="2" t="inlineStr">
        <is>
          <t>3</t>
        </is>
      </c>
      <c r="BX287" s="2" t="inlineStr">
        <is>
          <t/>
        </is>
      </c>
      <c r="BY287" t="inlineStr">
        <is>
          <t/>
        </is>
      </c>
      <c r="BZ287" t="inlineStr">
        <is>
          <t/>
        </is>
      </c>
      <c r="CA287" t="inlineStr">
        <is>
          <t/>
        </is>
      </c>
      <c r="CB287" t="inlineStr">
        <is>
          <t/>
        </is>
      </c>
      <c r="CC287" t="inlineStr">
        <is>
          <t/>
        </is>
      </c>
      <c r="CD287" s="2" t="inlineStr">
        <is>
          <t>suspensão injetável</t>
        </is>
      </c>
      <c r="CE287" s="2" t="inlineStr">
        <is>
          <t>3</t>
        </is>
      </c>
      <c r="CF287" s="2" t="inlineStr">
        <is>
          <t/>
        </is>
      </c>
      <c r="CG287" t="inlineStr">
        <is>
          <t/>
        </is>
      </c>
      <c r="CH287" t="inlineStr">
        <is>
          <t/>
        </is>
      </c>
      <c r="CI287" t="inlineStr">
        <is>
          <t/>
        </is>
      </c>
      <c r="CJ287" t="inlineStr">
        <is>
          <t/>
        </is>
      </c>
      <c r="CK287" t="inlineStr">
        <is>
          <t/>
        </is>
      </c>
      <c r="CL287" t="inlineStr">
        <is>
          <t/>
        </is>
      </c>
      <c r="CM287" t="inlineStr">
        <is>
          <t/>
        </is>
      </c>
      <c r="CN287" t="inlineStr">
        <is>
          <t/>
        </is>
      </c>
      <c r="CO287" t="inlineStr">
        <is>
          <t/>
        </is>
      </c>
      <c r="CP287" t="inlineStr">
        <is>
          <t/>
        </is>
      </c>
      <c r="CQ287" t="inlineStr">
        <is>
          <t/>
        </is>
      </c>
      <c r="CR287" t="inlineStr">
        <is>
          <t/>
        </is>
      </c>
      <c r="CS287" t="inlineStr">
        <is>
          <t/>
        </is>
      </c>
      <c r="CT287" s="2" t="inlineStr">
        <is>
          <t>Injektionsvätska, suspension</t>
        </is>
      </c>
      <c r="CU287" s="2" t="inlineStr">
        <is>
          <t>3</t>
        </is>
      </c>
      <c r="CV287" s="2" t="inlineStr">
        <is>
          <t/>
        </is>
      </c>
      <c r="CW287" t="inlineStr">
        <is>
          <t/>
        </is>
      </c>
    </row>
    <row r="288">
      <c r="A288" s="1" t="str">
        <f>HYPERLINK("https://iate.europa.eu/entry/result/1685625/all", "1685625")</f>
        <v>1685625</v>
      </c>
      <c r="B288" t="inlineStr">
        <is>
          <t>SOCIAL QUESTIONS</t>
        </is>
      </c>
      <c r="C288" t="inlineStr">
        <is>
          <t>SOCIAL QUESTIONS|health|medical science</t>
        </is>
      </c>
      <c r="D288" t="inlineStr">
        <is>
          <t>no</t>
        </is>
      </c>
      <c r="E288" t="inlineStr">
        <is>
          <t/>
        </is>
      </c>
      <c r="F288" t="inlineStr">
        <is>
          <t/>
        </is>
      </c>
      <c r="G288" t="inlineStr">
        <is>
          <t/>
        </is>
      </c>
      <c r="H288" t="inlineStr">
        <is>
          <t/>
        </is>
      </c>
      <c r="I288" t="inlineStr">
        <is>
          <t/>
        </is>
      </c>
      <c r="J288" t="inlineStr">
        <is>
          <t/>
        </is>
      </c>
      <c r="K288" t="inlineStr">
        <is>
          <t/>
        </is>
      </c>
      <c r="L288" t="inlineStr">
        <is>
          <t/>
        </is>
      </c>
      <c r="M288" t="inlineStr">
        <is>
          <t/>
        </is>
      </c>
      <c r="N288" s="2" t="inlineStr">
        <is>
          <t>steatoré|
steatorrhoea</t>
        </is>
      </c>
      <c r="O288" s="2" t="inlineStr">
        <is>
          <t>3|
3</t>
        </is>
      </c>
      <c r="P288" s="2" t="inlineStr">
        <is>
          <t xml:space="preserve">|
</t>
        </is>
      </c>
      <c r="Q288" t="inlineStr">
        <is>
          <t>forøgelse af fedtindhold i afføringen</t>
        </is>
      </c>
      <c r="R288" s="2" t="inlineStr">
        <is>
          <t>Steatorrhö|
Fettstuhl|
Steatorrhoea</t>
        </is>
      </c>
      <c r="S288" s="2" t="inlineStr">
        <is>
          <t>3|
3|
3</t>
        </is>
      </c>
      <c r="T288" s="2" t="inlineStr">
        <is>
          <t xml:space="preserve">|
|
</t>
        </is>
      </c>
      <c r="U288" t="inlineStr">
        <is>
          <t/>
        </is>
      </c>
      <c r="V288" s="2" t="inlineStr">
        <is>
          <t>στεατόρροια</t>
        </is>
      </c>
      <c r="W288" s="2" t="inlineStr">
        <is>
          <t>3</t>
        </is>
      </c>
      <c r="X288" s="2" t="inlineStr">
        <is>
          <t/>
        </is>
      </c>
      <c r="Y288" t="inlineStr">
        <is>
          <t/>
        </is>
      </c>
      <c r="Z288" s="2" t="inlineStr">
        <is>
          <t>steatorrhoea|
fatty stool|
steatorrhea</t>
        </is>
      </c>
      <c r="AA288" s="2" t="inlineStr">
        <is>
          <t>3|
3|
3</t>
        </is>
      </c>
      <c r="AB288" s="2" t="inlineStr">
        <is>
          <t xml:space="preserve">|
|
</t>
        </is>
      </c>
      <c r="AC288" t="inlineStr">
        <is>
          <t>an excessive fat excretion</t>
        </is>
      </c>
      <c r="AD288" s="2" t="inlineStr">
        <is>
          <t>esteatorrea</t>
        </is>
      </c>
      <c r="AE288" s="2" t="inlineStr">
        <is>
          <t>3</t>
        </is>
      </c>
      <c r="AF288" s="2" t="inlineStr">
        <is>
          <t/>
        </is>
      </c>
      <c r="AG288" t="inlineStr">
        <is>
          <t/>
        </is>
      </c>
      <c r="AH288" t="inlineStr">
        <is>
          <t/>
        </is>
      </c>
      <c r="AI288" t="inlineStr">
        <is>
          <t/>
        </is>
      </c>
      <c r="AJ288" t="inlineStr">
        <is>
          <t/>
        </is>
      </c>
      <c r="AK288" t="inlineStr">
        <is>
          <t/>
        </is>
      </c>
      <c r="AL288" s="2" t="inlineStr">
        <is>
          <t>rasvaripuli|
steatorrea</t>
        </is>
      </c>
      <c r="AM288" s="2" t="inlineStr">
        <is>
          <t>3|
3</t>
        </is>
      </c>
      <c r="AN288" s="2" t="inlineStr">
        <is>
          <t xml:space="preserve">|
</t>
        </is>
      </c>
      <c r="AO288" t="inlineStr">
        <is>
          <t/>
        </is>
      </c>
      <c r="AP288" s="2" t="inlineStr">
        <is>
          <t>stéatorrhée|
stéarrhée</t>
        </is>
      </c>
      <c r="AQ288" s="2" t="inlineStr">
        <is>
          <t>3|
3</t>
        </is>
      </c>
      <c r="AR288" s="2" t="inlineStr">
        <is>
          <t xml:space="preserve">|
</t>
        </is>
      </c>
      <c r="AS288" t="inlineStr">
        <is>
          <t>présence excessive de matières grasses dans les selles</t>
        </is>
      </c>
      <c r="AT288" t="inlineStr">
        <is>
          <t/>
        </is>
      </c>
      <c r="AU288" t="inlineStr">
        <is>
          <t/>
        </is>
      </c>
      <c r="AV288" t="inlineStr">
        <is>
          <t/>
        </is>
      </c>
      <c r="AW288" t="inlineStr">
        <is>
          <t/>
        </is>
      </c>
      <c r="AX288" t="inlineStr">
        <is>
          <t/>
        </is>
      </c>
      <c r="AY288" t="inlineStr">
        <is>
          <t/>
        </is>
      </c>
      <c r="AZ288" t="inlineStr">
        <is>
          <t/>
        </is>
      </c>
      <c r="BA288" t="inlineStr">
        <is>
          <t/>
        </is>
      </c>
      <c r="BB288" t="inlineStr">
        <is>
          <t/>
        </is>
      </c>
      <c r="BC288" t="inlineStr">
        <is>
          <t/>
        </is>
      </c>
      <c r="BD288" t="inlineStr">
        <is>
          <t/>
        </is>
      </c>
      <c r="BE288" t="inlineStr">
        <is>
          <t/>
        </is>
      </c>
      <c r="BF288" s="2" t="inlineStr">
        <is>
          <t>steatorrea</t>
        </is>
      </c>
      <c r="BG288" s="2" t="inlineStr">
        <is>
          <t>3</t>
        </is>
      </c>
      <c r="BH288" s="2" t="inlineStr">
        <is>
          <t/>
        </is>
      </c>
      <c r="BI288" t="inlineStr">
        <is>
          <t>abbondante dispersione nelle feci di grassi neutri indigeriti</t>
        </is>
      </c>
      <c r="BJ288" t="inlineStr">
        <is>
          <t/>
        </is>
      </c>
      <c r="BK288" t="inlineStr">
        <is>
          <t/>
        </is>
      </c>
      <c r="BL288" t="inlineStr">
        <is>
          <t/>
        </is>
      </c>
      <c r="BM288" t="inlineStr">
        <is>
          <t/>
        </is>
      </c>
      <c r="BN288" t="inlineStr">
        <is>
          <t/>
        </is>
      </c>
      <c r="BO288" t="inlineStr">
        <is>
          <t/>
        </is>
      </c>
      <c r="BP288" t="inlineStr">
        <is>
          <t/>
        </is>
      </c>
      <c r="BQ288" t="inlineStr">
        <is>
          <t/>
        </is>
      </c>
      <c r="BR288" t="inlineStr">
        <is>
          <t/>
        </is>
      </c>
      <c r="BS288" t="inlineStr">
        <is>
          <t/>
        </is>
      </c>
      <c r="BT288" t="inlineStr">
        <is>
          <t/>
        </is>
      </c>
      <c r="BU288" t="inlineStr">
        <is>
          <t/>
        </is>
      </c>
      <c r="BV288" s="2" t="inlineStr">
        <is>
          <t>steatorrhoea|
steatorroe</t>
        </is>
      </c>
      <c r="BW288" s="2" t="inlineStr">
        <is>
          <t>3|
3</t>
        </is>
      </c>
      <c r="BX288" s="2" t="inlineStr">
        <is>
          <t xml:space="preserve">|
</t>
        </is>
      </c>
      <c r="BY288" t="inlineStr">
        <is>
          <t/>
        </is>
      </c>
      <c r="BZ288" t="inlineStr">
        <is>
          <t/>
        </is>
      </c>
      <c r="CA288" t="inlineStr">
        <is>
          <t/>
        </is>
      </c>
      <c r="CB288" t="inlineStr">
        <is>
          <t/>
        </is>
      </c>
      <c r="CC288" t="inlineStr">
        <is>
          <t/>
        </is>
      </c>
      <c r="CD288" s="2" t="inlineStr">
        <is>
          <t>esteatorrea|
estearreia</t>
        </is>
      </c>
      <c r="CE288" s="2" t="inlineStr">
        <is>
          <t>3|
3</t>
        </is>
      </c>
      <c r="CF288" s="2" t="inlineStr">
        <is>
          <t xml:space="preserve">|
</t>
        </is>
      </c>
      <c r="CG288" t="inlineStr">
        <is>
          <t/>
        </is>
      </c>
      <c r="CH288" t="inlineStr">
        <is>
          <t/>
        </is>
      </c>
      <c r="CI288" t="inlineStr">
        <is>
          <t/>
        </is>
      </c>
      <c r="CJ288" t="inlineStr">
        <is>
          <t/>
        </is>
      </c>
      <c r="CK288" t="inlineStr">
        <is>
          <t/>
        </is>
      </c>
      <c r="CL288" s="2" t="inlineStr">
        <is>
          <t>steatorea</t>
        </is>
      </c>
      <c r="CM288" s="2" t="inlineStr">
        <is>
          <t>3</t>
        </is>
      </c>
      <c r="CN288" s="2" t="inlineStr">
        <is>
          <t/>
        </is>
      </c>
      <c r="CO288" t="inlineStr">
        <is>
          <t>stolica obsahujúca nestrávené tuky</t>
        </is>
      </c>
      <c r="CP288" t="inlineStr">
        <is>
          <t/>
        </is>
      </c>
      <c r="CQ288" t="inlineStr">
        <is>
          <t/>
        </is>
      </c>
      <c r="CR288" t="inlineStr">
        <is>
          <t/>
        </is>
      </c>
      <c r="CS288" t="inlineStr">
        <is>
          <t/>
        </is>
      </c>
      <c r="CT288" t="inlineStr">
        <is>
          <t/>
        </is>
      </c>
      <c r="CU288" t="inlineStr">
        <is>
          <t/>
        </is>
      </c>
      <c r="CV288" t="inlineStr">
        <is>
          <t/>
        </is>
      </c>
      <c r="CW288" t="inlineStr">
        <is>
          <t/>
        </is>
      </c>
    </row>
    <row r="289">
      <c r="A289" s="1" t="str">
        <f>HYPERLINK("https://iate.europa.eu/entry/result/1431564/all", "1431564")</f>
        <v>1431564</v>
      </c>
      <c r="B289" t="inlineStr">
        <is>
          <t>SOCIAL QUESTIONS</t>
        </is>
      </c>
      <c r="C289" t="inlineStr">
        <is>
          <t>SOCIAL QUESTIONS|health|medical science</t>
        </is>
      </c>
      <c r="D289" t="inlineStr">
        <is>
          <t>no</t>
        </is>
      </c>
      <c r="E289" t="inlineStr">
        <is>
          <t/>
        </is>
      </c>
      <c r="F289" t="inlineStr">
        <is>
          <t/>
        </is>
      </c>
      <c r="G289" t="inlineStr">
        <is>
          <t/>
        </is>
      </c>
      <c r="H289" t="inlineStr">
        <is>
          <t/>
        </is>
      </c>
      <c r="I289" t="inlineStr">
        <is>
          <t/>
        </is>
      </c>
      <c r="J289" t="inlineStr">
        <is>
          <t/>
        </is>
      </c>
      <c r="K289" t="inlineStr">
        <is>
          <t/>
        </is>
      </c>
      <c r="L289" t="inlineStr">
        <is>
          <t/>
        </is>
      </c>
      <c r="M289" t="inlineStr">
        <is>
          <t/>
        </is>
      </c>
      <c r="N289" s="2" t="inlineStr">
        <is>
          <t>rhabdomyosarkom</t>
        </is>
      </c>
      <c r="O289" s="2" t="inlineStr">
        <is>
          <t>3</t>
        </is>
      </c>
      <c r="P289" s="2" t="inlineStr">
        <is>
          <t/>
        </is>
      </c>
      <c r="Q289" t="inlineStr">
        <is>
          <t/>
        </is>
      </c>
      <c r="R289" s="2" t="inlineStr">
        <is>
          <t>Rhabdomyosarkom</t>
        </is>
      </c>
      <c r="S289" s="2" t="inlineStr">
        <is>
          <t>3</t>
        </is>
      </c>
      <c r="T289" s="2" t="inlineStr">
        <is>
          <t/>
        </is>
      </c>
      <c r="U289" t="inlineStr">
        <is>
          <t/>
        </is>
      </c>
      <c r="V289" s="2" t="inlineStr">
        <is>
          <t>ραβδομυοσάρκωμα</t>
        </is>
      </c>
      <c r="W289" s="2" t="inlineStr">
        <is>
          <t>3</t>
        </is>
      </c>
      <c r="X289" s="2" t="inlineStr">
        <is>
          <t/>
        </is>
      </c>
      <c r="Y289" t="inlineStr">
        <is>
          <t/>
        </is>
      </c>
      <c r="Z289" s="2" t="inlineStr">
        <is>
          <t>rhabdomyosarcoma|
rhabdosarcoma</t>
        </is>
      </c>
      <c r="AA289" s="2" t="inlineStr">
        <is>
          <t>3|
3</t>
        </is>
      </c>
      <c r="AB289" s="2" t="inlineStr">
        <is>
          <t xml:space="preserve">|
</t>
        </is>
      </c>
      <c r="AC289" t="inlineStr">
        <is>
          <t>a fast-growing, highly malignant tumor which accounts for over half of the soft tissue sarcomas in children</t>
        </is>
      </c>
      <c r="AD289" s="2" t="inlineStr">
        <is>
          <t>rabdomiosarcoma|
rabdosarcoma</t>
        </is>
      </c>
      <c r="AE289" s="2" t="inlineStr">
        <is>
          <t>3|
3</t>
        </is>
      </c>
      <c r="AF289" s="2" t="inlineStr">
        <is>
          <t xml:space="preserve">|
</t>
        </is>
      </c>
      <c r="AG289" t="inlineStr">
        <is>
          <t>tumor muy maligno del músculo estriado que deriva de células mesenquimatosas primitivas y muestra diferenciación siguiendo las líneas rabdomioblásticas</t>
        </is>
      </c>
      <c r="AH289" t="inlineStr">
        <is>
          <t/>
        </is>
      </c>
      <c r="AI289" t="inlineStr">
        <is>
          <t/>
        </is>
      </c>
      <c r="AJ289" t="inlineStr">
        <is>
          <t/>
        </is>
      </c>
      <c r="AK289" t="inlineStr">
        <is>
          <t/>
        </is>
      </c>
      <c r="AL289" s="2" t="inlineStr">
        <is>
          <t>rabdomyosarkooma|
poikkijuovaislihassarkooma</t>
        </is>
      </c>
      <c r="AM289" s="2" t="inlineStr">
        <is>
          <t>3|
3</t>
        </is>
      </c>
      <c r="AN289" s="2" t="inlineStr">
        <is>
          <t xml:space="preserve">|
</t>
        </is>
      </c>
      <c r="AO289" t="inlineStr">
        <is>
          <t>poikkijuovaisista varhaislihassoluista koostuva pahanlaatuinen kasvain</t>
        </is>
      </c>
      <c r="AP289" s="2" t="inlineStr">
        <is>
          <t>rhabdomyosarcome|
rhabdosarcome|
rhabdoblastique rhabdomyoblastome</t>
        </is>
      </c>
      <c r="AQ289" s="2" t="inlineStr">
        <is>
          <t>3|
3|
3</t>
        </is>
      </c>
      <c r="AR289" s="2" t="inlineStr">
        <is>
          <t xml:space="preserve">|
|
</t>
        </is>
      </c>
      <c r="AS289" t="inlineStr">
        <is>
          <t>tumeur extrêmement maligne développée à partir de fibres musculaires striées ou à partir d'un blastème dont certains éléments se différencient en fibres musculaires striées</t>
        </is>
      </c>
      <c r="AT289" t="inlineStr">
        <is>
          <t/>
        </is>
      </c>
      <c r="AU289" t="inlineStr">
        <is>
          <t/>
        </is>
      </c>
      <c r="AV289" t="inlineStr">
        <is>
          <t/>
        </is>
      </c>
      <c r="AW289" t="inlineStr">
        <is>
          <t/>
        </is>
      </c>
      <c r="AX289" t="inlineStr">
        <is>
          <t/>
        </is>
      </c>
      <c r="AY289" t="inlineStr">
        <is>
          <t/>
        </is>
      </c>
      <c r="AZ289" t="inlineStr">
        <is>
          <t/>
        </is>
      </c>
      <c r="BA289" t="inlineStr">
        <is>
          <t/>
        </is>
      </c>
      <c r="BB289" t="inlineStr">
        <is>
          <t/>
        </is>
      </c>
      <c r="BC289" t="inlineStr">
        <is>
          <t/>
        </is>
      </c>
      <c r="BD289" t="inlineStr">
        <is>
          <t/>
        </is>
      </c>
      <c r="BE289" t="inlineStr">
        <is>
          <t/>
        </is>
      </c>
      <c r="BF289" s="2" t="inlineStr">
        <is>
          <t>rabdomiosarcoma|
rabdomioma maligno</t>
        </is>
      </c>
      <c r="BG289" s="2" t="inlineStr">
        <is>
          <t>3|
3</t>
        </is>
      </c>
      <c r="BH289" s="2" t="inlineStr">
        <is>
          <t xml:space="preserve">|
</t>
        </is>
      </c>
      <c r="BI289" t="inlineStr">
        <is>
          <t>particolare neoplasia della muscolatura scheletrica e sede prediletta nei muscoli della coscia</t>
        </is>
      </c>
      <c r="BJ289" t="inlineStr">
        <is>
          <t/>
        </is>
      </c>
      <c r="BK289" t="inlineStr">
        <is>
          <t/>
        </is>
      </c>
      <c r="BL289" t="inlineStr">
        <is>
          <t/>
        </is>
      </c>
      <c r="BM289" t="inlineStr">
        <is>
          <t/>
        </is>
      </c>
      <c r="BN289" t="inlineStr">
        <is>
          <t/>
        </is>
      </c>
      <c r="BO289" t="inlineStr">
        <is>
          <t/>
        </is>
      </c>
      <c r="BP289" t="inlineStr">
        <is>
          <t/>
        </is>
      </c>
      <c r="BQ289" t="inlineStr">
        <is>
          <t/>
        </is>
      </c>
      <c r="BR289" t="inlineStr">
        <is>
          <t/>
        </is>
      </c>
      <c r="BS289" t="inlineStr">
        <is>
          <t/>
        </is>
      </c>
      <c r="BT289" t="inlineStr">
        <is>
          <t/>
        </is>
      </c>
      <c r="BU289" t="inlineStr">
        <is>
          <t/>
        </is>
      </c>
      <c r="BV289" s="2" t="inlineStr">
        <is>
          <t>rhabdomyosarcoma</t>
        </is>
      </c>
      <c r="BW289" s="2" t="inlineStr">
        <is>
          <t>3</t>
        </is>
      </c>
      <c r="BX289" s="2" t="inlineStr">
        <is>
          <t/>
        </is>
      </c>
      <c r="BY289" t="inlineStr">
        <is>
          <t/>
        </is>
      </c>
      <c r="BZ289" t="inlineStr">
        <is>
          <t/>
        </is>
      </c>
      <c r="CA289" t="inlineStr">
        <is>
          <t/>
        </is>
      </c>
      <c r="CB289" t="inlineStr">
        <is>
          <t/>
        </is>
      </c>
      <c r="CC289" t="inlineStr">
        <is>
          <t/>
        </is>
      </c>
      <c r="CD289" s="2" t="inlineStr">
        <is>
          <t>rabdomiossarcoma</t>
        </is>
      </c>
      <c r="CE289" s="2" t="inlineStr">
        <is>
          <t>3</t>
        </is>
      </c>
      <c r="CF289" s="2" t="inlineStr">
        <is>
          <t/>
        </is>
      </c>
      <c r="CG289" t="inlineStr">
        <is>
          <t/>
        </is>
      </c>
      <c r="CH289" t="inlineStr">
        <is>
          <t/>
        </is>
      </c>
      <c r="CI289" t="inlineStr">
        <is>
          <t/>
        </is>
      </c>
      <c r="CJ289" t="inlineStr">
        <is>
          <t/>
        </is>
      </c>
      <c r="CK289" t="inlineStr">
        <is>
          <t/>
        </is>
      </c>
      <c r="CL289" t="inlineStr">
        <is>
          <t/>
        </is>
      </c>
      <c r="CM289" t="inlineStr">
        <is>
          <t/>
        </is>
      </c>
      <c r="CN289" t="inlineStr">
        <is>
          <t/>
        </is>
      </c>
      <c r="CO289" t="inlineStr">
        <is>
          <t/>
        </is>
      </c>
      <c r="CP289" t="inlineStr">
        <is>
          <t/>
        </is>
      </c>
      <c r="CQ289" t="inlineStr">
        <is>
          <t/>
        </is>
      </c>
      <c r="CR289" t="inlineStr">
        <is>
          <t/>
        </is>
      </c>
      <c r="CS289" t="inlineStr">
        <is>
          <t/>
        </is>
      </c>
      <c r="CT289" s="2" t="inlineStr">
        <is>
          <t>rabdomyosarkom</t>
        </is>
      </c>
      <c r="CU289" s="2" t="inlineStr">
        <is>
          <t>3</t>
        </is>
      </c>
      <c r="CV289" s="2" t="inlineStr">
        <is>
          <t/>
        </is>
      </c>
      <c r="CW289" t="inlineStr">
        <is>
          <t>elakartad bindvävstumör som utgår från tvärstrimmig muskulatur</t>
        </is>
      </c>
    </row>
    <row r="290">
      <c r="A290" s="1" t="str">
        <f>HYPERLINK("https://iate.europa.eu/entry/result/1402738/all", "1402738")</f>
        <v>1402738</v>
      </c>
      <c r="B290" t="inlineStr">
        <is>
          <t>EMPLOYMENT AND WORKING CONDITIONS</t>
        </is>
      </c>
      <c r="C290" t="inlineStr">
        <is>
          <t>EMPLOYMENT AND WORKING CONDITIONS|employment|employment policy;EMPLOYMENT AND WORKING CONDITIONS|labour market|labour force</t>
        </is>
      </c>
      <c r="D290" t="inlineStr">
        <is>
          <t>no</t>
        </is>
      </c>
      <c r="E290" t="inlineStr">
        <is>
          <t/>
        </is>
      </c>
      <c r="F290" t="inlineStr">
        <is>
          <t/>
        </is>
      </c>
      <c r="G290" t="inlineStr">
        <is>
          <t/>
        </is>
      </c>
      <c r="H290" t="inlineStr">
        <is>
          <t/>
        </is>
      </c>
      <c r="I290" t="inlineStr">
        <is>
          <t/>
        </is>
      </c>
      <c r="J290" t="inlineStr">
        <is>
          <t/>
        </is>
      </c>
      <c r="K290" t="inlineStr">
        <is>
          <t/>
        </is>
      </c>
      <c r="L290" t="inlineStr">
        <is>
          <t/>
        </is>
      </c>
      <c r="M290" t="inlineStr">
        <is>
          <t/>
        </is>
      </c>
      <c r="N290" s="2" t="inlineStr">
        <is>
          <t>kvalificeret person</t>
        </is>
      </c>
      <c r="O290" s="2" t="inlineStr">
        <is>
          <t>3</t>
        </is>
      </c>
      <c r="P290" s="2" t="inlineStr">
        <is>
          <t/>
        </is>
      </c>
      <c r="Q290" t="inlineStr">
        <is>
          <t/>
        </is>
      </c>
      <c r="R290" t="inlineStr">
        <is>
          <t/>
        </is>
      </c>
      <c r="S290" t="inlineStr">
        <is>
          <t/>
        </is>
      </c>
      <c r="T290" t="inlineStr">
        <is>
          <t/>
        </is>
      </c>
      <c r="U290" t="inlineStr">
        <is>
          <t/>
        </is>
      </c>
      <c r="V290" s="2" t="inlineStr">
        <is>
          <t>εξουσιοδοτημένο άτομο</t>
        </is>
      </c>
      <c r="W290" s="2" t="inlineStr">
        <is>
          <t>3</t>
        </is>
      </c>
      <c r="X290" s="2" t="inlineStr">
        <is>
          <t/>
        </is>
      </c>
      <c r="Y290" t="inlineStr">
        <is>
          <t/>
        </is>
      </c>
      <c r="Z290" s="2" t="inlineStr">
        <is>
          <t>qualified person</t>
        </is>
      </c>
      <c r="AA290" s="2" t="inlineStr">
        <is>
          <t>3</t>
        </is>
      </c>
      <c r="AB290" s="2" t="inlineStr">
        <is>
          <t/>
        </is>
      </c>
      <c r="AC290" t="inlineStr">
        <is>
          <t>A person who,having complied with specific requirements and met certain conditions,has been officially designated to discharge specified duties and responsibilities.</t>
        </is>
      </c>
      <c r="AD290" s="2" t="inlineStr">
        <is>
          <t>persona competente</t>
        </is>
      </c>
      <c r="AE290" s="2" t="inlineStr">
        <is>
          <t>3</t>
        </is>
      </c>
      <c r="AF290" s="2" t="inlineStr">
        <is>
          <t/>
        </is>
      </c>
      <c r="AG290" t="inlineStr">
        <is>
          <t>Persona que, habiendo satisfecho determinados requisitos y reuniendo determinadas condiciones, ha sido oficialmente designada para desempeñar funciones y asumir responsabilidades especificadas.</t>
        </is>
      </c>
      <c r="AH290" t="inlineStr">
        <is>
          <t/>
        </is>
      </c>
      <c r="AI290" t="inlineStr">
        <is>
          <t/>
        </is>
      </c>
      <c r="AJ290" t="inlineStr">
        <is>
          <t/>
        </is>
      </c>
      <c r="AK290" t="inlineStr">
        <is>
          <t/>
        </is>
      </c>
      <c r="AL290" t="inlineStr">
        <is>
          <t/>
        </is>
      </c>
      <c r="AM290" t="inlineStr">
        <is>
          <t/>
        </is>
      </c>
      <c r="AN290" t="inlineStr">
        <is>
          <t/>
        </is>
      </c>
      <c r="AO290" t="inlineStr">
        <is>
          <t/>
        </is>
      </c>
      <c r="AP290" s="2" t="inlineStr">
        <is>
          <t>personne habilitée</t>
        </is>
      </c>
      <c r="AQ290" s="2" t="inlineStr">
        <is>
          <t>3</t>
        </is>
      </c>
      <c r="AR290" s="2" t="inlineStr">
        <is>
          <t/>
        </is>
      </c>
      <c r="AS290" t="inlineStr">
        <is>
          <t>Personne satisfaisant à des exigences précises et à certaines conditions, désignée officiellement pour s'acquitter de tâches et responsabilités déterminées</t>
        </is>
      </c>
      <c r="AT290" t="inlineStr">
        <is>
          <t/>
        </is>
      </c>
      <c r="AU290" t="inlineStr">
        <is>
          <t/>
        </is>
      </c>
      <c r="AV290" t="inlineStr">
        <is>
          <t/>
        </is>
      </c>
      <c r="AW290" t="inlineStr">
        <is>
          <t/>
        </is>
      </c>
      <c r="AX290" t="inlineStr">
        <is>
          <t/>
        </is>
      </c>
      <c r="AY290" t="inlineStr">
        <is>
          <t/>
        </is>
      </c>
      <c r="AZ290" t="inlineStr">
        <is>
          <t/>
        </is>
      </c>
      <c r="BA290" t="inlineStr">
        <is>
          <t/>
        </is>
      </c>
      <c r="BB290" s="2" t="inlineStr">
        <is>
          <t>képesített személy</t>
        </is>
      </c>
      <c r="BC290" s="2" t="inlineStr">
        <is>
          <t>4</t>
        </is>
      </c>
      <c r="BD290" s="2" t="inlineStr">
        <is>
          <t/>
        </is>
      </c>
      <c r="BE290" t="inlineStr">
        <is>
          <t>olyan személy, aki a meghatározott követelményeket teljesítve gyakorolja hivatását és végzi az azzal összefüggő feladatokat</t>
        </is>
      </c>
      <c r="BF290" s="2" t="inlineStr">
        <is>
          <t>persona abilitata|
persona autorizzata</t>
        </is>
      </c>
      <c r="BG290" s="2" t="inlineStr">
        <is>
          <t>3|
3</t>
        </is>
      </c>
      <c r="BH290" s="2" t="inlineStr">
        <is>
          <t xml:space="preserve">|
</t>
        </is>
      </c>
      <c r="BI290" t="inlineStr">
        <is>
          <t/>
        </is>
      </c>
      <c r="BJ290" s="2" t="inlineStr">
        <is>
          <t>kvalifikuotas darbuotojas</t>
        </is>
      </c>
      <c r="BK290" s="2" t="inlineStr">
        <is>
          <t>1</t>
        </is>
      </c>
      <c r="BL290" s="2" t="inlineStr">
        <is>
          <t/>
        </is>
      </c>
      <c r="BM290" t="inlineStr">
        <is>
          <t/>
        </is>
      </c>
      <c r="BN290" t="inlineStr">
        <is>
          <t/>
        </is>
      </c>
      <c r="BO290" t="inlineStr">
        <is>
          <t/>
        </is>
      </c>
      <c r="BP290" t="inlineStr">
        <is>
          <t/>
        </is>
      </c>
      <c r="BQ290" t="inlineStr">
        <is>
          <t/>
        </is>
      </c>
      <c r="BR290" t="inlineStr">
        <is>
          <t/>
        </is>
      </c>
      <c r="BS290" t="inlineStr">
        <is>
          <t/>
        </is>
      </c>
      <c r="BT290" t="inlineStr">
        <is>
          <t/>
        </is>
      </c>
      <c r="BU290" t="inlineStr">
        <is>
          <t/>
        </is>
      </c>
      <c r="BV290" s="2" t="inlineStr">
        <is>
          <t>gekwalificeerd persoon|
bevoegd persoon</t>
        </is>
      </c>
      <c r="BW290" s="2" t="inlineStr">
        <is>
          <t>3|
3</t>
        </is>
      </c>
      <c r="BX290" s="2" t="inlineStr">
        <is>
          <t xml:space="preserve">|
</t>
        </is>
      </c>
      <c r="BY290" t="inlineStr">
        <is>
          <t/>
        </is>
      </c>
      <c r="BZ290" s="2" t="inlineStr">
        <is>
          <t>wykwalifikowana osoba</t>
        </is>
      </c>
      <c r="CA290" s="2" t="inlineStr">
        <is>
          <t>1</t>
        </is>
      </c>
      <c r="CB290" s="2" t="inlineStr">
        <is>
          <t/>
        </is>
      </c>
      <c r="CC290" t="inlineStr">
        <is>
          <t/>
        </is>
      </c>
      <c r="CD290" s="2" t="inlineStr">
        <is>
          <t>pessoa habilitada</t>
        </is>
      </c>
      <c r="CE290" s="2" t="inlineStr">
        <is>
          <t>3</t>
        </is>
      </c>
      <c r="CF290" s="2" t="inlineStr">
        <is>
          <t/>
        </is>
      </c>
      <c r="CG290" t="inlineStr">
        <is>
          <t/>
        </is>
      </c>
      <c r="CH290" t="inlineStr">
        <is>
          <t/>
        </is>
      </c>
      <c r="CI290" t="inlineStr">
        <is>
          <t/>
        </is>
      </c>
      <c r="CJ290" t="inlineStr">
        <is>
          <t/>
        </is>
      </c>
      <c r="CK290" t="inlineStr">
        <is>
          <t/>
        </is>
      </c>
      <c r="CL290" t="inlineStr">
        <is>
          <t/>
        </is>
      </c>
      <c r="CM290" t="inlineStr">
        <is>
          <t/>
        </is>
      </c>
      <c r="CN290" t="inlineStr">
        <is>
          <t/>
        </is>
      </c>
      <c r="CO290" t="inlineStr">
        <is>
          <t/>
        </is>
      </c>
      <c r="CP290" t="inlineStr">
        <is>
          <t/>
        </is>
      </c>
      <c r="CQ290" t="inlineStr">
        <is>
          <t/>
        </is>
      </c>
      <c r="CR290" t="inlineStr">
        <is>
          <t/>
        </is>
      </c>
      <c r="CS290" t="inlineStr">
        <is>
          <t/>
        </is>
      </c>
      <c r="CT290" t="inlineStr">
        <is>
          <t/>
        </is>
      </c>
      <c r="CU290" t="inlineStr">
        <is>
          <t/>
        </is>
      </c>
      <c r="CV290" t="inlineStr">
        <is>
          <t/>
        </is>
      </c>
      <c r="CW290" t="inlineStr">
        <is>
          <t/>
        </is>
      </c>
    </row>
    <row r="291">
      <c r="A291" s="1" t="str">
        <f>HYPERLINK("https://iate.europa.eu/entry/result/1666941/all", "1666941")</f>
        <v>1666941</v>
      </c>
      <c r="B291" t="inlineStr">
        <is>
          <t>SOCIAL QUESTIONS</t>
        </is>
      </c>
      <c r="C291" t="inlineStr">
        <is>
          <t>SOCIAL QUESTIONS|health|medical science</t>
        </is>
      </c>
      <c r="D291" t="inlineStr">
        <is>
          <t>no</t>
        </is>
      </c>
      <c r="E291" t="inlineStr">
        <is>
          <t/>
        </is>
      </c>
      <c r="F291" t="inlineStr">
        <is>
          <t/>
        </is>
      </c>
      <c r="G291" t="inlineStr">
        <is>
          <t/>
        </is>
      </c>
      <c r="H291" t="inlineStr">
        <is>
          <t/>
        </is>
      </c>
      <c r="I291" t="inlineStr">
        <is>
          <t/>
        </is>
      </c>
      <c r="J291" t="inlineStr">
        <is>
          <t/>
        </is>
      </c>
      <c r="K291" t="inlineStr">
        <is>
          <t/>
        </is>
      </c>
      <c r="L291" t="inlineStr">
        <is>
          <t/>
        </is>
      </c>
      <c r="M291" t="inlineStr">
        <is>
          <t/>
        </is>
      </c>
      <c r="N291" s="2" t="inlineStr">
        <is>
          <t>udvidelse af pupillen</t>
        </is>
      </c>
      <c r="O291" s="2" t="inlineStr">
        <is>
          <t>3</t>
        </is>
      </c>
      <c r="P291" s="2" t="inlineStr">
        <is>
          <t/>
        </is>
      </c>
      <c r="Q291" t="inlineStr">
        <is>
          <t/>
        </is>
      </c>
      <c r="R291" s="2" t="inlineStr">
        <is>
          <t>Erweiterung der Pupille</t>
        </is>
      </c>
      <c r="S291" s="2" t="inlineStr">
        <is>
          <t>3</t>
        </is>
      </c>
      <c r="T291" s="2" t="inlineStr">
        <is>
          <t/>
        </is>
      </c>
      <c r="U291" t="inlineStr">
        <is>
          <t/>
        </is>
      </c>
      <c r="V291" s="2" t="inlineStr">
        <is>
          <t>μυδρίαση|
διαστολή κόρης οφθαλμού</t>
        </is>
      </c>
      <c r="W291" s="2" t="inlineStr">
        <is>
          <t>3|
3</t>
        </is>
      </c>
      <c r="X291" s="2" t="inlineStr">
        <is>
          <t xml:space="preserve">|
</t>
        </is>
      </c>
      <c r="Y291" t="inlineStr">
        <is>
          <t/>
        </is>
      </c>
      <c r="Z291" s="2" t="inlineStr">
        <is>
          <t>pupil dilation|
pupillary dilation</t>
        </is>
      </c>
      <c r="AA291" s="2" t="inlineStr">
        <is>
          <t>3|
3</t>
        </is>
      </c>
      <c r="AB291" s="2" t="inlineStr">
        <is>
          <t xml:space="preserve">|
</t>
        </is>
      </c>
      <c r="AC291" t="inlineStr">
        <is>
          <t/>
        </is>
      </c>
      <c r="AD291" s="2" t="inlineStr">
        <is>
          <t>dilatacion de la pupila|
midriasis</t>
        </is>
      </c>
      <c r="AE291" s="2" t="inlineStr">
        <is>
          <t>3|
3</t>
        </is>
      </c>
      <c r="AF291" s="2" t="inlineStr">
        <is>
          <t xml:space="preserve">|
</t>
        </is>
      </c>
      <c r="AG291" t="inlineStr">
        <is>
          <t/>
        </is>
      </c>
      <c r="AH291" t="inlineStr">
        <is>
          <t/>
        </is>
      </c>
      <c r="AI291" t="inlineStr">
        <is>
          <t/>
        </is>
      </c>
      <c r="AJ291" t="inlineStr">
        <is>
          <t/>
        </is>
      </c>
      <c r="AK291" t="inlineStr">
        <is>
          <t/>
        </is>
      </c>
      <c r="AL291" t="inlineStr">
        <is>
          <t/>
        </is>
      </c>
      <c r="AM291" t="inlineStr">
        <is>
          <t/>
        </is>
      </c>
      <c r="AN291" t="inlineStr">
        <is>
          <t/>
        </is>
      </c>
      <c r="AO291" t="inlineStr">
        <is>
          <t/>
        </is>
      </c>
      <c r="AP291" s="2" t="inlineStr">
        <is>
          <t>dilatation de la pupille</t>
        </is>
      </c>
      <c r="AQ291" s="2" t="inlineStr">
        <is>
          <t>3</t>
        </is>
      </c>
      <c r="AR291" s="2" t="inlineStr">
        <is>
          <t/>
        </is>
      </c>
      <c r="AS291" t="inlineStr">
        <is>
          <t/>
        </is>
      </c>
      <c r="AT291" t="inlineStr">
        <is>
          <t/>
        </is>
      </c>
      <c r="AU291" t="inlineStr">
        <is>
          <t/>
        </is>
      </c>
      <c r="AV291" t="inlineStr">
        <is>
          <t/>
        </is>
      </c>
      <c r="AW291" t="inlineStr">
        <is>
          <t/>
        </is>
      </c>
      <c r="AX291" t="inlineStr">
        <is>
          <t/>
        </is>
      </c>
      <c r="AY291" t="inlineStr">
        <is>
          <t/>
        </is>
      </c>
      <c r="AZ291" t="inlineStr">
        <is>
          <t/>
        </is>
      </c>
      <c r="BA291" t="inlineStr">
        <is>
          <t/>
        </is>
      </c>
      <c r="BB291" t="inlineStr">
        <is>
          <t/>
        </is>
      </c>
      <c r="BC291" t="inlineStr">
        <is>
          <t/>
        </is>
      </c>
      <c r="BD291" t="inlineStr">
        <is>
          <t/>
        </is>
      </c>
      <c r="BE291" t="inlineStr">
        <is>
          <t/>
        </is>
      </c>
      <c r="BF291" s="2" t="inlineStr">
        <is>
          <t>dilatazione della pupilla</t>
        </is>
      </c>
      <c r="BG291" s="2" t="inlineStr">
        <is>
          <t>3</t>
        </is>
      </c>
      <c r="BH291" s="2" t="inlineStr">
        <is>
          <t/>
        </is>
      </c>
      <c r="BI291" t="inlineStr">
        <is>
          <t/>
        </is>
      </c>
      <c r="BJ291" t="inlineStr">
        <is>
          <t/>
        </is>
      </c>
      <c r="BK291" t="inlineStr">
        <is>
          <t/>
        </is>
      </c>
      <c r="BL291" t="inlineStr">
        <is>
          <t/>
        </is>
      </c>
      <c r="BM291" t="inlineStr">
        <is>
          <t/>
        </is>
      </c>
      <c r="BN291" t="inlineStr">
        <is>
          <t/>
        </is>
      </c>
      <c r="BO291" t="inlineStr">
        <is>
          <t/>
        </is>
      </c>
      <c r="BP291" t="inlineStr">
        <is>
          <t/>
        </is>
      </c>
      <c r="BQ291" t="inlineStr">
        <is>
          <t/>
        </is>
      </c>
      <c r="BR291" t="inlineStr">
        <is>
          <t/>
        </is>
      </c>
      <c r="BS291" t="inlineStr">
        <is>
          <t/>
        </is>
      </c>
      <c r="BT291" t="inlineStr">
        <is>
          <t/>
        </is>
      </c>
      <c r="BU291" t="inlineStr">
        <is>
          <t/>
        </is>
      </c>
      <c r="BV291" s="2" t="inlineStr">
        <is>
          <t>pupilverwijding</t>
        </is>
      </c>
      <c r="BW291" s="2" t="inlineStr">
        <is>
          <t>3</t>
        </is>
      </c>
      <c r="BX291" s="2" t="inlineStr">
        <is>
          <t/>
        </is>
      </c>
      <c r="BY291" t="inlineStr">
        <is>
          <t/>
        </is>
      </c>
      <c r="BZ291" t="inlineStr">
        <is>
          <t/>
        </is>
      </c>
      <c r="CA291" t="inlineStr">
        <is>
          <t/>
        </is>
      </c>
      <c r="CB291" t="inlineStr">
        <is>
          <t/>
        </is>
      </c>
      <c r="CC291" t="inlineStr">
        <is>
          <t/>
        </is>
      </c>
      <c r="CD291" s="2" t="inlineStr">
        <is>
          <t>dilatação da pupila</t>
        </is>
      </c>
      <c r="CE291" s="2" t="inlineStr">
        <is>
          <t>3</t>
        </is>
      </c>
      <c r="CF291" s="2" t="inlineStr">
        <is>
          <t/>
        </is>
      </c>
      <c r="CG291" t="inlineStr">
        <is>
          <t/>
        </is>
      </c>
      <c r="CH291" t="inlineStr">
        <is>
          <t/>
        </is>
      </c>
      <c r="CI291" t="inlineStr">
        <is>
          <t/>
        </is>
      </c>
      <c r="CJ291" t="inlineStr">
        <is>
          <t/>
        </is>
      </c>
      <c r="CK291" t="inlineStr">
        <is>
          <t/>
        </is>
      </c>
      <c r="CL291" t="inlineStr">
        <is>
          <t/>
        </is>
      </c>
      <c r="CM291" t="inlineStr">
        <is>
          <t/>
        </is>
      </c>
      <c r="CN291" t="inlineStr">
        <is>
          <t/>
        </is>
      </c>
      <c r="CO291" t="inlineStr">
        <is>
          <t/>
        </is>
      </c>
      <c r="CP291" t="inlineStr">
        <is>
          <t/>
        </is>
      </c>
      <c r="CQ291" t="inlineStr">
        <is>
          <t/>
        </is>
      </c>
      <c r="CR291" t="inlineStr">
        <is>
          <t/>
        </is>
      </c>
      <c r="CS291" t="inlineStr">
        <is>
          <t/>
        </is>
      </c>
      <c r="CT291" t="inlineStr">
        <is>
          <t/>
        </is>
      </c>
      <c r="CU291" t="inlineStr">
        <is>
          <t/>
        </is>
      </c>
      <c r="CV291" t="inlineStr">
        <is>
          <t/>
        </is>
      </c>
      <c r="CW291" t="inlineStr">
        <is>
          <t/>
        </is>
      </c>
    </row>
    <row r="292">
      <c r="A292" s="1" t="str">
        <f>HYPERLINK("https://iate.europa.eu/entry/result/1685705/all", "1685705")</f>
        <v>1685705</v>
      </c>
      <c r="B292" t="inlineStr">
        <is>
          <t>SOCIAL QUESTIONS</t>
        </is>
      </c>
      <c r="C292" t="inlineStr">
        <is>
          <t>SOCIAL QUESTIONS|health|medical science</t>
        </is>
      </c>
      <c r="D292" t="inlineStr">
        <is>
          <t>no</t>
        </is>
      </c>
      <c r="E292" t="inlineStr">
        <is>
          <t/>
        </is>
      </c>
      <c r="F292" t="inlineStr">
        <is>
          <t/>
        </is>
      </c>
      <c r="G292" t="inlineStr">
        <is>
          <t/>
        </is>
      </c>
      <c r="H292" t="inlineStr">
        <is>
          <t/>
        </is>
      </c>
      <c r="I292" t="inlineStr">
        <is>
          <t/>
        </is>
      </c>
      <c r="J292" t="inlineStr">
        <is>
          <t/>
        </is>
      </c>
      <c r="K292" t="inlineStr">
        <is>
          <t/>
        </is>
      </c>
      <c r="L292" t="inlineStr">
        <is>
          <t/>
        </is>
      </c>
      <c r="M292" t="inlineStr">
        <is>
          <t/>
        </is>
      </c>
      <c r="N292" s="2" t="inlineStr">
        <is>
          <t>lungeemboli|
blodprop i lungerne</t>
        </is>
      </c>
      <c r="O292" s="2" t="inlineStr">
        <is>
          <t>3|
3</t>
        </is>
      </c>
      <c r="P292" s="2" t="inlineStr">
        <is>
          <t xml:space="preserve">|
</t>
        </is>
      </c>
      <c r="Q292" t="inlineStr">
        <is>
          <t/>
        </is>
      </c>
      <c r="R292" t="inlineStr">
        <is>
          <t/>
        </is>
      </c>
      <c r="S292" t="inlineStr">
        <is>
          <t/>
        </is>
      </c>
      <c r="T292" t="inlineStr">
        <is>
          <t/>
        </is>
      </c>
      <c r="U292" t="inlineStr">
        <is>
          <t/>
        </is>
      </c>
      <c r="V292" s="2" t="inlineStr">
        <is>
          <t>πνευμονική εμβολή</t>
        </is>
      </c>
      <c r="W292" s="2" t="inlineStr">
        <is>
          <t>3</t>
        </is>
      </c>
      <c r="X292" s="2" t="inlineStr">
        <is>
          <t/>
        </is>
      </c>
      <c r="Y292" t="inlineStr">
        <is>
          <t/>
        </is>
      </c>
      <c r="Z292" s="2" t="inlineStr">
        <is>
          <t>pulmonary embolism</t>
        </is>
      </c>
      <c r="AA292" s="2" t="inlineStr">
        <is>
          <t>3</t>
        </is>
      </c>
      <c r="AB292" s="2" t="inlineStr">
        <is>
          <t/>
        </is>
      </c>
      <c r="AC292" t="inlineStr">
        <is>
          <t/>
        </is>
      </c>
      <c r="AD292" s="2" t="inlineStr">
        <is>
          <t>embolia pulmonar|
embolismo pulmonar|
EP</t>
        </is>
      </c>
      <c r="AE292" s="2" t="inlineStr">
        <is>
          <t>3|
3|
3</t>
        </is>
      </c>
      <c r="AF292" s="2" t="inlineStr">
        <is>
          <t xml:space="preserve">|
|
</t>
        </is>
      </c>
      <c r="AG292" t="inlineStr">
        <is>
          <t/>
        </is>
      </c>
      <c r="AH292" t="inlineStr">
        <is>
          <t/>
        </is>
      </c>
      <c r="AI292" t="inlineStr">
        <is>
          <t/>
        </is>
      </c>
      <c r="AJ292" t="inlineStr">
        <is>
          <t/>
        </is>
      </c>
      <c r="AK292" t="inlineStr">
        <is>
          <t/>
        </is>
      </c>
      <c r="AL292" s="2" t="inlineStr">
        <is>
          <t>keuhkoembolia</t>
        </is>
      </c>
      <c r="AM292" s="2" t="inlineStr">
        <is>
          <t>3</t>
        </is>
      </c>
      <c r="AN292" s="2" t="inlineStr">
        <is>
          <t/>
        </is>
      </c>
      <c r="AO292" t="inlineStr">
        <is>
          <t/>
        </is>
      </c>
      <c r="AP292" s="2" t="inlineStr">
        <is>
          <t>embolie pulmonaire|
EP</t>
        </is>
      </c>
      <c r="AQ292" s="2" t="inlineStr">
        <is>
          <t>3|
3</t>
        </is>
      </c>
      <c r="AR292" s="2" t="inlineStr">
        <is>
          <t xml:space="preserve">|
</t>
        </is>
      </c>
      <c r="AS292" t="inlineStr">
        <is>
          <t>embolie généralement due à un caillot formé dans une veine qui remonte vers le coeur et vient obstruer une artère pulmonaire</t>
        </is>
      </c>
      <c r="AT292" t="inlineStr">
        <is>
          <t/>
        </is>
      </c>
      <c r="AU292" t="inlineStr">
        <is>
          <t/>
        </is>
      </c>
      <c r="AV292" t="inlineStr">
        <is>
          <t/>
        </is>
      </c>
      <c r="AW292" t="inlineStr">
        <is>
          <t/>
        </is>
      </c>
      <c r="AX292" t="inlineStr">
        <is>
          <t/>
        </is>
      </c>
      <c r="AY292" t="inlineStr">
        <is>
          <t/>
        </is>
      </c>
      <c r="AZ292" t="inlineStr">
        <is>
          <t/>
        </is>
      </c>
      <c r="BA292" t="inlineStr">
        <is>
          <t/>
        </is>
      </c>
      <c r="BB292" t="inlineStr">
        <is>
          <t/>
        </is>
      </c>
      <c r="BC292" t="inlineStr">
        <is>
          <t/>
        </is>
      </c>
      <c r="BD292" t="inlineStr">
        <is>
          <t/>
        </is>
      </c>
      <c r="BE292" t="inlineStr">
        <is>
          <t/>
        </is>
      </c>
      <c r="BF292" s="2" t="inlineStr">
        <is>
          <t>embolia polmonare</t>
        </is>
      </c>
      <c r="BG292" s="2" t="inlineStr">
        <is>
          <t>3</t>
        </is>
      </c>
      <c r="BH292" s="2" t="inlineStr">
        <is>
          <t/>
        </is>
      </c>
      <c r="BI292" t="inlineStr">
        <is>
          <t>improvvisa obliterazione di uno o più rami dell'arteria polmonare da parte di un embolo generalmente a partenza da una formazione flebitica dell'arto inferiore, o da un trombo intracardiaco</t>
        </is>
      </c>
      <c r="BJ292" t="inlineStr">
        <is>
          <t/>
        </is>
      </c>
      <c r="BK292" t="inlineStr">
        <is>
          <t/>
        </is>
      </c>
      <c r="BL292" t="inlineStr">
        <is>
          <t/>
        </is>
      </c>
      <c r="BM292" t="inlineStr">
        <is>
          <t/>
        </is>
      </c>
      <c r="BN292" t="inlineStr">
        <is>
          <t/>
        </is>
      </c>
      <c r="BO292" t="inlineStr">
        <is>
          <t/>
        </is>
      </c>
      <c r="BP292" t="inlineStr">
        <is>
          <t/>
        </is>
      </c>
      <c r="BQ292" t="inlineStr">
        <is>
          <t/>
        </is>
      </c>
      <c r="BR292" t="inlineStr">
        <is>
          <t/>
        </is>
      </c>
      <c r="BS292" t="inlineStr">
        <is>
          <t/>
        </is>
      </c>
      <c r="BT292" t="inlineStr">
        <is>
          <t/>
        </is>
      </c>
      <c r="BU292" t="inlineStr">
        <is>
          <t/>
        </is>
      </c>
      <c r="BV292" s="2" t="inlineStr">
        <is>
          <t>embolie in long</t>
        </is>
      </c>
      <c r="BW292" s="2" t="inlineStr">
        <is>
          <t>3</t>
        </is>
      </c>
      <c r="BX292" s="2" t="inlineStr">
        <is>
          <t/>
        </is>
      </c>
      <c r="BY292" t="inlineStr">
        <is>
          <t/>
        </is>
      </c>
      <c r="BZ292" t="inlineStr">
        <is>
          <t/>
        </is>
      </c>
      <c r="CA292" t="inlineStr">
        <is>
          <t/>
        </is>
      </c>
      <c r="CB292" t="inlineStr">
        <is>
          <t/>
        </is>
      </c>
      <c r="CC292" t="inlineStr">
        <is>
          <t/>
        </is>
      </c>
      <c r="CD292" s="2" t="inlineStr">
        <is>
          <t>embolia pulmonar</t>
        </is>
      </c>
      <c r="CE292" s="2" t="inlineStr">
        <is>
          <t>3</t>
        </is>
      </c>
      <c r="CF292" s="2" t="inlineStr">
        <is>
          <t/>
        </is>
      </c>
      <c r="CG292" t="inlineStr">
        <is>
          <t/>
        </is>
      </c>
      <c r="CH292" t="inlineStr">
        <is>
          <t/>
        </is>
      </c>
      <c r="CI292" t="inlineStr">
        <is>
          <t/>
        </is>
      </c>
      <c r="CJ292" t="inlineStr">
        <is>
          <t/>
        </is>
      </c>
      <c r="CK292" t="inlineStr">
        <is>
          <t/>
        </is>
      </c>
      <c r="CL292" t="inlineStr">
        <is>
          <t/>
        </is>
      </c>
      <c r="CM292" t="inlineStr">
        <is>
          <t/>
        </is>
      </c>
      <c r="CN292" t="inlineStr">
        <is>
          <t/>
        </is>
      </c>
      <c r="CO292" t="inlineStr">
        <is>
          <t/>
        </is>
      </c>
      <c r="CP292" t="inlineStr">
        <is>
          <t/>
        </is>
      </c>
      <c r="CQ292" t="inlineStr">
        <is>
          <t/>
        </is>
      </c>
      <c r="CR292" t="inlineStr">
        <is>
          <t/>
        </is>
      </c>
      <c r="CS292" t="inlineStr">
        <is>
          <t/>
        </is>
      </c>
      <c r="CT292" s="2" t="inlineStr">
        <is>
          <t>lungemboli</t>
        </is>
      </c>
      <c r="CU292" s="2" t="inlineStr">
        <is>
          <t>3</t>
        </is>
      </c>
      <c r="CV292" s="2" t="inlineStr">
        <is>
          <t/>
        </is>
      </c>
      <c r="CW292" t="inlineStr">
        <is>
          <t/>
        </is>
      </c>
    </row>
    <row r="293">
      <c r="A293" s="1" t="str">
        <f>HYPERLINK("https://iate.europa.eu/entry/result/1686418/all", "1686418")</f>
        <v>1686418</v>
      </c>
      <c r="B293" t="inlineStr">
        <is>
          <t>SOCIAL QUESTIONS</t>
        </is>
      </c>
      <c r="C293" t="inlineStr">
        <is>
          <t>SOCIAL QUESTIONS|health|illness</t>
        </is>
      </c>
      <c r="D293" t="inlineStr">
        <is>
          <t>yes</t>
        </is>
      </c>
      <c r="E293" t="inlineStr">
        <is>
          <t/>
        </is>
      </c>
      <c r="F293" s="2" t="inlineStr">
        <is>
          <t>белодробна артериална хипертония</t>
        </is>
      </c>
      <c r="G293" s="2" t="inlineStr">
        <is>
          <t>4</t>
        </is>
      </c>
      <c r="H293" s="2" t="inlineStr">
        <is>
          <t/>
        </is>
      </c>
      <c r="I293" t="inlineStr">
        <is>
          <t>синдром, предизвикан от прогресивно повишаване на белодробното съдово съпротивление (БСС), което води до недостатъчност на дясната сърдечна камера и преждевременна смъртност</t>
        </is>
      </c>
      <c r="J293" s="2" t="inlineStr">
        <is>
          <t>plicní arteriální hypertenze</t>
        </is>
      </c>
      <c r="K293" s="2" t="inlineStr">
        <is>
          <t>3</t>
        </is>
      </c>
      <c r="L293" s="2" t="inlineStr">
        <is>
          <t/>
        </is>
      </c>
      <c r="M293" t="inlineStr">
        <is>
          <t>typ &lt;i&gt;plicní hypertenze&lt;/i&gt; [ &lt;a href="/entry/result/1527618/all" id="ENTRY_TO_ENTRY_CONVERTER" target="_blank"&gt;IATE:1527618&lt;/a&gt; ], který vede ke zvýšení tlaku krve v malých plicních cévách</t>
        </is>
      </c>
      <c r="N293" s="2" t="inlineStr">
        <is>
          <t>pulmonal arteriel hypertension|
PAH</t>
        </is>
      </c>
      <c r="O293" s="2" t="inlineStr">
        <is>
          <t>3|
3</t>
        </is>
      </c>
      <c r="P293" s="2" t="inlineStr">
        <is>
          <t xml:space="preserve">|
</t>
        </is>
      </c>
      <c r="Q293" t="inlineStr">
        <is>
          <t>sygdom, der skyldes for højt blodtryk i lungernes mindre blodkar</t>
        </is>
      </c>
      <c r="R293" s="2" t="inlineStr">
        <is>
          <t>pulmonäre arterielle Hypertension</t>
        </is>
      </c>
      <c r="S293" s="2" t="inlineStr">
        <is>
          <t>3</t>
        </is>
      </c>
      <c r="T293" s="2" t="inlineStr">
        <is>
          <t/>
        </is>
      </c>
      <c r="U293" t="inlineStr">
        <is>
          <t/>
        </is>
      </c>
      <c r="V293" s="2" t="inlineStr">
        <is>
          <t>πνευμονική αρτηριακή υπέρταση|
ΠΑΥ</t>
        </is>
      </c>
      <c r="W293" s="2" t="inlineStr">
        <is>
          <t>4|
3</t>
        </is>
      </c>
      <c r="X293" s="2" t="inlineStr">
        <is>
          <t xml:space="preserve">|
</t>
        </is>
      </c>
      <c r="Y293" t="inlineStr">
        <is>
          <t>σύνθετη πολυπαραγοντική πάθηση, στην παθογένεια της οποίας ενέχονται πολυάριθμες βιοχημικές οδοί και τύποι κυττάρων. Η αύξηση των πνευμονικών αγγειακών αντιστάσεων είναι αποτέλεσμα δυσλειτουργίας του ενδοθηλίου (έσω χιτώνας του τοιχώματος) των πνευμονικών αγγείων λόγω αγγειοσύσπασης, λοίμωξης, θρόμβωσης και υπερπλασίας των διαφόρων στοιβάδων τους. Η δυσλειτουργία των ενδοθηλιακών κυττάρων προκαλεί μειωμένη παραγωγή αγγειοδιασταλτικών ουσιών, όπως το μονοξείδιο του αζώτου (ΝΟ) και η προστακυκλίνη και υπέρμετρη παραγωγή αγγειοσυσπαστικών ουσιών όπως θρομβοξάνη Α 2 και ενδοθηλίνη -1.</t>
        </is>
      </c>
      <c r="Z293" s="2" t="inlineStr">
        <is>
          <t>pulmonary arterial hypertension</t>
        </is>
      </c>
      <c r="AA293" s="2" t="inlineStr">
        <is>
          <t>3</t>
        </is>
      </c>
      <c r="AB293" s="2" t="inlineStr">
        <is>
          <t/>
        </is>
      </c>
      <c r="AC293" t="inlineStr">
        <is>
          <t>form of &lt;i&gt;pulmonary hypertension&lt;/i&gt;, a disease process which takes place in the small blood vessels in the lungs causing elevated blood pressure</t>
        </is>
      </c>
      <c r="AD293" s="2" t="inlineStr">
        <is>
          <t>hipertensión arterial pulmonar</t>
        </is>
      </c>
      <c r="AE293" s="2" t="inlineStr">
        <is>
          <t>3</t>
        </is>
      </c>
      <c r="AF293" s="2" t="inlineStr">
        <is>
          <t/>
        </is>
      </c>
      <c r="AG293" t="inlineStr">
        <is>
          <t>Elevación en la arteria pulmonar superior a 30 mm Hg de presión sistólica o superior a 18 mm Hg de presión media.</t>
        </is>
      </c>
      <c r="AH293" s="2" t="inlineStr">
        <is>
          <t>pulmonaalne arteriaalne hüpertensioon</t>
        </is>
      </c>
      <c r="AI293" s="2" t="inlineStr">
        <is>
          <t>3</t>
        </is>
      </c>
      <c r="AJ293" s="2" t="inlineStr">
        <is>
          <t/>
        </is>
      </c>
      <c r="AK293" t="inlineStr">
        <is>
          <t>haiguste grupp, mida iseloomustab kopsuringe vaskulaarse resistentsuse (PVR) progresseeruv suurenemine, mis viib parema vatsakese puudulikkuse ja enneaegse surmani</t>
        </is>
      </c>
      <c r="AL293" s="2" t="inlineStr">
        <is>
          <t>keuhkovaltimoiden verenpainetauti|
keuhkovaltimoverenpainetauti|
pulmonaaliarteriahypertensio</t>
        </is>
      </c>
      <c r="AM293" s="2" t="inlineStr">
        <is>
          <t>3|
3|
3</t>
        </is>
      </c>
      <c r="AN293" s="2" t="inlineStr">
        <is>
          <t xml:space="preserve">|
|
</t>
        </is>
      </c>
      <c r="AO293" t="inlineStr">
        <is>
          <t>pienten keuhkovaltimoiden sairaus, jossa suonet kapeutuvat aiheuttaen keuhkovastuksen lisääntymisen</t>
        </is>
      </c>
      <c r="AP293" s="2" t="inlineStr">
        <is>
          <t>hypertension artérielle pulmonaire|
HTAP</t>
        </is>
      </c>
      <c r="AQ293" s="2" t="inlineStr">
        <is>
          <t>3|
3</t>
        </is>
      </c>
      <c r="AR293" s="2" t="inlineStr">
        <is>
          <t xml:space="preserve">|
</t>
        </is>
      </c>
      <c r="AS293" t="inlineStr">
        <is>
          <t>maladie pulmonaire rare caractérisée par une augmentation des résistances artérielles pulmonaires qui aboutit à une insuffisance cardiaque droite et définie par une pression artérielle pulmonaire supérieure à 25 mmHg au repos et à 30 mmHg à l'effort</t>
        </is>
      </c>
      <c r="AT293" s="2" t="inlineStr">
        <is>
          <t>hipirtheannas artaireach scamhógach</t>
        </is>
      </c>
      <c r="AU293" s="2" t="inlineStr">
        <is>
          <t>3</t>
        </is>
      </c>
      <c r="AV293" s="2" t="inlineStr">
        <is>
          <t/>
        </is>
      </c>
      <c r="AW293" t="inlineStr">
        <is>
          <t/>
        </is>
      </c>
      <c r="AX293" t="inlineStr">
        <is>
          <t/>
        </is>
      </c>
      <c r="AY293" t="inlineStr">
        <is>
          <t/>
        </is>
      </c>
      <c r="AZ293" t="inlineStr">
        <is>
          <t/>
        </is>
      </c>
      <c r="BA293" t="inlineStr">
        <is>
          <t/>
        </is>
      </c>
      <c r="BB293" s="2" t="inlineStr">
        <is>
          <t>pulmonális artériás hipertónia</t>
        </is>
      </c>
      <c r="BC293" s="2" t="inlineStr">
        <is>
          <t>4</t>
        </is>
      </c>
      <c r="BD293" s="2" t="inlineStr">
        <is>
          <t/>
        </is>
      </c>
      <c r="BE293" t="inlineStr">
        <is>
          <t>a tüdő érrendszerének kis artériáit érintő megbetegedés, melyben a pulmonális artériás nyomás rendellenesen magas</t>
        </is>
      </c>
      <c r="BF293" s="2" t="inlineStr">
        <is>
          <t>ipertensione arteriosa polmonare</t>
        </is>
      </c>
      <c r="BG293" s="2" t="inlineStr">
        <is>
          <t>3</t>
        </is>
      </c>
      <c r="BH293" s="2" t="inlineStr">
        <is>
          <t/>
        </is>
      </c>
      <c r="BI293" t="inlineStr">
        <is>
          <t>forma di ipertensione polmonare [ &lt;a href="/entry/result/1527618/all" id="ENTRY_TO_ENTRY_CONVERTER" target="_blank"&gt;IATE:1527618&lt;/a&gt; ] progressiva che comporta alterazioni anatomiche delle arteriole polmonari con conseguente aumento irreversibile della pressione</t>
        </is>
      </c>
      <c r="BJ293" s="2" t="inlineStr">
        <is>
          <t>plaučių arterinė hipertenzija</t>
        </is>
      </c>
      <c r="BK293" s="2" t="inlineStr">
        <is>
          <t>3</t>
        </is>
      </c>
      <c r="BL293" s="2" t="inlineStr">
        <is>
          <t/>
        </is>
      </c>
      <c r="BM293" t="inlineStr">
        <is>
          <t/>
        </is>
      </c>
      <c r="BN293" s="2" t="inlineStr">
        <is>
          <t>pulmonālā arteriālā hipertensija|
plaušu artērijas hipertensija</t>
        </is>
      </c>
      <c r="BO293" s="2" t="inlineStr">
        <is>
          <t>3|
2</t>
        </is>
      </c>
      <c r="BP293" s="2" t="inlineStr">
        <is>
          <t xml:space="preserve">|
</t>
        </is>
      </c>
      <c r="BQ293" t="inlineStr">
        <is>
          <t/>
        </is>
      </c>
      <c r="BR293" s="2" t="inlineStr">
        <is>
          <t>ipertensjoni arterjali pulmonari</t>
        </is>
      </c>
      <c r="BS293" s="2" t="inlineStr">
        <is>
          <t>3</t>
        </is>
      </c>
      <c r="BT293" s="2" t="inlineStr">
        <is>
          <t/>
        </is>
      </c>
      <c r="BU293" t="inlineStr">
        <is>
          <t>waħda minn diversi forom ta' pressjoni għolja fl-arterji tal-pulmun</t>
        </is>
      </c>
      <c r="BV293" s="2" t="inlineStr">
        <is>
          <t>pulmonale arteriële hypertensie|
PAH</t>
        </is>
      </c>
      <c r="BW293" s="2" t="inlineStr">
        <is>
          <t>3|
3</t>
        </is>
      </c>
      <c r="BX293" s="2" t="inlineStr">
        <is>
          <t xml:space="preserve">|
</t>
        </is>
      </c>
      <c r="BY293" t="inlineStr">
        <is>
          <t>zeldzame, ernstige longaandoening waarbij de bloeddruk in de longslagaders […] buitengewoon hoog is, door vernauwing van deze bloedvaten ten gevolge van de ziekte</t>
        </is>
      </c>
      <c r="BZ293" s="2" t="inlineStr">
        <is>
          <t>tętnicze nadciśnienie płucne</t>
        </is>
      </c>
      <c r="CA293" s="2" t="inlineStr">
        <is>
          <t>3</t>
        </is>
      </c>
      <c r="CB293" s="2" t="inlineStr">
        <is>
          <t/>
        </is>
      </c>
      <c r="CC293" t="inlineStr">
        <is>
          <t>jedna z postaci nadciśnienia płucnego, w której dochodzi do wzrostu ciśnienia krwi w tętnicy płucnej</t>
        </is>
      </c>
      <c r="CD293" s="2" t="inlineStr">
        <is>
          <t>hipertensão arterial pulmonar|
HAP</t>
        </is>
      </c>
      <c r="CE293" s="2" t="inlineStr">
        <is>
          <t>3|
3</t>
        </is>
      </c>
      <c r="CF293" s="2" t="inlineStr">
        <is>
          <t xml:space="preserve">|
</t>
        </is>
      </c>
      <c r="CG293" t="inlineStr">
        <is>
          <t/>
        </is>
      </c>
      <c r="CH293" s="2" t="inlineStr">
        <is>
          <t>hipertensiune arterială pulmonară</t>
        </is>
      </c>
      <c r="CI293" s="2" t="inlineStr">
        <is>
          <t>3</t>
        </is>
      </c>
      <c r="CJ293" s="2" t="inlineStr">
        <is>
          <t/>
        </is>
      </c>
      <c r="CK293" t="inlineStr">
        <is>
          <t>Creștere a tensiunii arteriale pulmonare peste 35 mmHg</t>
        </is>
      </c>
      <c r="CL293" s="2" t="inlineStr">
        <is>
          <t>pľúcna arteriálna hypertenzia|
pľúcna artériová hypertenzia|
pulmonárna arteriálna hypertenzia</t>
        </is>
      </c>
      <c r="CM293" s="2" t="inlineStr">
        <is>
          <t>3|
3|
3</t>
        </is>
      </c>
      <c r="CN293" s="2" t="inlineStr">
        <is>
          <t xml:space="preserve">|
|
</t>
        </is>
      </c>
      <c r="CO293" t="inlineStr">
        <is>
          <t>jedna z foriem vysokého krvného tlaku v pľúcnom cievnom riečisku</t>
        </is>
      </c>
      <c r="CP293" s="2" t="inlineStr">
        <is>
          <t>pljučna arterijska hipertenzija</t>
        </is>
      </c>
      <c r="CQ293" s="2" t="inlineStr">
        <is>
          <t>3</t>
        </is>
      </c>
      <c r="CR293" s="2" t="inlineStr">
        <is>
          <t/>
        </is>
      </c>
      <c r="CS293" t="inlineStr">
        <is>
          <t>Kronična bolezen, pri kateri gre patohistološko za preustroj pljučnih arterij z razrastom in zadebelitvijo endotelija, pomnožitvijo in migracijo gladkih mišičnih celic distalno do acinarnih arterij, razrasta vezivnega tkiva v ekstracelularnem matriksu medije in do zadebelitve adventicije.</t>
        </is>
      </c>
      <c r="CT293" s="2" t="inlineStr">
        <is>
          <t>pulmonell arteriell hypertension</t>
        </is>
      </c>
      <c r="CU293" s="2" t="inlineStr">
        <is>
          <t>3</t>
        </is>
      </c>
      <c r="CV293" s="2" t="inlineStr">
        <is>
          <t/>
        </is>
      </c>
      <c r="CW293" t="inlineStr">
        <is>
          <t>förhöjt blodtryck i lilla kretsloppet, lungkretsloppet</t>
        </is>
      </c>
    </row>
    <row r="294">
      <c r="A294" s="1" t="str">
        <f>HYPERLINK("https://iate.europa.eu/entry/result/35390/all", "35390")</f>
        <v>35390</v>
      </c>
      <c r="B294" t="inlineStr">
        <is>
          <t>SCIENCE</t>
        </is>
      </c>
      <c r="C294" t="inlineStr">
        <is>
          <t>SCIENCE|natural and applied sciences|applied sciences</t>
        </is>
      </c>
      <c r="D294" t="inlineStr">
        <is>
          <t>no</t>
        </is>
      </c>
      <c r="E294" t="inlineStr">
        <is>
          <t/>
        </is>
      </c>
      <c r="F294" t="inlineStr">
        <is>
          <t/>
        </is>
      </c>
      <c r="G294" t="inlineStr">
        <is>
          <t/>
        </is>
      </c>
      <c r="H294" t="inlineStr">
        <is>
          <t/>
        </is>
      </c>
      <c r="I294" t="inlineStr">
        <is>
          <t/>
        </is>
      </c>
      <c r="J294" t="inlineStr">
        <is>
          <t/>
        </is>
      </c>
      <c r="K294" t="inlineStr">
        <is>
          <t/>
        </is>
      </c>
      <c r="L294" t="inlineStr">
        <is>
          <t/>
        </is>
      </c>
      <c r="M294" t="inlineStr">
        <is>
          <t/>
        </is>
      </c>
      <c r="N294" s="2" t="inlineStr">
        <is>
          <t>Depottablet</t>
        </is>
      </c>
      <c r="O294" s="2" t="inlineStr">
        <is>
          <t>3</t>
        </is>
      </c>
      <c r="P294" s="2" t="inlineStr">
        <is>
          <t/>
        </is>
      </c>
      <c r="Q294" t="inlineStr">
        <is>
          <t/>
        </is>
      </c>
      <c r="R294" s="2" t="inlineStr">
        <is>
          <t>Retardtablette</t>
        </is>
      </c>
      <c r="S294" s="2" t="inlineStr">
        <is>
          <t>3</t>
        </is>
      </c>
      <c r="T294" s="2" t="inlineStr">
        <is>
          <t/>
        </is>
      </c>
      <c r="U294" t="inlineStr">
        <is>
          <t/>
        </is>
      </c>
      <c r="V294" s="2" t="inlineStr">
        <is>
          <t>Δισκίο παρατεταμένης αποδέσμευσης</t>
        </is>
      </c>
      <c r="W294" s="2" t="inlineStr">
        <is>
          <t>3</t>
        </is>
      </c>
      <c r="X294" s="2" t="inlineStr">
        <is>
          <t/>
        </is>
      </c>
      <c r="Y294" t="inlineStr">
        <is>
          <t/>
        </is>
      </c>
      <c r="Z294" s="2" t="inlineStr">
        <is>
          <t>Prolonged release tablet</t>
        </is>
      </c>
      <c r="AA294" s="2" t="inlineStr">
        <is>
          <t>3</t>
        </is>
      </c>
      <c r="AB294" s="2" t="inlineStr">
        <is>
          <t/>
        </is>
      </c>
      <c r="AC294" t="inlineStr">
        <is>
          <t/>
        </is>
      </c>
      <c r="AD294" s="2" t="inlineStr">
        <is>
          <t>Comprimido de liberación prolongada</t>
        </is>
      </c>
      <c r="AE294" s="2" t="inlineStr">
        <is>
          <t>3</t>
        </is>
      </c>
      <c r="AF294" s="2" t="inlineStr">
        <is>
          <t/>
        </is>
      </c>
      <c r="AG294" t="inlineStr">
        <is>
          <t/>
        </is>
      </c>
      <c r="AH294" t="inlineStr">
        <is>
          <t/>
        </is>
      </c>
      <c r="AI294" t="inlineStr">
        <is>
          <t/>
        </is>
      </c>
      <c r="AJ294" t="inlineStr">
        <is>
          <t/>
        </is>
      </c>
      <c r="AK294" t="inlineStr">
        <is>
          <t/>
        </is>
      </c>
      <c r="AL294" s="2" t="inlineStr">
        <is>
          <t>Depottabletti</t>
        </is>
      </c>
      <c r="AM294" s="2" t="inlineStr">
        <is>
          <t>3</t>
        </is>
      </c>
      <c r="AN294" s="2" t="inlineStr">
        <is>
          <t/>
        </is>
      </c>
      <c r="AO294" t="inlineStr">
        <is>
          <t/>
        </is>
      </c>
      <c r="AP294" s="2" t="inlineStr">
        <is>
          <t>Comprimé à libération prolongée</t>
        </is>
      </c>
      <c r="AQ294" s="2" t="inlineStr">
        <is>
          <t>3</t>
        </is>
      </c>
      <c r="AR294" s="2" t="inlineStr">
        <is>
          <t/>
        </is>
      </c>
      <c r="AS294" t="inlineStr">
        <is>
          <t/>
        </is>
      </c>
      <c r="AT294" t="inlineStr">
        <is>
          <t/>
        </is>
      </c>
      <c r="AU294" t="inlineStr">
        <is>
          <t/>
        </is>
      </c>
      <c r="AV294" t="inlineStr">
        <is>
          <t/>
        </is>
      </c>
      <c r="AW294" t="inlineStr">
        <is>
          <t/>
        </is>
      </c>
      <c r="AX294" t="inlineStr">
        <is>
          <t/>
        </is>
      </c>
      <c r="AY294" t="inlineStr">
        <is>
          <t/>
        </is>
      </c>
      <c r="AZ294" t="inlineStr">
        <is>
          <t/>
        </is>
      </c>
      <c r="BA294" t="inlineStr">
        <is>
          <t/>
        </is>
      </c>
      <c r="BB294" t="inlineStr">
        <is>
          <t/>
        </is>
      </c>
      <c r="BC294" t="inlineStr">
        <is>
          <t/>
        </is>
      </c>
      <c r="BD294" t="inlineStr">
        <is>
          <t/>
        </is>
      </c>
      <c r="BE294" t="inlineStr">
        <is>
          <t/>
        </is>
      </c>
      <c r="BF294" s="2" t="inlineStr">
        <is>
          <t>Compressa a rilascio prolungato</t>
        </is>
      </c>
      <c r="BG294" s="2" t="inlineStr">
        <is>
          <t>3</t>
        </is>
      </c>
      <c r="BH294" s="2" t="inlineStr">
        <is>
          <t/>
        </is>
      </c>
      <c r="BI294" t="inlineStr">
        <is>
          <t/>
        </is>
      </c>
      <c r="BJ294" t="inlineStr">
        <is>
          <t/>
        </is>
      </c>
      <c r="BK294" t="inlineStr">
        <is>
          <t/>
        </is>
      </c>
      <c r="BL294" t="inlineStr">
        <is>
          <t/>
        </is>
      </c>
      <c r="BM294" t="inlineStr">
        <is>
          <t/>
        </is>
      </c>
      <c r="BN294" t="inlineStr">
        <is>
          <t/>
        </is>
      </c>
      <c r="BO294" t="inlineStr">
        <is>
          <t/>
        </is>
      </c>
      <c r="BP294" t="inlineStr">
        <is>
          <t/>
        </is>
      </c>
      <c r="BQ294" t="inlineStr">
        <is>
          <t/>
        </is>
      </c>
      <c r="BR294" t="inlineStr">
        <is>
          <t/>
        </is>
      </c>
      <c r="BS294" t="inlineStr">
        <is>
          <t/>
        </is>
      </c>
      <c r="BT294" t="inlineStr">
        <is>
          <t/>
        </is>
      </c>
      <c r="BU294" t="inlineStr">
        <is>
          <t/>
        </is>
      </c>
      <c r="BV294" s="2" t="inlineStr">
        <is>
          <t>Tablet met verlengde afgifte</t>
        </is>
      </c>
      <c r="BW294" s="2" t="inlineStr">
        <is>
          <t>3</t>
        </is>
      </c>
      <c r="BX294" s="2" t="inlineStr">
        <is>
          <t/>
        </is>
      </c>
      <c r="BY294" t="inlineStr">
        <is>
          <t/>
        </is>
      </c>
      <c r="BZ294" s="2" t="inlineStr">
        <is>
          <t>tabletka o przedłużonym uwalnianiu</t>
        </is>
      </c>
      <c r="CA294" s="2" t="inlineStr">
        <is>
          <t>3</t>
        </is>
      </c>
      <c r="CB294" s="2" t="inlineStr">
        <is>
          <t/>
        </is>
      </c>
      <c r="CC294" t="inlineStr">
        <is>
          <t>tabletka, której czas działania można przedłużyć zapewniając uwalnianie nie tylko w żołądku, ale także na całej długości jelita cienkiego</t>
        </is>
      </c>
      <c r="CD294" s="2" t="inlineStr">
        <is>
          <t>Comprimido de ação prolongada</t>
        </is>
      </c>
      <c r="CE294" s="2" t="inlineStr">
        <is>
          <t>3</t>
        </is>
      </c>
      <c r="CF294" s="2" t="inlineStr">
        <is>
          <t/>
        </is>
      </c>
      <c r="CG294" t="inlineStr">
        <is>
          <t/>
        </is>
      </c>
      <c r="CH294" t="inlineStr">
        <is>
          <t/>
        </is>
      </c>
      <c r="CI294" t="inlineStr">
        <is>
          <t/>
        </is>
      </c>
      <c r="CJ294" t="inlineStr">
        <is>
          <t/>
        </is>
      </c>
      <c r="CK294" t="inlineStr">
        <is>
          <t/>
        </is>
      </c>
      <c r="CL294" t="inlineStr">
        <is>
          <t/>
        </is>
      </c>
      <c r="CM294" t="inlineStr">
        <is>
          <t/>
        </is>
      </c>
      <c r="CN294" t="inlineStr">
        <is>
          <t/>
        </is>
      </c>
      <c r="CO294" t="inlineStr">
        <is>
          <t/>
        </is>
      </c>
      <c r="CP294" t="inlineStr">
        <is>
          <t/>
        </is>
      </c>
      <c r="CQ294" t="inlineStr">
        <is>
          <t/>
        </is>
      </c>
      <c r="CR294" t="inlineStr">
        <is>
          <t/>
        </is>
      </c>
      <c r="CS294" t="inlineStr">
        <is>
          <t/>
        </is>
      </c>
      <c r="CT294" s="2" t="inlineStr">
        <is>
          <t>Depottablett</t>
        </is>
      </c>
      <c r="CU294" s="2" t="inlineStr">
        <is>
          <t>3</t>
        </is>
      </c>
      <c r="CV294" s="2" t="inlineStr">
        <is>
          <t/>
        </is>
      </c>
      <c r="CW294" t="inlineStr">
        <is>
          <t/>
        </is>
      </c>
    </row>
    <row r="295">
      <c r="A295" s="1" t="str">
        <f>HYPERLINK("https://iate.europa.eu/entry/result/1174197/all", "1174197")</f>
        <v>1174197</v>
      </c>
      <c r="B295" t="inlineStr">
        <is>
          <t>SOCIAL QUESTIONS</t>
        </is>
      </c>
      <c r="C295" t="inlineStr">
        <is>
          <t>SOCIAL QUESTIONS|health|medical science</t>
        </is>
      </c>
      <c r="D295" t="inlineStr">
        <is>
          <t>no</t>
        </is>
      </c>
      <c r="E295" t="inlineStr">
        <is>
          <t/>
        </is>
      </c>
      <c r="F295" t="inlineStr">
        <is>
          <t/>
        </is>
      </c>
      <c r="G295" t="inlineStr">
        <is>
          <t/>
        </is>
      </c>
      <c r="H295" t="inlineStr">
        <is>
          <t/>
        </is>
      </c>
      <c r="I295" t="inlineStr">
        <is>
          <t/>
        </is>
      </c>
      <c r="J295" t="inlineStr">
        <is>
          <t/>
        </is>
      </c>
      <c r="K295" t="inlineStr">
        <is>
          <t/>
        </is>
      </c>
      <c r="L295" t="inlineStr">
        <is>
          <t/>
        </is>
      </c>
      <c r="M295" t="inlineStr">
        <is>
          <t/>
        </is>
      </c>
      <c r="N295" t="inlineStr">
        <is>
          <t/>
        </is>
      </c>
      <c r="O295" t="inlineStr">
        <is>
          <t/>
        </is>
      </c>
      <c r="P295" t="inlineStr">
        <is>
          <t/>
        </is>
      </c>
      <c r="Q295" t="inlineStr">
        <is>
          <t/>
        </is>
      </c>
      <c r="R295" s="2" t="inlineStr">
        <is>
          <t>progrediente System-Sklerose</t>
        </is>
      </c>
      <c r="S295" s="2" t="inlineStr">
        <is>
          <t>3</t>
        </is>
      </c>
      <c r="T295" s="2" t="inlineStr">
        <is>
          <t/>
        </is>
      </c>
      <c r="U295" t="inlineStr">
        <is>
          <t/>
        </is>
      </c>
      <c r="V295" t="inlineStr">
        <is>
          <t/>
        </is>
      </c>
      <c r="W295" t="inlineStr">
        <is>
          <t/>
        </is>
      </c>
      <c r="X295" t="inlineStr">
        <is>
          <t/>
        </is>
      </c>
      <c r="Y295" t="inlineStr">
        <is>
          <t/>
        </is>
      </c>
      <c r="Z295" s="2" t="inlineStr">
        <is>
          <t>progressive systemic sclerosis</t>
        </is>
      </c>
      <c r="AA295" s="2" t="inlineStr">
        <is>
          <t>3</t>
        </is>
      </c>
      <c r="AB295" s="2" t="inlineStr">
        <is>
          <t/>
        </is>
      </c>
      <c r="AC295" t="inlineStr">
        <is>
          <t/>
        </is>
      </c>
      <c r="AD295" s="2" t="inlineStr">
        <is>
          <t>esclerosis sistematica progresiva</t>
        </is>
      </c>
      <c r="AE295" s="2" t="inlineStr">
        <is>
          <t>3</t>
        </is>
      </c>
      <c r="AF295" s="2" t="inlineStr">
        <is>
          <t/>
        </is>
      </c>
      <c r="AG295" t="inlineStr">
        <is>
          <t/>
        </is>
      </c>
      <c r="AH295" t="inlineStr">
        <is>
          <t/>
        </is>
      </c>
      <c r="AI295" t="inlineStr">
        <is>
          <t/>
        </is>
      </c>
      <c r="AJ295" t="inlineStr">
        <is>
          <t/>
        </is>
      </c>
      <c r="AK295" t="inlineStr">
        <is>
          <t/>
        </is>
      </c>
      <c r="AL295" t="inlineStr">
        <is>
          <t/>
        </is>
      </c>
      <c r="AM295" t="inlineStr">
        <is>
          <t/>
        </is>
      </c>
      <c r="AN295" t="inlineStr">
        <is>
          <t/>
        </is>
      </c>
      <c r="AO295" t="inlineStr">
        <is>
          <t/>
        </is>
      </c>
      <c r="AP295" s="2" t="inlineStr">
        <is>
          <t>sclérose systémique progressive</t>
        </is>
      </c>
      <c r="AQ295" s="2" t="inlineStr">
        <is>
          <t>3</t>
        </is>
      </c>
      <c r="AR295" s="2" t="inlineStr">
        <is>
          <t/>
        </is>
      </c>
      <c r="AS295" t="inlineStr">
        <is>
          <t/>
        </is>
      </c>
      <c r="AT295" t="inlineStr">
        <is>
          <t/>
        </is>
      </c>
      <c r="AU295" t="inlineStr">
        <is>
          <t/>
        </is>
      </c>
      <c r="AV295" t="inlineStr">
        <is>
          <t/>
        </is>
      </c>
      <c r="AW295" t="inlineStr">
        <is>
          <t/>
        </is>
      </c>
      <c r="AX295" t="inlineStr">
        <is>
          <t/>
        </is>
      </c>
      <c r="AY295" t="inlineStr">
        <is>
          <t/>
        </is>
      </c>
      <c r="AZ295" t="inlineStr">
        <is>
          <t/>
        </is>
      </c>
      <c r="BA295" t="inlineStr">
        <is>
          <t/>
        </is>
      </c>
      <c r="BB295" t="inlineStr">
        <is>
          <t/>
        </is>
      </c>
      <c r="BC295" t="inlineStr">
        <is>
          <t/>
        </is>
      </c>
      <c r="BD295" t="inlineStr">
        <is>
          <t/>
        </is>
      </c>
      <c r="BE295" t="inlineStr">
        <is>
          <t/>
        </is>
      </c>
      <c r="BF295" s="2" t="inlineStr">
        <is>
          <t>sclerosi sistematica progressiva</t>
        </is>
      </c>
      <c r="BG295" s="2" t="inlineStr">
        <is>
          <t>3</t>
        </is>
      </c>
      <c r="BH295" s="2" t="inlineStr">
        <is>
          <t/>
        </is>
      </c>
      <c r="BI295" t="inlineStr">
        <is>
          <t/>
        </is>
      </c>
      <c r="BJ295" t="inlineStr">
        <is>
          <t/>
        </is>
      </c>
      <c r="BK295" t="inlineStr">
        <is>
          <t/>
        </is>
      </c>
      <c r="BL295" t="inlineStr">
        <is>
          <t/>
        </is>
      </c>
      <c r="BM295" t="inlineStr">
        <is>
          <t/>
        </is>
      </c>
      <c r="BN295" t="inlineStr">
        <is>
          <t/>
        </is>
      </c>
      <c r="BO295" t="inlineStr">
        <is>
          <t/>
        </is>
      </c>
      <c r="BP295" t="inlineStr">
        <is>
          <t/>
        </is>
      </c>
      <c r="BQ295" t="inlineStr">
        <is>
          <t/>
        </is>
      </c>
      <c r="BR295" t="inlineStr">
        <is>
          <t/>
        </is>
      </c>
      <c r="BS295" t="inlineStr">
        <is>
          <t/>
        </is>
      </c>
      <c r="BT295" t="inlineStr">
        <is>
          <t/>
        </is>
      </c>
      <c r="BU295" t="inlineStr">
        <is>
          <t/>
        </is>
      </c>
      <c r="BV295" t="inlineStr">
        <is>
          <t/>
        </is>
      </c>
      <c r="BW295" t="inlineStr">
        <is>
          <t/>
        </is>
      </c>
      <c r="BX295" t="inlineStr">
        <is>
          <t/>
        </is>
      </c>
      <c r="BY295" t="inlineStr">
        <is>
          <t/>
        </is>
      </c>
      <c r="BZ295" t="inlineStr">
        <is>
          <t/>
        </is>
      </c>
      <c r="CA295" t="inlineStr">
        <is>
          <t/>
        </is>
      </c>
      <c r="CB295" t="inlineStr">
        <is>
          <t/>
        </is>
      </c>
      <c r="CC295" t="inlineStr">
        <is>
          <t/>
        </is>
      </c>
      <c r="CD295" t="inlineStr">
        <is>
          <t/>
        </is>
      </c>
      <c r="CE295" t="inlineStr">
        <is>
          <t/>
        </is>
      </c>
      <c r="CF295" t="inlineStr">
        <is>
          <t/>
        </is>
      </c>
      <c r="CG295" t="inlineStr">
        <is>
          <t/>
        </is>
      </c>
      <c r="CH295" t="inlineStr">
        <is>
          <t/>
        </is>
      </c>
      <c r="CI295" t="inlineStr">
        <is>
          <t/>
        </is>
      </c>
      <c r="CJ295" t="inlineStr">
        <is>
          <t/>
        </is>
      </c>
      <c r="CK295" t="inlineStr">
        <is>
          <t/>
        </is>
      </c>
      <c r="CL295" t="inlineStr">
        <is>
          <t/>
        </is>
      </c>
      <c r="CM295" t="inlineStr">
        <is>
          <t/>
        </is>
      </c>
      <c r="CN295" t="inlineStr">
        <is>
          <t/>
        </is>
      </c>
      <c r="CO295" t="inlineStr">
        <is>
          <t/>
        </is>
      </c>
      <c r="CP295" t="inlineStr">
        <is>
          <t/>
        </is>
      </c>
      <c r="CQ295" t="inlineStr">
        <is>
          <t/>
        </is>
      </c>
      <c r="CR295" t="inlineStr">
        <is>
          <t/>
        </is>
      </c>
      <c r="CS295" t="inlineStr">
        <is>
          <t/>
        </is>
      </c>
      <c r="CT295" t="inlineStr">
        <is>
          <t/>
        </is>
      </c>
      <c r="CU295" t="inlineStr">
        <is>
          <t/>
        </is>
      </c>
      <c r="CV295" t="inlineStr">
        <is>
          <t/>
        </is>
      </c>
      <c r="CW295" t="inlineStr">
        <is>
          <t/>
        </is>
      </c>
    </row>
    <row r="296">
      <c r="A296" s="1" t="str">
        <f>HYPERLINK("https://iate.europa.eu/entry/result/1686023/all", "1686023")</f>
        <v>1686023</v>
      </c>
      <c r="B296" t="inlineStr">
        <is>
          <t>SOCIAL QUESTIONS</t>
        </is>
      </c>
      <c r="C296" t="inlineStr">
        <is>
          <t>SOCIAL QUESTIONS|health|medical science</t>
        </is>
      </c>
      <c r="D296" t="inlineStr">
        <is>
          <t>no</t>
        </is>
      </c>
      <c r="E296" t="inlineStr">
        <is>
          <t/>
        </is>
      </c>
      <c r="F296" t="inlineStr">
        <is>
          <t/>
        </is>
      </c>
      <c r="G296" t="inlineStr">
        <is>
          <t/>
        </is>
      </c>
      <c r="H296" t="inlineStr">
        <is>
          <t/>
        </is>
      </c>
      <c r="I296" t="inlineStr">
        <is>
          <t/>
        </is>
      </c>
      <c r="J296" t="inlineStr">
        <is>
          <t/>
        </is>
      </c>
      <c r="K296" t="inlineStr">
        <is>
          <t/>
        </is>
      </c>
      <c r="L296" t="inlineStr">
        <is>
          <t/>
        </is>
      </c>
      <c r="M296" t="inlineStr">
        <is>
          <t/>
        </is>
      </c>
      <c r="N296" s="2" t="inlineStr">
        <is>
          <t>anorektal inflammation</t>
        </is>
      </c>
      <c r="O296" s="2" t="inlineStr">
        <is>
          <t>3</t>
        </is>
      </c>
      <c r="P296" s="2" t="inlineStr">
        <is>
          <t/>
        </is>
      </c>
      <c r="Q296" t="inlineStr">
        <is>
          <t/>
        </is>
      </c>
      <c r="R296" t="inlineStr">
        <is>
          <t/>
        </is>
      </c>
      <c r="S296" t="inlineStr">
        <is>
          <t/>
        </is>
      </c>
      <c r="T296" t="inlineStr">
        <is>
          <t/>
        </is>
      </c>
      <c r="U296" t="inlineStr">
        <is>
          <t/>
        </is>
      </c>
      <c r="V296" s="2" t="inlineStr">
        <is>
          <t>ορθίτιδα|
ορθοπρωκτίτιδα</t>
        </is>
      </c>
      <c r="W296" s="2" t="inlineStr">
        <is>
          <t>3|
3</t>
        </is>
      </c>
      <c r="X296" s="2" t="inlineStr">
        <is>
          <t xml:space="preserve">|
</t>
        </is>
      </c>
      <c r="Y296" t="inlineStr">
        <is>
          <t/>
        </is>
      </c>
      <c r="Z296" s="2" t="inlineStr">
        <is>
          <t>proctitis|
rectitis</t>
        </is>
      </c>
      <c r="AA296" s="2" t="inlineStr">
        <is>
          <t>3|
3</t>
        </is>
      </c>
      <c r="AB296" s="2" t="inlineStr">
        <is>
          <t xml:space="preserve">|
</t>
        </is>
      </c>
      <c r="AC296" t="inlineStr">
        <is>
          <t>the inflammation of the rectal mucosa</t>
        </is>
      </c>
      <c r="AD296" s="2" t="inlineStr">
        <is>
          <t>proctitis</t>
        </is>
      </c>
      <c r="AE296" s="2" t="inlineStr">
        <is>
          <t>3</t>
        </is>
      </c>
      <c r="AF296" s="2" t="inlineStr">
        <is>
          <t/>
        </is>
      </c>
      <c r="AG296" t="inlineStr">
        <is>
          <t/>
        </is>
      </c>
      <c r="AH296" t="inlineStr">
        <is>
          <t/>
        </is>
      </c>
      <c r="AI296" t="inlineStr">
        <is>
          <t/>
        </is>
      </c>
      <c r="AJ296" t="inlineStr">
        <is>
          <t/>
        </is>
      </c>
      <c r="AK296" t="inlineStr">
        <is>
          <t/>
        </is>
      </c>
      <c r="AL296" s="2" t="inlineStr">
        <is>
          <t>proktiitti|
peräsuolen ja peräaukon tulehdus</t>
        </is>
      </c>
      <c r="AM296" s="2" t="inlineStr">
        <is>
          <t>3|
3</t>
        </is>
      </c>
      <c r="AN296" s="2" t="inlineStr">
        <is>
          <t xml:space="preserve">|
</t>
        </is>
      </c>
      <c r="AO296" t="inlineStr">
        <is>
          <t/>
        </is>
      </c>
      <c r="AP296" s="2" t="inlineStr">
        <is>
          <t>rectite|
ano-rectite</t>
        </is>
      </c>
      <c r="AQ296" s="2" t="inlineStr">
        <is>
          <t>3|
3</t>
        </is>
      </c>
      <c r="AR296" s="2" t="inlineStr">
        <is>
          <t xml:space="preserve">|
</t>
        </is>
      </c>
      <c r="AS296" t="inlineStr">
        <is>
          <t>inflammation du rectum et de l'anus</t>
        </is>
      </c>
      <c r="AT296" t="inlineStr">
        <is>
          <t/>
        </is>
      </c>
      <c r="AU296" t="inlineStr">
        <is>
          <t/>
        </is>
      </c>
      <c r="AV296" t="inlineStr">
        <is>
          <t/>
        </is>
      </c>
      <c r="AW296" t="inlineStr">
        <is>
          <t/>
        </is>
      </c>
      <c r="AX296" t="inlineStr">
        <is>
          <t/>
        </is>
      </c>
      <c r="AY296" t="inlineStr">
        <is>
          <t/>
        </is>
      </c>
      <c r="AZ296" t="inlineStr">
        <is>
          <t/>
        </is>
      </c>
      <c r="BA296" t="inlineStr">
        <is>
          <t/>
        </is>
      </c>
      <c r="BB296" t="inlineStr">
        <is>
          <t/>
        </is>
      </c>
      <c r="BC296" t="inlineStr">
        <is>
          <t/>
        </is>
      </c>
      <c r="BD296" t="inlineStr">
        <is>
          <t/>
        </is>
      </c>
      <c r="BE296" t="inlineStr">
        <is>
          <t/>
        </is>
      </c>
      <c r="BF296" s="2" t="inlineStr">
        <is>
          <t>ano-rettite</t>
        </is>
      </c>
      <c r="BG296" s="2" t="inlineStr">
        <is>
          <t>3</t>
        </is>
      </c>
      <c r="BH296" s="2" t="inlineStr">
        <is>
          <t/>
        </is>
      </c>
      <c r="BI296" t="inlineStr">
        <is>
          <t>proctite, forma infiammatoria del retto e dell'ano</t>
        </is>
      </c>
      <c r="BJ296" t="inlineStr">
        <is>
          <t/>
        </is>
      </c>
      <c r="BK296" t="inlineStr">
        <is>
          <t/>
        </is>
      </c>
      <c r="BL296" t="inlineStr">
        <is>
          <t/>
        </is>
      </c>
      <c r="BM296" t="inlineStr">
        <is>
          <t/>
        </is>
      </c>
      <c r="BN296" t="inlineStr">
        <is>
          <t/>
        </is>
      </c>
      <c r="BO296" t="inlineStr">
        <is>
          <t/>
        </is>
      </c>
      <c r="BP296" t="inlineStr">
        <is>
          <t/>
        </is>
      </c>
      <c r="BQ296" t="inlineStr">
        <is>
          <t/>
        </is>
      </c>
      <c r="BR296" t="inlineStr">
        <is>
          <t/>
        </is>
      </c>
      <c r="BS296" t="inlineStr">
        <is>
          <t/>
        </is>
      </c>
      <c r="BT296" t="inlineStr">
        <is>
          <t/>
        </is>
      </c>
      <c r="BU296" t="inlineStr">
        <is>
          <t/>
        </is>
      </c>
      <c r="BV296" s="2" t="inlineStr">
        <is>
          <t>rectitis</t>
        </is>
      </c>
      <c r="BW296" s="2" t="inlineStr">
        <is>
          <t>3</t>
        </is>
      </c>
      <c r="BX296" s="2" t="inlineStr">
        <is>
          <t/>
        </is>
      </c>
      <c r="BY296" t="inlineStr">
        <is>
          <t/>
        </is>
      </c>
      <c r="BZ296" t="inlineStr">
        <is>
          <t/>
        </is>
      </c>
      <c r="CA296" t="inlineStr">
        <is>
          <t/>
        </is>
      </c>
      <c r="CB296" t="inlineStr">
        <is>
          <t/>
        </is>
      </c>
      <c r="CC296" t="inlineStr">
        <is>
          <t/>
        </is>
      </c>
      <c r="CD296" s="2" t="inlineStr">
        <is>
          <t>proctite|
retite</t>
        </is>
      </c>
      <c r="CE296" s="2" t="inlineStr">
        <is>
          <t>3|
3</t>
        </is>
      </c>
      <c r="CF296" s="2" t="inlineStr">
        <is>
          <t xml:space="preserve">|
</t>
        </is>
      </c>
      <c r="CG296" t="inlineStr">
        <is>
          <t/>
        </is>
      </c>
      <c r="CH296" t="inlineStr">
        <is>
          <t/>
        </is>
      </c>
      <c r="CI296" t="inlineStr">
        <is>
          <t/>
        </is>
      </c>
      <c r="CJ296" t="inlineStr">
        <is>
          <t/>
        </is>
      </c>
      <c r="CK296" t="inlineStr">
        <is>
          <t/>
        </is>
      </c>
      <c r="CL296" s="2" t="inlineStr">
        <is>
          <t>proktitída</t>
        </is>
      </c>
      <c r="CM296" s="2" t="inlineStr">
        <is>
          <t>3</t>
        </is>
      </c>
      <c r="CN296" s="2" t="inlineStr">
        <is>
          <t/>
        </is>
      </c>
      <c r="CO296" t="inlineStr">
        <is>
          <t>zápal sliznice konečníka</t>
        </is>
      </c>
      <c r="CP296" t="inlineStr">
        <is>
          <t/>
        </is>
      </c>
      <c r="CQ296" t="inlineStr">
        <is>
          <t/>
        </is>
      </c>
      <c r="CR296" t="inlineStr">
        <is>
          <t/>
        </is>
      </c>
      <c r="CS296" t="inlineStr">
        <is>
          <t/>
        </is>
      </c>
      <c r="CT296" t="inlineStr">
        <is>
          <t/>
        </is>
      </c>
      <c r="CU296" t="inlineStr">
        <is>
          <t/>
        </is>
      </c>
      <c r="CV296" t="inlineStr">
        <is>
          <t/>
        </is>
      </c>
      <c r="CW296" t="inlineStr">
        <is>
          <t/>
        </is>
      </c>
    </row>
    <row r="297">
      <c r="A297" s="1" t="str">
        <f>HYPERLINK("https://iate.europa.eu/entry/result/35289/all", "35289")</f>
        <v>35289</v>
      </c>
      <c r="B297" t="inlineStr">
        <is>
          <t>TRADE</t>
        </is>
      </c>
      <c r="C297" t="inlineStr">
        <is>
          <t>TRADE|marketing|marketing</t>
        </is>
      </c>
      <c r="D297" t="inlineStr">
        <is>
          <t>no</t>
        </is>
      </c>
      <c r="E297" t="inlineStr">
        <is>
          <t/>
        </is>
      </c>
      <c r="F297" t="inlineStr">
        <is>
          <t/>
        </is>
      </c>
      <c r="G297" t="inlineStr">
        <is>
          <t/>
        </is>
      </c>
      <c r="H297" t="inlineStr">
        <is>
          <t/>
        </is>
      </c>
      <c r="I297" t="inlineStr">
        <is>
          <t/>
        </is>
      </c>
      <c r="J297" t="inlineStr">
        <is>
          <t/>
        </is>
      </c>
      <c r="K297" t="inlineStr">
        <is>
          <t/>
        </is>
      </c>
      <c r="L297" t="inlineStr">
        <is>
          <t/>
        </is>
      </c>
      <c r="M297" t="inlineStr">
        <is>
          <t/>
        </is>
      </c>
      <c r="N297" s="2" t="inlineStr">
        <is>
          <t>Fyldt injektionssprøjte</t>
        </is>
      </c>
      <c r="O297" s="2" t="inlineStr">
        <is>
          <t>3</t>
        </is>
      </c>
      <c r="P297" s="2" t="inlineStr">
        <is>
          <t/>
        </is>
      </c>
      <c r="Q297" t="inlineStr">
        <is>
          <t/>
        </is>
      </c>
      <c r="R297" s="2" t="inlineStr">
        <is>
          <t>Fertigspritze</t>
        </is>
      </c>
      <c r="S297" s="2" t="inlineStr">
        <is>
          <t>3</t>
        </is>
      </c>
      <c r="T297" s="2" t="inlineStr">
        <is>
          <t/>
        </is>
      </c>
      <c r="U297" t="inlineStr">
        <is>
          <t/>
        </is>
      </c>
      <c r="V297" s="2" t="inlineStr">
        <is>
          <t>Προγεμισμένη σύριγγα</t>
        </is>
      </c>
      <c r="W297" s="2" t="inlineStr">
        <is>
          <t>3</t>
        </is>
      </c>
      <c r="X297" s="2" t="inlineStr">
        <is>
          <t/>
        </is>
      </c>
      <c r="Y297" t="inlineStr">
        <is>
          <t/>
        </is>
      </c>
      <c r="Z297" s="2" t="inlineStr">
        <is>
          <t>Pre-filled syringe</t>
        </is>
      </c>
      <c r="AA297" s="2" t="inlineStr">
        <is>
          <t>3</t>
        </is>
      </c>
      <c r="AB297" s="2" t="inlineStr">
        <is>
          <t/>
        </is>
      </c>
      <c r="AC297" t="inlineStr">
        <is>
          <t>1.Definition is self-evident. Both syringes for single-dose use and for multi-dose use are included.</t>
        </is>
      </c>
      <c r="AD297" s="2" t="inlineStr">
        <is>
          <t>Jeringa precargada</t>
        </is>
      </c>
      <c r="AE297" s="2" t="inlineStr">
        <is>
          <t>3</t>
        </is>
      </c>
      <c r="AF297" s="2" t="inlineStr">
        <is>
          <t/>
        </is>
      </c>
      <c r="AG297" t="inlineStr">
        <is>
          <t/>
        </is>
      </c>
      <c r="AH297" t="inlineStr">
        <is>
          <t/>
        </is>
      </c>
      <c r="AI297" t="inlineStr">
        <is>
          <t/>
        </is>
      </c>
      <c r="AJ297" t="inlineStr">
        <is>
          <t/>
        </is>
      </c>
      <c r="AK297" t="inlineStr">
        <is>
          <t/>
        </is>
      </c>
      <c r="AL297" s="2" t="inlineStr">
        <is>
          <t>Esitäytetty ruisku</t>
        </is>
      </c>
      <c r="AM297" s="2" t="inlineStr">
        <is>
          <t>3</t>
        </is>
      </c>
      <c r="AN297" s="2" t="inlineStr">
        <is>
          <t/>
        </is>
      </c>
      <c r="AO297" t="inlineStr">
        <is>
          <t/>
        </is>
      </c>
      <c r="AP297" s="2" t="inlineStr">
        <is>
          <t>Seringue préremplie</t>
        </is>
      </c>
      <c r="AQ297" s="2" t="inlineStr">
        <is>
          <t>3</t>
        </is>
      </c>
      <c r="AR297" s="2" t="inlineStr">
        <is>
          <t/>
        </is>
      </c>
      <c r="AS297" t="inlineStr">
        <is>
          <t/>
        </is>
      </c>
      <c r="AT297" t="inlineStr">
        <is>
          <t/>
        </is>
      </c>
      <c r="AU297" t="inlineStr">
        <is>
          <t/>
        </is>
      </c>
      <c r="AV297" t="inlineStr">
        <is>
          <t/>
        </is>
      </c>
      <c r="AW297" t="inlineStr">
        <is>
          <t/>
        </is>
      </c>
      <c r="AX297" t="inlineStr">
        <is>
          <t/>
        </is>
      </c>
      <c r="AY297" t="inlineStr">
        <is>
          <t/>
        </is>
      </c>
      <c r="AZ297" t="inlineStr">
        <is>
          <t/>
        </is>
      </c>
      <c r="BA297" t="inlineStr">
        <is>
          <t/>
        </is>
      </c>
      <c r="BB297" t="inlineStr">
        <is>
          <t/>
        </is>
      </c>
      <c r="BC297" t="inlineStr">
        <is>
          <t/>
        </is>
      </c>
      <c r="BD297" t="inlineStr">
        <is>
          <t/>
        </is>
      </c>
      <c r="BE297" t="inlineStr">
        <is>
          <t/>
        </is>
      </c>
      <c r="BF297" s="2" t="inlineStr">
        <is>
          <t>Siringa preriempita</t>
        </is>
      </c>
      <c r="BG297" s="2" t="inlineStr">
        <is>
          <t>3</t>
        </is>
      </c>
      <c r="BH297" s="2" t="inlineStr">
        <is>
          <t/>
        </is>
      </c>
      <c r="BI297" t="inlineStr">
        <is>
          <t/>
        </is>
      </c>
      <c r="BJ297" t="inlineStr">
        <is>
          <t/>
        </is>
      </c>
      <c r="BK297" t="inlineStr">
        <is>
          <t/>
        </is>
      </c>
      <c r="BL297" t="inlineStr">
        <is>
          <t/>
        </is>
      </c>
      <c r="BM297" t="inlineStr">
        <is>
          <t/>
        </is>
      </c>
      <c r="BN297" t="inlineStr">
        <is>
          <t/>
        </is>
      </c>
      <c r="BO297" t="inlineStr">
        <is>
          <t/>
        </is>
      </c>
      <c r="BP297" t="inlineStr">
        <is>
          <t/>
        </is>
      </c>
      <c r="BQ297" t="inlineStr">
        <is>
          <t/>
        </is>
      </c>
      <c r="BR297" s="2" t="inlineStr">
        <is>
          <t>siringa mimlija lesta</t>
        </is>
      </c>
      <c r="BS297" s="2" t="inlineStr">
        <is>
          <t>3</t>
        </is>
      </c>
      <c r="BT297" s="2" t="inlineStr">
        <is>
          <t/>
        </is>
      </c>
      <c r="BU297" t="inlineStr">
        <is>
          <t/>
        </is>
      </c>
      <c r="BV297" s="2" t="inlineStr">
        <is>
          <t>Voorgevulde spuit</t>
        </is>
      </c>
      <c r="BW297" s="2" t="inlineStr">
        <is>
          <t>3</t>
        </is>
      </c>
      <c r="BX297" s="2" t="inlineStr">
        <is>
          <t/>
        </is>
      </c>
      <c r="BY297" t="inlineStr">
        <is>
          <t/>
        </is>
      </c>
      <c r="BZ297" t="inlineStr">
        <is>
          <t/>
        </is>
      </c>
      <c r="CA297" t="inlineStr">
        <is>
          <t/>
        </is>
      </c>
      <c r="CB297" t="inlineStr">
        <is>
          <t/>
        </is>
      </c>
      <c r="CC297" t="inlineStr">
        <is>
          <t/>
        </is>
      </c>
      <c r="CD297" s="2" t="inlineStr">
        <is>
          <t>Seringa pré-carregada</t>
        </is>
      </c>
      <c r="CE297" s="2" t="inlineStr">
        <is>
          <t>3</t>
        </is>
      </c>
      <c r="CF297" s="2" t="inlineStr">
        <is>
          <t/>
        </is>
      </c>
      <c r="CG297" t="inlineStr">
        <is>
          <t/>
        </is>
      </c>
      <c r="CH297" t="inlineStr">
        <is>
          <t/>
        </is>
      </c>
      <c r="CI297" t="inlineStr">
        <is>
          <t/>
        </is>
      </c>
      <c r="CJ297" t="inlineStr">
        <is>
          <t/>
        </is>
      </c>
      <c r="CK297" t="inlineStr">
        <is>
          <t/>
        </is>
      </c>
      <c r="CL297" t="inlineStr">
        <is>
          <t/>
        </is>
      </c>
      <c r="CM297" t="inlineStr">
        <is>
          <t/>
        </is>
      </c>
      <c r="CN297" t="inlineStr">
        <is>
          <t/>
        </is>
      </c>
      <c r="CO297" t="inlineStr">
        <is>
          <t/>
        </is>
      </c>
      <c r="CP297" t="inlineStr">
        <is>
          <t/>
        </is>
      </c>
      <c r="CQ297" t="inlineStr">
        <is>
          <t/>
        </is>
      </c>
      <c r="CR297" t="inlineStr">
        <is>
          <t/>
        </is>
      </c>
      <c r="CS297" t="inlineStr">
        <is>
          <t/>
        </is>
      </c>
      <c r="CT297" s="2" t="inlineStr">
        <is>
          <t>Förfylld spruta</t>
        </is>
      </c>
      <c r="CU297" s="2" t="inlineStr">
        <is>
          <t>3</t>
        </is>
      </c>
      <c r="CV297" s="2" t="inlineStr">
        <is>
          <t/>
        </is>
      </c>
      <c r="CW297" t="inlineStr">
        <is>
          <t/>
        </is>
      </c>
    </row>
    <row r="298">
      <c r="A298" s="1" t="str">
        <f>HYPERLINK("https://iate.europa.eu/entry/result/1229389/all", "1229389")</f>
        <v>1229389</v>
      </c>
      <c r="B298" t="inlineStr">
        <is>
          <t>SOCIAL QUESTIONS</t>
        </is>
      </c>
      <c r="C298" t="inlineStr">
        <is>
          <t>SOCIAL QUESTIONS|health|medical science</t>
        </is>
      </c>
      <c r="D298" t="inlineStr">
        <is>
          <t>no</t>
        </is>
      </c>
      <c r="E298" t="inlineStr">
        <is>
          <t/>
        </is>
      </c>
      <c r="F298" t="inlineStr">
        <is>
          <t/>
        </is>
      </c>
      <c r="G298" t="inlineStr">
        <is>
          <t/>
        </is>
      </c>
      <c r="H298" t="inlineStr">
        <is>
          <t/>
        </is>
      </c>
      <c r="I298" t="inlineStr">
        <is>
          <t/>
        </is>
      </c>
      <c r="J298" t="inlineStr">
        <is>
          <t/>
        </is>
      </c>
      <c r="K298" t="inlineStr">
        <is>
          <t/>
        </is>
      </c>
      <c r="L298" t="inlineStr">
        <is>
          <t/>
        </is>
      </c>
      <c r="M298" t="inlineStr">
        <is>
          <t/>
        </is>
      </c>
      <c r="N298" s="2" t="inlineStr">
        <is>
          <t>poliovaccine|
poliomyelitis-vaccine</t>
        </is>
      </c>
      <c r="O298" s="2" t="inlineStr">
        <is>
          <t>3|
3</t>
        </is>
      </c>
      <c r="P298" s="2" t="inlineStr">
        <is>
          <t xml:space="preserve">|
</t>
        </is>
      </c>
      <c r="Q298" t="inlineStr">
        <is>
          <t/>
        </is>
      </c>
      <c r="R298" s="2" t="inlineStr">
        <is>
          <t>Polioimpstoff|
Poliomyelitis-Impfstoff</t>
        </is>
      </c>
      <c r="S298" s="2" t="inlineStr">
        <is>
          <t>3|
3</t>
        </is>
      </c>
      <c r="T298" s="2" t="inlineStr">
        <is>
          <t xml:space="preserve">|
</t>
        </is>
      </c>
      <c r="U298" t="inlineStr">
        <is>
          <t/>
        </is>
      </c>
      <c r="V298" s="2" t="inlineStr">
        <is>
          <t>αντιπολιομυελιτικό εμβόλιο</t>
        </is>
      </c>
      <c r="W298" s="2" t="inlineStr">
        <is>
          <t>3</t>
        </is>
      </c>
      <c r="X298" s="2" t="inlineStr">
        <is>
          <t/>
        </is>
      </c>
      <c r="Y298" t="inlineStr">
        <is>
          <t/>
        </is>
      </c>
      <c r="Z298" s="2" t="inlineStr">
        <is>
          <t>polio vaccine|
poliomyelitis vaccine</t>
        </is>
      </c>
      <c r="AA298" s="2" t="inlineStr">
        <is>
          <t>3|
3</t>
        </is>
      </c>
      <c r="AB298" s="2" t="inlineStr">
        <is>
          <t xml:space="preserve">|
</t>
        </is>
      </c>
      <c r="AC298" t="inlineStr">
        <is>
          <t/>
        </is>
      </c>
      <c r="AD298" s="2" t="inlineStr">
        <is>
          <t>vacuna contra la polio</t>
        </is>
      </c>
      <c r="AE298" s="2" t="inlineStr">
        <is>
          <t>3</t>
        </is>
      </c>
      <c r="AF298" s="2" t="inlineStr">
        <is>
          <t/>
        </is>
      </c>
      <c r="AG298" t="inlineStr">
        <is>
          <t/>
        </is>
      </c>
      <c r="AH298" t="inlineStr">
        <is>
          <t/>
        </is>
      </c>
      <c r="AI298" t="inlineStr">
        <is>
          <t/>
        </is>
      </c>
      <c r="AJ298" t="inlineStr">
        <is>
          <t/>
        </is>
      </c>
      <c r="AK298" t="inlineStr">
        <is>
          <t/>
        </is>
      </c>
      <c r="AL298" t="inlineStr">
        <is>
          <t/>
        </is>
      </c>
      <c r="AM298" t="inlineStr">
        <is>
          <t/>
        </is>
      </c>
      <c r="AN298" t="inlineStr">
        <is>
          <t/>
        </is>
      </c>
      <c r="AO298" t="inlineStr">
        <is>
          <t/>
        </is>
      </c>
      <c r="AP298" s="2" t="inlineStr">
        <is>
          <t>vaccin antipoliomyélitique|
vaccin anti-polio</t>
        </is>
      </c>
      <c r="AQ298" s="2" t="inlineStr">
        <is>
          <t>3|
3</t>
        </is>
      </c>
      <c r="AR298" s="2" t="inlineStr">
        <is>
          <t xml:space="preserve">|
</t>
        </is>
      </c>
      <c r="AS298" t="inlineStr">
        <is>
          <t/>
        </is>
      </c>
      <c r="AT298" t="inlineStr">
        <is>
          <t/>
        </is>
      </c>
      <c r="AU298" t="inlineStr">
        <is>
          <t/>
        </is>
      </c>
      <c r="AV298" t="inlineStr">
        <is>
          <t/>
        </is>
      </c>
      <c r="AW298" t="inlineStr">
        <is>
          <t/>
        </is>
      </c>
      <c r="AX298" t="inlineStr">
        <is>
          <t/>
        </is>
      </c>
      <c r="AY298" t="inlineStr">
        <is>
          <t/>
        </is>
      </c>
      <c r="AZ298" t="inlineStr">
        <is>
          <t/>
        </is>
      </c>
      <c r="BA298" t="inlineStr">
        <is>
          <t/>
        </is>
      </c>
      <c r="BB298" t="inlineStr">
        <is>
          <t/>
        </is>
      </c>
      <c r="BC298" t="inlineStr">
        <is>
          <t/>
        </is>
      </c>
      <c r="BD298" t="inlineStr">
        <is>
          <t/>
        </is>
      </c>
      <c r="BE298" t="inlineStr">
        <is>
          <t/>
        </is>
      </c>
      <c r="BF298" s="2" t="inlineStr">
        <is>
          <t>vaccino antipolio</t>
        </is>
      </c>
      <c r="BG298" s="2" t="inlineStr">
        <is>
          <t>3</t>
        </is>
      </c>
      <c r="BH298" s="2" t="inlineStr">
        <is>
          <t/>
        </is>
      </c>
      <c r="BI298" t="inlineStr">
        <is>
          <t/>
        </is>
      </c>
      <c r="BJ298" t="inlineStr">
        <is>
          <t/>
        </is>
      </c>
      <c r="BK298" t="inlineStr">
        <is>
          <t/>
        </is>
      </c>
      <c r="BL298" t="inlineStr">
        <is>
          <t/>
        </is>
      </c>
      <c r="BM298" t="inlineStr">
        <is>
          <t/>
        </is>
      </c>
      <c r="BN298" t="inlineStr">
        <is>
          <t/>
        </is>
      </c>
      <c r="BO298" t="inlineStr">
        <is>
          <t/>
        </is>
      </c>
      <c r="BP298" t="inlineStr">
        <is>
          <t/>
        </is>
      </c>
      <c r="BQ298" t="inlineStr">
        <is>
          <t/>
        </is>
      </c>
      <c r="BR298" t="inlineStr">
        <is>
          <t/>
        </is>
      </c>
      <c r="BS298" t="inlineStr">
        <is>
          <t/>
        </is>
      </c>
      <c r="BT298" t="inlineStr">
        <is>
          <t/>
        </is>
      </c>
      <c r="BU298" t="inlineStr">
        <is>
          <t/>
        </is>
      </c>
      <c r="BV298" s="2" t="inlineStr">
        <is>
          <t>poliovaccin</t>
        </is>
      </c>
      <c r="BW298" s="2" t="inlineStr">
        <is>
          <t>3</t>
        </is>
      </c>
      <c r="BX298" s="2" t="inlineStr">
        <is>
          <t/>
        </is>
      </c>
      <c r="BY298" t="inlineStr">
        <is>
          <t/>
        </is>
      </c>
      <c r="BZ298" t="inlineStr">
        <is>
          <t/>
        </is>
      </c>
      <c r="CA298" t="inlineStr">
        <is>
          <t/>
        </is>
      </c>
      <c r="CB298" t="inlineStr">
        <is>
          <t/>
        </is>
      </c>
      <c r="CC298" t="inlineStr">
        <is>
          <t/>
        </is>
      </c>
      <c r="CD298" s="2" t="inlineStr">
        <is>
          <t>vacina da poliomielite</t>
        </is>
      </c>
      <c r="CE298" s="2" t="inlineStr">
        <is>
          <t>3</t>
        </is>
      </c>
      <c r="CF298" s="2" t="inlineStr">
        <is>
          <t/>
        </is>
      </c>
      <c r="CG298" t="inlineStr">
        <is>
          <t/>
        </is>
      </c>
      <c r="CH298" t="inlineStr">
        <is>
          <t/>
        </is>
      </c>
      <c r="CI298" t="inlineStr">
        <is>
          <t/>
        </is>
      </c>
      <c r="CJ298" t="inlineStr">
        <is>
          <t/>
        </is>
      </c>
      <c r="CK298" t="inlineStr">
        <is>
          <t/>
        </is>
      </c>
      <c r="CL298" t="inlineStr">
        <is>
          <t/>
        </is>
      </c>
      <c r="CM298" t="inlineStr">
        <is>
          <t/>
        </is>
      </c>
      <c r="CN298" t="inlineStr">
        <is>
          <t/>
        </is>
      </c>
      <c r="CO298" t="inlineStr">
        <is>
          <t/>
        </is>
      </c>
      <c r="CP298" t="inlineStr">
        <is>
          <t/>
        </is>
      </c>
      <c r="CQ298" t="inlineStr">
        <is>
          <t/>
        </is>
      </c>
      <c r="CR298" t="inlineStr">
        <is>
          <t/>
        </is>
      </c>
      <c r="CS298" t="inlineStr">
        <is>
          <t/>
        </is>
      </c>
      <c r="CT298" t="inlineStr">
        <is>
          <t/>
        </is>
      </c>
      <c r="CU298" t="inlineStr">
        <is>
          <t/>
        </is>
      </c>
      <c r="CV298" t="inlineStr">
        <is>
          <t/>
        </is>
      </c>
      <c r="CW298" t="inlineStr">
        <is>
          <t/>
        </is>
      </c>
    </row>
    <row r="299">
      <c r="A299" s="1" t="str">
        <f>HYPERLINK("https://iate.europa.eu/entry/result/3566460/all", "3566460")</f>
        <v>3566460</v>
      </c>
      <c r="B299" t="inlineStr">
        <is>
          <t>SOCIAL QUESTIONS</t>
        </is>
      </c>
      <c r="C299" t="inlineStr">
        <is>
          <t>SOCIAL QUESTIONS|health</t>
        </is>
      </c>
      <c r="D299" t="inlineStr">
        <is>
          <t>no</t>
        </is>
      </c>
      <c r="E299" t="inlineStr">
        <is>
          <t/>
        </is>
      </c>
      <c r="F299" t="inlineStr">
        <is>
          <t/>
        </is>
      </c>
      <c r="G299" t="inlineStr">
        <is>
          <t/>
        </is>
      </c>
      <c r="H299" t="inlineStr">
        <is>
          <t/>
        </is>
      </c>
      <c r="I299" t="inlineStr">
        <is>
          <t/>
        </is>
      </c>
      <c r="J299" t="inlineStr">
        <is>
          <t/>
        </is>
      </c>
      <c r="K299" t="inlineStr">
        <is>
          <t/>
        </is>
      </c>
      <c r="L299" t="inlineStr">
        <is>
          <t/>
        </is>
      </c>
      <c r="M299" t="inlineStr">
        <is>
          <t/>
        </is>
      </c>
      <c r="N299" s="2" t="inlineStr">
        <is>
          <t>maksimal plasmakoncentration</t>
        </is>
      </c>
      <c r="O299" s="2" t="inlineStr">
        <is>
          <t>3</t>
        </is>
      </c>
      <c r="P299" s="2" t="inlineStr">
        <is>
          <t/>
        </is>
      </c>
      <c r="Q299" t="inlineStr">
        <is>
          <t/>
        </is>
      </c>
      <c r="R299" t="inlineStr">
        <is>
          <t/>
        </is>
      </c>
      <c r="S299" t="inlineStr">
        <is>
          <t/>
        </is>
      </c>
      <c r="T299" t="inlineStr">
        <is>
          <t/>
        </is>
      </c>
      <c r="U299" t="inlineStr">
        <is>
          <t/>
        </is>
      </c>
      <c r="V299" t="inlineStr">
        <is>
          <t/>
        </is>
      </c>
      <c r="W299" t="inlineStr">
        <is>
          <t/>
        </is>
      </c>
      <c r="X299" t="inlineStr">
        <is>
          <t/>
        </is>
      </c>
      <c r="Y299" t="inlineStr">
        <is>
          <t/>
        </is>
      </c>
      <c r="Z299" s="2" t="inlineStr">
        <is>
          <t>peak plasma concentration|
Cmax</t>
        </is>
      </c>
      <c r="AA299" s="2" t="inlineStr">
        <is>
          <t>3|
3</t>
        </is>
      </c>
      <c r="AB299" s="2" t="inlineStr">
        <is>
          <t xml:space="preserve">|
</t>
        </is>
      </c>
      <c r="AC299" t="inlineStr">
        <is>
          <t>highest level of a drug that can be obtained in the blood, usually following multiple doses</t>
        </is>
      </c>
      <c r="AD299" t="inlineStr">
        <is>
          <t/>
        </is>
      </c>
      <c r="AE299" t="inlineStr">
        <is>
          <t/>
        </is>
      </c>
      <c r="AF299" t="inlineStr">
        <is>
          <t/>
        </is>
      </c>
      <c r="AG299" t="inlineStr">
        <is>
          <t/>
        </is>
      </c>
      <c r="AH299" t="inlineStr">
        <is>
          <t/>
        </is>
      </c>
      <c r="AI299" t="inlineStr">
        <is>
          <t/>
        </is>
      </c>
      <c r="AJ299" t="inlineStr">
        <is>
          <t/>
        </is>
      </c>
      <c r="AK299" t="inlineStr">
        <is>
          <t/>
        </is>
      </c>
      <c r="AL299" t="inlineStr">
        <is>
          <t/>
        </is>
      </c>
      <c r="AM299" t="inlineStr">
        <is>
          <t/>
        </is>
      </c>
      <c r="AN299" t="inlineStr">
        <is>
          <t/>
        </is>
      </c>
      <c r="AO299" t="inlineStr">
        <is>
          <t/>
        </is>
      </c>
      <c r="AP299" t="inlineStr">
        <is>
          <t/>
        </is>
      </c>
      <c r="AQ299" t="inlineStr">
        <is>
          <t/>
        </is>
      </c>
      <c r="AR299" t="inlineStr">
        <is>
          <t/>
        </is>
      </c>
      <c r="AS299" t="inlineStr">
        <is>
          <t/>
        </is>
      </c>
      <c r="AT299" t="inlineStr">
        <is>
          <t/>
        </is>
      </c>
      <c r="AU299" t="inlineStr">
        <is>
          <t/>
        </is>
      </c>
      <c r="AV299" t="inlineStr">
        <is>
          <t/>
        </is>
      </c>
      <c r="AW299" t="inlineStr">
        <is>
          <t/>
        </is>
      </c>
      <c r="AX299" t="inlineStr">
        <is>
          <t/>
        </is>
      </c>
      <c r="AY299" t="inlineStr">
        <is>
          <t/>
        </is>
      </c>
      <c r="AZ299" t="inlineStr">
        <is>
          <t/>
        </is>
      </c>
      <c r="BA299" t="inlineStr">
        <is>
          <t/>
        </is>
      </c>
      <c r="BB299" t="inlineStr">
        <is>
          <t/>
        </is>
      </c>
      <c r="BC299" t="inlineStr">
        <is>
          <t/>
        </is>
      </c>
      <c r="BD299" t="inlineStr">
        <is>
          <t/>
        </is>
      </c>
      <c r="BE299" t="inlineStr">
        <is>
          <t/>
        </is>
      </c>
      <c r="BF299" t="inlineStr">
        <is>
          <t/>
        </is>
      </c>
      <c r="BG299" t="inlineStr">
        <is>
          <t/>
        </is>
      </c>
      <c r="BH299" t="inlineStr">
        <is>
          <t/>
        </is>
      </c>
      <c r="BI299" t="inlineStr">
        <is>
          <t/>
        </is>
      </c>
      <c r="BJ299" t="inlineStr">
        <is>
          <t/>
        </is>
      </c>
      <c r="BK299" t="inlineStr">
        <is>
          <t/>
        </is>
      </c>
      <c r="BL299" t="inlineStr">
        <is>
          <t/>
        </is>
      </c>
      <c r="BM299" t="inlineStr">
        <is>
          <t/>
        </is>
      </c>
      <c r="BN299" t="inlineStr">
        <is>
          <t/>
        </is>
      </c>
      <c r="BO299" t="inlineStr">
        <is>
          <t/>
        </is>
      </c>
      <c r="BP299" t="inlineStr">
        <is>
          <t/>
        </is>
      </c>
      <c r="BQ299" t="inlineStr">
        <is>
          <t/>
        </is>
      </c>
      <c r="BR299" t="inlineStr">
        <is>
          <t/>
        </is>
      </c>
      <c r="BS299" t="inlineStr">
        <is>
          <t/>
        </is>
      </c>
      <c r="BT299" t="inlineStr">
        <is>
          <t/>
        </is>
      </c>
      <c r="BU299" t="inlineStr">
        <is>
          <t/>
        </is>
      </c>
      <c r="BV299" t="inlineStr">
        <is>
          <t/>
        </is>
      </c>
      <c r="BW299" t="inlineStr">
        <is>
          <t/>
        </is>
      </c>
      <c r="BX299" t="inlineStr">
        <is>
          <t/>
        </is>
      </c>
      <c r="BY299" t="inlineStr">
        <is>
          <t/>
        </is>
      </c>
      <c r="BZ299" t="inlineStr">
        <is>
          <t/>
        </is>
      </c>
      <c r="CA299" t="inlineStr">
        <is>
          <t/>
        </is>
      </c>
      <c r="CB299" t="inlineStr">
        <is>
          <t/>
        </is>
      </c>
      <c r="CC299" t="inlineStr">
        <is>
          <t/>
        </is>
      </c>
      <c r="CD299" t="inlineStr">
        <is>
          <t/>
        </is>
      </c>
      <c r="CE299" t="inlineStr">
        <is>
          <t/>
        </is>
      </c>
      <c r="CF299" t="inlineStr">
        <is>
          <t/>
        </is>
      </c>
      <c r="CG299" t="inlineStr">
        <is>
          <t/>
        </is>
      </c>
      <c r="CH299" t="inlineStr">
        <is>
          <t/>
        </is>
      </c>
      <c r="CI299" t="inlineStr">
        <is>
          <t/>
        </is>
      </c>
      <c r="CJ299" t="inlineStr">
        <is>
          <t/>
        </is>
      </c>
      <c r="CK299" t="inlineStr">
        <is>
          <t/>
        </is>
      </c>
      <c r="CL299" t="inlineStr">
        <is>
          <t/>
        </is>
      </c>
      <c r="CM299" t="inlineStr">
        <is>
          <t/>
        </is>
      </c>
      <c r="CN299" t="inlineStr">
        <is>
          <t/>
        </is>
      </c>
      <c r="CO299" t="inlineStr">
        <is>
          <t/>
        </is>
      </c>
      <c r="CP299" t="inlineStr">
        <is>
          <t/>
        </is>
      </c>
      <c r="CQ299" t="inlineStr">
        <is>
          <t/>
        </is>
      </c>
      <c r="CR299" t="inlineStr">
        <is>
          <t/>
        </is>
      </c>
      <c r="CS299" t="inlineStr">
        <is>
          <t/>
        </is>
      </c>
      <c r="CT299" t="inlineStr">
        <is>
          <t/>
        </is>
      </c>
      <c r="CU299" t="inlineStr">
        <is>
          <t/>
        </is>
      </c>
      <c r="CV299" t="inlineStr">
        <is>
          <t/>
        </is>
      </c>
      <c r="CW299" t="inlineStr">
        <is>
          <t/>
        </is>
      </c>
    </row>
    <row r="300">
      <c r="A300" s="1" t="str">
        <f>HYPERLINK("https://iate.europa.eu/entry/result/1584557/all", "1584557")</f>
        <v>1584557</v>
      </c>
      <c r="B300" t="inlineStr">
        <is>
          <t>SOCIAL QUESTIONS</t>
        </is>
      </c>
      <c r="C300" t="inlineStr">
        <is>
          <t>SOCIAL QUESTIONS|health|medical science;SOCIAL QUESTIONS|health|pharmaceutical industry</t>
        </is>
      </c>
      <c r="D300" t="inlineStr">
        <is>
          <t>no</t>
        </is>
      </c>
      <c r="E300" t="inlineStr">
        <is>
          <t/>
        </is>
      </c>
      <c r="F300" t="inlineStr">
        <is>
          <t/>
        </is>
      </c>
      <c r="G300" t="inlineStr">
        <is>
          <t/>
        </is>
      </c>
      <c r="H300" t="inlineStr">
        <is>
          <t/>
        </is>
      </c>
      <c r="I300" t="inlineStr">
        <is>
          <t/>
        </is>
      </c>
      <c r="J300" t="inlineStr">
        <is>
          <t/>
        </is>
      </c>
      <c r="K300" t="inlineStr">
        <is>
          <t/>
        </is>
      </c>
      <c r="L300" t="inlineStr">
        <is>
          <t/>
        </is>
      </c>
      <c r="M300" t="inlineStr">
        <is>
          <t/>
        </is>
      </c>
      <c r="N300" t="inlineStr">
        <is>
          <t/>
        </is>
      </c>
      <c r="O300" t="inlineStr">
        <is>
          <t/>
        </is>
      </c>
      <c r="P300" t="inlineStr">
        <is>
          <t/>
        </is>
      </c>
      <c r="Q300" t="inlineStr">
        <is>
          <t/>
        </is>
      </c>
      <c r="R300" s="2" t="inlineStr">
        <is>
          <t>Patienten-Compliance|
Mitwirkung des Kranken bei der Behandlung</t>
        </is>
      </c>
      <c r="S300" s="2" t="inlineStr">
        <is>
          <t>3|
3</t>
        </is>
      </c>
      <c r="T300" s="2" t="inlineStr">
        <is>
          <t xml:space="preserve">|
</t>
        </is>
      </c>
      <c r="U300" t="inlineStr">
        <is>
          <t/>
        </is>
      </c>
      <c r="V300" t="inlineStr">
        <is>
          <t/>
        </is>
      </c>
      <c r="W300" t="inlineStr">
        <is>
          <t/>
        </is>
      </c>
      <c r="X300" t="inlineStr">
        <is>
          <t/>
        </is>
      </c>
      <c r="Y300" t="inlineStr">
        <is>
          <t/>
        </is>
      </c>
      <c r="Z300" s="2" t="inlineStr">
        <is>
          <t>patient compliance</t>
        </is>
      </c>
      <c r="AA300" s="2" t="inlineStr">
        <is>
          <t>3</t>
        </is>
      </c>
      <c r="AB300" s="2" t="inlineStr">
        <is>
          <t/>
        </is>
      </c>
      <c r="AC300" t="inlineStr">
        <is>
          <t/>
        </is>
      </c>
      <c r="AD300" t="inlineStr">
        <is>
          <t/>
        </is>
      </c>
      <c r="AE300" t="inlineStr">
        <is>
          <t/>
        </is>
      </c>
      <c r="AF300" t="inlineStr">
        <is>
          <t/>
        </is>
      </c>
      <c r="AG300" t="inlineStr">
        <is>
          <t/>
        </is>
      </c>
      <c r="AH300" t="inlineStr">
        <is>
          <t/>
        </is>
      </c>
      <c r="AI300" t="inlineStr">
        <is>
          <t/>
        </is>
      </c>
      <c r="AJ300" t="inlineStr">
        <is>
          <t/>
        </is>
      </c>
      <c r="AK300" t="inlineStr">
        <is>
          <t/>
        </is>
      </c>
      <c r="AL300" t="inlineStr">
        <is>
          <t/>
        </is>
      </c>
      <c r="AM300" t="inlineStr">
        <is>
          <t/>
        </is>
      </c>
      <c r="AN300" t="inlineStr">
        <is>
          <t/>
        </is>
      </c>
      <c r="AO300" t="inlineStr">
        <is>
          <t/>
        </is>
      </c>
      <c r="AP300" s="2" t="inlineStr">
        <is>
          <t>observance</t>
        </is>
      </c>
      <c r="AQ300" s="2" t="inlineStr">
        <is>
          <t>3</t>
        </is>
      </c>
      <c r="AR300" s="2" t="inlineStr">
        <is>
          <t/>
        </is>
      </c>
      <c r="AS300" t="inlineStr">
        <is>
          <t>réalisation d'une prescription médicale, soit stricte sans oubli ni adjonction, soit relative mais satisfaisante</t>
        </is>
      </c>
      <c r="AT300" t="inlineStr">
        <is>
          <t/>
        </is>
      </c>
      <c r="AU300" t="inlineStr">
        <is>
          <t/>
        </is>
      </c>
      <c r="AV300" t="inlineStr">
        <is>
          <t/>
        </is>
      </c>
      <c r="AW300" t="inlineStr">
        <is>
          <t/>
        </is>
      </c>
      <c r="AX300" t="inlineStr">
        <is>
          <t/>
        </is>
      </c>
      <c r="AY300" t="inlineStr">
        <is>
          <t/>
        </is>
      </c>
      <c r="AZ300" t="inlineStr">
        <is>
          <t/>
        </is>
      </c>
      <c r="BA300" t="inlineStr">
        <is>
          <t/>
        </is>
      </c>
      <c r="BB300" t="inlineStr">
        <is>
          <t/>
        </is>
      </c>
      <c r="BC300" t="inlineStr">
        <is>
          <t/>
        </is>
      </c>
      <c r="BD300" t="inlineStr">
        <is>
          <t/>
        </is>
      </c>
      <c r="BE300" t="inlineStr">
        <is>
          <t/>
        </is>
      </c>
      <c r="BF300" s="2" t="inlineStr">
        <is>
          <t>compliance|
obbedienza alle prescrizioni medicale|
collaborazione con il medico</t>
        </is>
      </c>
      <c r="BG300" s="2" t="inlineStr">
        <is>
          <t>3|
3|
3</t>
        </is>
      </c>
      <c r="BH300" s="2" t="inlineStr">
        <is>
          <t xml:space="preserve">|
|
</t>
        </is>
      </c>
      <c r="BI300" t="inlineStr">
        <is>
          <t>la realizzazione della prescrizione, sia in senso stretto, senza nulla dimenticare o nulla aggiungere, sia in senso relativo ma egualmente soddisfacente</t>
        </is>
      </c>
      <c r="BJ300" t="inlineStr">
        <is>
          <t/>
        </is>
      </c>
      <c r="BK300" t="inlineStr">
        <is>
          <t/>
        </is>
      </c>
      <c r="BL300" t="inlineStr">
        <is>
          <t/>
        </is>
      </c>
      <c r="BM300" t="inlineStr">
        <is>
          <t/>
        </is>
      </c>
      <c r="BN300" s="2" t="inlineStr">
        <is>
          <t>pacientu līdzestība</t>
        </is>
      </c>
      <c r="BO300" s="2" t="inlineStr">
        <is>
          <t>3</t>
        </is>
      </c>
      <c r="BP300" s="2" t="inlineStr">
        <is>
          <t/>
        </is>
      </c>
      <c r="BQ300" t="inlineStr">
        <is>
          <t>pacientu izpratne par ārstēšanās norisi un sadarbība</t>
        </is>
      </c>
      <c r="BR300" t="inlineStr">
        <is>
          <t/>
        </is>
      </c>
      <c r="BS300" t="inlineStr">
        <is>
          <t/>
        </is>
      </c>
      <c r="BT300" t="inlineStr">
        <is>
          <t/>
        </is>
      </c>
      <c r="BU300" t="inlineStr">
        <is>
          <t/>
        </is>
      </c>
      <c r="BV300" t="inlineStr">
        <is>
          <t/>
        </is>
      </c>
      <c r="BW300" t="inlineStr">
        <is>
          <t/>
        </is>
      </c>
      <c r="BX300" t="inlineStr">
        <is>
          <t/>
        </is>
      </c>
      <c r="BY300" t="inlineStr">
        <is>
          <t/>
        </is>
      </c>
      <c r="BZ300" t="inlineStr">
        <is>
          <t/>
        </is>
      </c>
      <c r="CA300" t="inlineStr">
        <is>
          <t/>
        </is>
      </c>
      <c r="CB300" t="inlineStr">
        <is>
          <t/>
        </is>
      </c>
      <c r="CC300" t="inlineStr">
        <is>
          <t/>
        </is>
      </c>
      <c r="CD300" t="inlineStr">
        <is>
          <t/>
        </is>
      </c>
      <c r="CE300" t="inlineStr">
        <is>
          <t/>
        </is>
      </c>
      <c r="CF300" t="inlineStr">
        <is>
          <t/>
        </is>
      </c>
      <c r="CG300" t="inlineStr">
        <is>
          <t/>
        </is>
      </c>
      <c r="CH300" t="inlineStr">
        <is>
          <t/>
        </is>
      </c>
      <c r="CI300" t="inlineStr">
        <is>
          <t/>
        </is>
      </c>
      <c r="CJ300" t="inlineStr">
        <is>
          <t/>
        </is>
      </c>
      <c r="CK300" t="inlineStr">
        <is>
          <t/>
        </is>
      </c>
      <c r="CL300" t="inlineStr">
        <is>
          <t/>
        </is>
      </c>
      <c r="CM300" t="inlineStr">
        <is>
          <t/>
        </is>
      </c>
      <c r="CN300" t="inlineStr">
        <is>
          <t/>
        </is>
      </c>
      <c r="CO300" t="inlineStr">
        <is>
          <t/>
        </is>
      </c>
      <c r="CP300" t="inlineStr">
        <is>
          <t/>
        </is>
      </c>
      <c r="CQ300" t="inlineStr">
        <is>
          <t/>
        </is>
      </c>
      <c r="CR300" t="inlineStr">
        <is>
          <t/>
        </is>
      </c>
      <c r="CS300" t="inlineStr">
        <is>
          <t/>
        </is>
      </c>
      <c r="CT300" t="inlineStr">
        <is>
          <t/>
        </is>
      </c>
      <c r="CU300" t="inlineStr">
        <is>
          <t/>
        </is>
      </c>
      <c r="CV300" t="inlineStr">
        <is>
          <t/>
        </is>
      </c>
      <c r="CW300" t="inlineStr">
        <is>
          <t/>
        </is>
      </c>
    </row>
    <row r="301">
      <c r="A301" s="1" t="str">
        <f>HYPERLINK("https://iate.europa.eu/entry/result/2112936/all", "2112936")</f>
        <v>2112936</v>
      </c>
      <c r="B301" t="inlineStr">
        <is>
          <t>SCIENCE</t>
        </is>
      </c>
      <c r="C301" t="inlineStr">
        <is>
          <t>SCIENCE|natural and applied sciences</t>
        </is>
      </c>
      <c r="D301" t="inlineStr">
        <is>
          <t>no</t>
        </is>
      </c>
      <c r="E301" t="inlineStr">
        <is>
          <t/>
        </is>
      </c>
      <c r="F301" t="inlineStr">
        <is>
          <t/>
        </is>
      </c>
      <c r="G301" t="inlineStr">
        <is>
          <t/>
        </is>
      </c>
      <c r="H301" t="inlineStr">
        <is>
          <t/>
        </is>
      </c>
      <c r="I301" t="inlineStr">
        <is>
          <t/>
        </is>
      </c>
      <c r="J301" t="inlineStr">
        <is>
          <t/>
        </is>
      </c>
      <c r="K301" t="inlineStr">
        <is>
          <t/>
        </is>
      </c>
      <c r="L301" t="inlineStr">
        <is>
          <t/>
        </is>
      </c>
      <c r="M301" t="inlineStr">
        <is>
          <t/>
        </is>
      </c>
      <c r="N301" t="inlineStr">
        <is>
          <t/>
        </is>
      </c>
      <c r="O301" t="inlineStr">
        <is>
          <t/>
        </is>
      </c>
      <c r="P301" t="inlineStr">
        <is>
          <t/>
        </is>
      </c>
      <c r="Q301" t="inlineStr">
        <is>
          <t/>
        </is>
      </c>
      <c r="R301" t="inlineStr">
        <is>
          <t/>
        </is>
      </c>
      <c r="S301" t="inlineStr">
        <is>
          <t/>
        </is>
      </c>
      <c r="T301" t="inlineStr">
        <is>
          <t/>
        </is>
      </c>
      <c r="U301" t="inlineStr">
        <is>
          <t/>
        </is>
      </c>
      <c r="V301" t="inlineStr">
        <is>
          <t/>
        </is>
      </c>
      <c r="W301" t="inlineStr">
        <is>
          <t/>
        </is>
      </c>
      <c r="X301" t="inlineStr">
        <is>
          <t/>
        </is>
      </c>
      <c r="Y301" t="inlineStr">
        <is>
          <t/>
        </is>
      </c>
      <c r="Z301" s="2" t="inlineStr">
        <is>
          <t>patent ductus arteriosus</t>
        </is>
      </c>
      <c r="AA301" s="2" t="inlineStr">
        <is>
          <t>2</t>
        </is>
      </c>
      <c r="AB301" s="2" t="inlineStr">
        <is>
          <t/>
        </is>
      </c>
      <c r="AC301" t="inlineStr">
        <is>
          <t/>
        </is>
      </c>
      <c r="AD301" t="inlineStr">
        <is>
          <t/>
        </is>
      </c>
      <c r="AE301" t="inlineStr">
        <is>
          <t/>
        </is>
      </c>
      <c r="AF301" t="inlineStr">
        <is>
          <t/>
        </is>
      </c>
      <c r="AG301" t="inlineStr">
        <is>
          <t/>
        </is>
      </c>
      <c r="AH301" t="inlineStr">
        <is>
          <t/>
        </is>
      </c>
      <c r="AI301" t="inlineStr">
        <is>
          <t/>
        </is>
      </c>
      <c r="AJ301" t="inlineStr">
        <is>
          <t/>
        </is>
      </c>
      <c r="AK301" t="inlineStr">
        <is>
          <t/>
        </is>
      </c>
      <c r="AL301" t="inlineStr">
        <is>
          <t/>
        </is>
      </c>
      <c r="AM301" t="inlineStr">
        <is>
          <t/>
        </is>
      </c>
      <c r="AN301" t="inlineStr">
        <is>
          <t/>
        </is>
      </c>
      <c r="AO301" t="inlineStr">
        <is>
          <t/>
        </is>
      </c>
      <c r="AP301" t="inlineStr">
        <is>
          <t/>
        </is>
      </c>
      <c r="AQ301" t="inlineStr">
        <is>
          <t/>
        </is>
      </c>
      <c r="AR301" t="inlineStr">
        <is>
          <t/>
        </is>
      </c>
      <c r="AS301" t="inlineStr">
        <is>
          <t/>
        </is>
      </c>
      <c r="AT301" t="inlineStr">
        <is>
          <t/>
        </is>
      </c>
      <c r="AU301" t="inlineStr">
        <is>
          <t/>
        </is>
      </c>
      <c r="AV301" t="inlineStr">
        <is>
          <t/>
        </is>
      </c>
      <c r="AW301" t="inlineStr">
        <is>
          <t/>
        </is>
      </c>
      <c r="AX301" t="inlineStr">
        <is>
          <t/>
        </is>
      </c>
      <c r="AY301" t="inlineStr">
        <is>
          <t/>
        </is>
      </c>
      <c r="AZ301" t="inlineStr">
        <is>
          <t/>
        </is>
      </c>
      <c r="BA301" t="inlineStr">
        <is>
          <t/>
        </is>
      </c>
      <c r="BB301" t="inlineStr">
        <is>
          <t/>
        </is>
      </c>
      <c r="BC301" t="inlineStr">
        <is>
          <t/>
        </is>
      </c>
      <c r="BD301" t="inlineStr">
        <is>
          <t/>
        </is>
      </c>
      <c r="BE301" t="inlineStr">
        <is>
          <t/>
        </is>
      </c>
      <c r="BF301" t="inlineStr">
        <is>
          <t/>
        </is>
      </c>
      <c r="BG301" t="inlineStr">
        <is>
          <t/>
        </is>
      </c>
      <c r="BH301" t="inlineStr">
        <is>
          <t/>
        </is>
      </c>
      <c r="BI301" t="inlineStr">
        <is>
          <t/>
        </is>
      </c>
      <c r="BJ301" t="inlineStr">
        <is>
          <t/>
        </is>
      </c>
      <c r="BK301" t="inlineStr">
        <is>
          <t/>
        </is>
      </c>
      <c r="BL301" t="inlineStr">
        <is>
          <t/>
        </is>
      </c>
      <c r="BM301" t="inlineStr">
        <is>
          <t/>
        </is>
      </c>
      <c r="BN301" t="inlineStr">
        <is>
          <t/>
        </is>
      </c>
      <c r="BO301" t="inlineStr">
        <is>
          <t/>
        </is>
      </c>
      <c r="BP301" t="inlineStr">
        <is>
          <t/>
        </is>
      </c>
      <c r="BQ301" t="inlineStr">
        <is>
          <t/>
        </is>
      </c>
      <c r="BR301" t="inlineStr">
        <is>
          <t/>
        </is>
      </c>
      <c r="BS301" t="inlineStr">
        <is>
          <t/>
        </is>
      </c>
      <c r="BT301" t="inlineStr">
        <is>
          <t/>
        </is>
      </c>
      <c r="BU301" t="inlineStr">
        <is>
          <t/>
        </is>
      </c>
      <c r="BV301" t="inlineStr">
        <is>
          <t/>
        </is>
      </c>
      <c r="BW301" t="inlineStr">
        <is>
          <t/>
        </is>
      </c>
      <c r="BX301" t="inlineStr">
        <is>
          <t/>
        </is>
      </c>
      <c r="BY301" t="inlineStr">
        <is>
          <t/>
        </is>
      </c>
      <c r="BZ301" t="inlineStr">
        <is>
          <t/>
        </is>
      </c>
      <c r="CA301" t="inlineStr">
        <is>
          <t/>
        </is>
      </c>
      <c r="CB301" t="inlineStr">
        <is>
          <t/>
        </is>
      </c>
      <c r="CC301" t="inlineStr">
        <is>
          <t/>
        </is>
      </c>
      <c r="CD301" t="inlineStr">
        <is>
          <t/>
        </is>
      </c>
      <c r="CE301" t="inlineStr">
        <is>
          <t/>
        </is>
      </c>
      <c r="CF301" t="inlineStr">
        <is>
          <t/>
        </is>
      </c>
      <c r="CG301" t="inlineStr">
        <is>
          <t/>
        </is>
      </c>
      <c r="CH301" t="inlineStr">
        <is>
          <t/>
        </is>
      </c>
      <c r="CI301" t="inlineStr">
        <is>
          <t/>
        </is>
      </c>
      <c r="CJ301" t="inlineStr">
        <is>
          <t/>
        </is>
      </c>
      <c r="CK301" t="inlineStr">
        <is>
          <t/>
        </is>
      </c>
      <c r="CL301" t="inlineStr">
        <is>
          <t/>
        </is>
      </c>
      <c r="CM301" t="inlineStr">
        <is>
          <t/>
        </is>
      </c>
      <c r="CN301" t="inlineStr">
        <is>
          <t/>
        </is>
      </c>
      <c r="CO301" t="inlineStr">
        <is>
          <t/>
        </is>
      </c>
      <c r="CP301" t="inlineStr">
        <is>
          <t/>
        </is>
      </c>
      <c r="CQ301" t="inlineStr">
        <is>
          <t/>
        </is>
      </c>
      <c r="CR301" t="inlineStr">
        <is>
          <t/>
        </is>
      </c>
      <c r="CS301" t="inlineStr">
        <is>
          <t/>
        </is>
      </c>
      <c r="CT301" s="2" t="inlineStr">
        <is>
          <t>ductus arteriosus persistens</t>
        </is>
      </c>
      <c r="CU301" s="2" t="inlineStr">
        <is>
          <t>2</t>
        </is>
      </c>
      <c r="CV301" s="2" t="inlineStr">
        <is>
          <t/>
        </is>
      </c>
      <c r="CW301" t="inlineStr">
        <is>
          <t/>
        </is>
      </c>
    </row>
    <row r="302">
      <c r="A302" s="1" t="str">
        <f>HYPERLINK("https://iate.europa.eu/entry/result/156717/all", "156717")</f>
        <v>156717</v>
      </c>
      <c r="B302" t="inlineStr">
        <is>
          <t>SOCIAL QUESTIONS</t>
        </is>
      </c>
      <c r="C302" t="inlineStr">
        <is>
          <t>SOCIAL QUESTIONS|health</t>
        </is>
      </c>
      <c r="D302" t="inlineStr">
        <is>
          <t>no</t>
        </is>
      </c>
      <c r="E302" t="inlineStr">
        <is>
          <t/>
        </is>
      </c>
      <c r="F302" t="inlineStr">
        <is>
          <t/>
        </is>
      </c>
      <c r="G302" t="inlineStr">
        <is>
          <t/>
        </is>
      </c>
      <c r="H302" t="inlineStr">
        <is>
          <t/>
        </is>
      </c>
      <c r="I302" t="inlineStr">
        <is>
          <t/>
        </is>
      </c>
      <c r="J302" t="inlineStr">
        <is>
          <t/>
        </is>
      </c>
      <c r="K302" t="inlineStr">
        <is>
          <t/>
        </is>
      </c>
      <c r="L302" t="inlineStr">
        <is>
          <t/>
        </is>
      </c>
      <c r="M302" t="inlineStr">
        <is>
          <t/>
        </is>
      </c>
      <c r="N302" s="2" t="inlineStr">
        <is>
          <t>moderstof</t>
        </is>
      </c>
      <c r="O302" s="2" t="inlineStr">
        <is>
          <t>3</t>
        </is>
      </c>
      <c r="P302" s="2" t="inlineStr">
        <is>
          <t/>
        </is>
      </c>
      <c r="Q302" t="inlineStr">
        <is>
          <t/>
        </is>
      </c>
      <c r="R302" s="2" t="inlineStr">
        <is>
          <t>Muttersubstanz</t>
        </is>
      </c>
      <c r="S302" s="2" t="inlineStr">
        <is>
          <t>3</t>
        </is>
      </c>
      <c r="T302" s="2" t="inlineStr">
        <is>
          <t/>
        </is>
      </c>
      <c r="U302" t="inlineStr">
        <is>
          <t/>
        </is>
      </c>
      <c r="V302" s="2" t="inlineStr">
        <is>
          <t>αρχικό φάρμακο</t>
        </is>
      </c>
      <c r="W302" s="2" t="inlineStr">
        <is>
          <t>3</t>
        </is>
      </c>
      <c r="X302" s="2" t="inlineStr">
        <is>
          <t/>
        </is>
      </c>
      <c r="Y302" t="inlineStr">
        <is>
          <t/>
        </is>
      </c>
      <c r="Z302" s="2" t="inlineStr">
        <is>
          <t>parent drug</t>
        </is>
      </c>
      <c r="AA302" s="2" t="inlineStr">
        <is>
          <t>3</t>
        </is>
      </c>
      <c r="AB302" s="2" t="inlineStr">
        <is>
          <t/>
        </is>
      </c>
      <c r="AC302" t="inlineStr">
        <is>
          <t/>
        </is>
      </c>
      <c r="AD302" s="2" t="inlineStr">
        <is>
          <t>medicamento base</t>
        </is>
      </c>
      <c r="AE302" s="2" t="inlineStr">
        <is>
          <t>3</t>
        </is>
      </c>
      <c r="AF302" s="2" t="inlineStr">
        <is>
          <t/>
        </is>
      </c>
      <c r="AG302" t="inlineStr">
        <is>
          <t/>
        </is>
      </c>
      <c r="AH302" t="inlineStr">
        <is>
          <t/>
        </is>
      </c>
      <c r="AI302" t="inlineStr">
        <is>
          <t/>
        </is>
      </c>
      <c r="AJ302" t="inlineStr">
        <is>
          <t/>
        </is>
      </c>
      <c r="AK302" t="inlineStr">
        <is>
          <t/>
        </is>
      </c>
      <c r="AL302" t="inlineStr">
        <is>
          <t/>
        </is>
      </c>
      <c r="AM302" t="inlineStr">
        <is>
          <t/>
        </is>
      </c>
      <c r="AN302" t="inlineStr">
        <is>
          <t/>
        </is>
      </c>
      <c r="AO302" t="inlineStr">
        <is>
          <t/>
        </is>
      </c>
      <c r="AP302" s="2" t="inlineStr">
        <is>
          <t>substance parentale</t>
        </is>
      </c>
      <c r="AQ302" s="2" t="inlineStr">
        <is>
          <t>3</t>
        </is>
      </c>
      <c r="AR302" s="2" t="inlineStr">
        <is>
          <t/>
        </is>
      </c>
      <c r="AS302" t="inlineStr">
        <is>
          <t/>
        </is>
      </c>
      <c r="AT302" t="inlineStr">
        <is>
          <t/>
        </is>
      </c>
      <c r="AU302" t="inlineStr">
        <is>
          <t/>
        </is>
      </c>
      <c r="AV302" t="inlineStr">
        <is>
          <t/>
        </is>
      </c>
      <c r="AW302" t="inlineStr">
        <is>
          <t/>
        </is>
      </c>
      <c r="AX302" t="inlineStr">
        <is>
          <t/>
        </is>
      </c>
      <c r="AY302" t="inlineStr">
        <is>
          <t/>
        </is>
      </c>
      <c r="AZ302" t="inlineStr">
        <is>
          <t/>
        </is>
      </c>
      <c r="BA302" t="inlineStr">
        <is>
          <t/>
        </is>
      </c>
      <c r="BB302" t="inlineStr">
        <is>
          <t/>
        </is>
      </c>
      <c r="BC302" t="inlineStr">
        <is>
          <t/>
        </is>
      </c>
      <c r="BD302" t="inlineStr">
        <is>
          <t/>
        </is>
      </c>
      <c r="BE302" t="inlineStr">
        <is>
          <t/>
        </is>
      </c>
      <c r="BF302" s="2" t="inlineStr">
        <is>
          <t>farmaco progenitore</t>
        </is>
      </c>
      <c r="BG302" s="2" t="inlineStr">
        <is>
          <t>3</t>
        </is>
      </c>
      <c r="BH302" s="2" t="inlineStr">
        <is>
          <t/>
        </is>
      </c>
      <c r="BI302" t="inlineStr">
        <is>
          <t/>
        </is>
      </c>
      <c r="BJ302" t="inlineStr">
        <is>
          <t/>
        </is>
      </c>
      <c r="BK302" t="inlineStr">
        <is>
          <t/>
        </is>
      </c>
      <c r="BL302" t="inlineStr">
        <is>
          <t/>
        </is>
      </c>
      <c r="BM302" t="inlineStr">
        <is>
          <t/>
        </is>
      </c>
      <c r="BN302" t="inlineStr">
        <is>
          <t/>
        </is>
      </c>
      <c r="BO302" t="inlineStr">
        <is>
          <t/>
        </is>
      </c>
      <c r="BP302" t="inlineStr">
        <is>
          <t/>
        </is>
      </c>
      <c r="BQ302" t="inlineStr">
        <is>
          <t/>
        </is>
      </c>
      <c r="BR302" t="inlineStr">
        <is>
          <t/>
        </is>
      </c>
      <c r="BS302" t="inlineStr">
        <is>
          <t/>
        </is>
      </c>
      <c r="BT302" t="inlineStr">
        <is>
          <t/>
        </is>
      </c>
      <c r="BU302" t="inlineStr">
        <is>
          <t/>
        </is>
      </c>
      <c r="BV302" s="2" t="inlineStr">
        <is>
          <t>oorspronkelijkk geneesmiddel</t>
        </is>
      </c>
      <c r="BW302" s="2" t="inlineStr">
        <is>
          <t>3</t>
        </is>
      </c>
      <c r="BX302" s="2" t="inlineStr">
        <is>
          <t/>
        </is>
      </c>
      <c r="BY302" t="inlineStr">
        <is>
          <t/>
        </is>
      </c>
      <c r="BZ302" t="inlineStr">
        <is>
          <t/>
        </is>
      </c>
      <c r="CA302" t="inlineStr">
        <is>
          <t/>
        </is>
      </c>
      <c r="CB302" t="inlineStr">
        <is>
          <t/>
        </is>
      </c>
      <c r="CC302" t="inlineStr">
        <is>
          <t/>
        </is>
      </c>
      <c r="CD302" s="2" t="inlineStr">
        <is>
          <t>molécula precursora</t>
        </is>
      </c>
      <c r="CE302" s="2" t="inlineStr">
        <is>
          <t>3</t>
        </is>
      </c>
      <c r="CF302" s="2" t="inlineStr">
        <is>
          <t/>
        </is>
      </c>
      <c r="CG302" t="inlineStr">
        <is>
          <t/>
        </is>
      </c>
      <c r="CH302" t="inlineStr">
        <is>
          <t/>
        </is>
      </c>
      <c r="CI302" t="inlineStr">
        <is>
          <t/>
        </is>
      </c>
      <c r="CJ302" t="inlineStr">
        <is>
          <t/>
        </is>
      </c>
      <c r="CK302" t="inlineStr">
        <is>
          <t/>
        </is>
      </c>
      <c r="CL302" t="inlineStr">
        <is>
          <t/>
        </is>
      </c>
      <c r="CM302" t="inlineStr">
        <is>
          <t/>
        </is>
      </c>
      <c r="CN302" t="inlineStr">
        <is>
          <t/>
        </is>
      </c>
      <c r="CO302" t="inlineStr">
        <is>
          <t/>
        </is>
      </c>
      <c r="CP302" t="inlineStr">
        <is>
          <t/>
        </is>
      </c>
      <c r="CQ302" t="inlineStr">
        <is>
          <t/>
        </is>
      </c>
      <c r="CR302" t="inlineStr">
        <is>
          <t/>
        </is>
      </c>
      <c r="CS302" t="inlineStr">
        <is>
          <t/>
        </is>
      </c>
      <c r="CT302" s="2" t="inlineStr">
        <is>
          <t>modersubstans</t>
        </is>
      </c>
      <c r="CU302" s="2" t="inlineStr">
        <is>
          <t>3</t>
        </is>
      </c>
      <c r="CV302" s="2" t="inlineStr">
        <is>
          <t/>
        </is>
      </c>
      <c r="CW302" t="inlineStr">
        <is>
          <t/>
        </is>
      </c>
    </row>
    <row r="303">
      <c r="A303" s="1" t="str">
        <f>HYPERLINK("https://iate.europa.eu/entry/result/1473520/all", "1473520")</f>
        <v>1473520</v>
      </c>
      <c r="B303" t="inlineStr">
        <is>
          <t>SOCIAL QUESTIONS</t>
        </is>
      </c>
      <c r="C303" t="inlineStr">
        <is>
          <t>SOCIAL QUESTIONS|health|illness;SOCIAL QUESTIONS|health|medical science</t>
        </is>
      </c>
      <c r="D303" t="inlineStr">
        <is>
          <t>no</t>
        </is>
      </c>
      <c r="E303" t="inlineStr">
        <is>
          <t/>
        </is>
      </c>
      <c r="F303" t="inlineStr">
        <is>
          <t/>
        </is>
      </c>
      <c r="G303" t="inlineStr">
        <is>
          <t/>
        </is>
      </c>
      <c r="H303" t="inlineStr">
        <is>
          <t/>
        </is>
      </c>
      <c r="I303" t="inlineStr">
        <is>
          <t/>
        </is>
      </c>
      <c r="J303" t="inlineStr">
        <is>
          <t/>
        </is>
      </c>
      <c r="K303" t="inlineStr">
        <is>
          <t/>
        </is>
      </c>
      <c r="L303" t="inlineStr">
        <is>
          <t/>
        </is>
      </c>
      <c r="M303" t="inlineStr">
        <is>
          <t/>
        </is>
      </c>
      <c r="N303" s="2" t="inlineStr">
        <is>
          <t>præleukæmi</t>
        </is>
      </c>
      <c r="O303" s="2" t="inlineStr">
        <is>
          <t>3</t>
        </is>
      </c>
      <c r="P303" s="2" t="inlineStr">
        <is>
          <t/>
        </is>
      </c>
      <c r="Q303" t="inlineStr">
        <is>
          <t/>
        </is>
      </c>
      <c r="R303" s="2" t="inlineStr">
        <is>
          <t>Präleukämie|
präleukämisches Syndrom</t>
        </is>
      </c>
      <c r="S303" s="2" t="inlineStr">
        <is>
          <t>3|
3</t>
        </is>
      </c>
      <c r="T303" s="2" t="inlineStr">
        <is>
          <t xml:space="preserve">|
</t>
        </is>
      </c>
      <c r="U303" t="inlineStr">
        <is>
          <t>Veränderungen im peripheren Blut und/oder Knochenmark, die nach einem-nicht vorher bestimmbaren-Zeitraum mit hoher Wahrscheinlichkeit in eine (akute) Leukämie führen</t>
        </is>
      </c>
      <c r="V303" t="inlineStr">
        <is>
          <t/>
        </is>
      </c>
      <c r="W303" t="inlineStr">
        <is>
          <t/>
        </is>
      </c>
      <c r="X303" t="inlineStr">
        <is>
          <t/>
        </is>
      </c>
      <c r="Y303" t="inlineStr">
        <is>
          <t/>
        </is>
      </c>
      <c r="Z303" s="2" t="inlineStr">
        <is>
          <t>myelodysplastic syndrome|
myelodysplastic syndromes|
MDS|
myelodysplasia|
preleukaemia|
pre-leukaemia|
preleukemia|
pre-leukemia</t>
        </is>
      </c>
      <c r="AA303" s="2" t="inlineStr">
        <is>
          <t>3|
1|
3|
3|
3|
1|
1|
1</t>
        </is>
      </c>
      <c r="AB303" s="2" t="inlineStr">
        <is>
          <t xml:space="preserve">|
|
|
|
obsolete|
|
|
</t>
        </is>
      </c>
      <c r="AC303" t="inlineStr">
        <is>
          <t>condition in which immature blood cells in the bone marrow do not mature and therefore do not become healthy blood cells</t>
        </is>
      </c>
      <c r="AD303" t="inlineStr">
        <is>
          <t/>
        </is>
      </c>
      <c r="AE303" t="inlineStr">
        <is>
          <t/>
        </is>
      </c>
      <c r="AF303" t="inlineStr">
        <is>
          <t/>
        </is>
      </c>
      <c r="AG303" t="inlineStr">
        <is>
          <t/>
        </is>
      </c>
      <c r="AH303" t="inlineStr">
        <is>
          <t/>
        </is>
      </c>
      <c r="AI303" t="inlineStr">
        <is>
          <t/>
        </is>
      </c>
      <c r="AJ303" t="inlineStr">
        <is>
          <t/>
        </is>
      </c>
      <c r="AK303" t="inlineStr">
        <is>
          <t/>
        </is>
      </c>
      <c r="AL303" s="2" t="inlineStr">
        <is>
          <t>preleukemia|
preleukemiaoireyhtymä</t>
        </is>
      </c>
      <c r="AM303" s="2" t="inlineStr">
        <is>
          <t>3|
3</t>
        </is>
      </c>
      <c r="AN303" s="2" t="inlineStr">
        <is>
          <t xml:space="preserve">|
</t>
        </is>
      </c>
      <c r="AO303" t="inlineStr">
        <is>
          <t/>
        </is>
      </c>
      <c r="AP303" t="inlineStr">
        <is>
          <t/>
        </is>
      </c>
      <c r="AQ303" t="inlineStr">
        <is>
          <t/>
        </is>
      </c>
      <c r="AR303" t="inlineStr">
        <is>
          <t/>
        </is>
      </c>
      <c r="AS303" t="inlineStr">
        <is>
          <t/>
        </is>
      </c>
      <c r="AT303" t="inlineStr">
        <is>
          <t/>
        </is>
      </c>
      <c r="AU303" t="inlineStr">
        <is>
          <t/>
        </is>
      </c>
      <c r="AV303" t="inlineStr">
        <is>
          <t/>
        </is>
      </c>
      <c r="AW303" t="inlineStr">
        <is>
          <t/>
        </is>
      </c>
      <c r="AX303" t="inlineStr">
        <is>
          <t/>
        </is>
      </c>
      <c r="AY303" t="inlineStr">
        <is>
          <t/>
        </is>
      </c>
      <c r="AZ303" t="inlineStr">
        <is>
          <t/>
        </is>
      </c>
      <c r="BA303" t="inlineStr">
        <is>
          <t/>
        </is>
      </c>
      <c r="BB303" t="inlineStr">
        <is>
          <t/>
        </is>
      </c>
      <c r="BC303" t="inlineStr">
        <is>
          <t/>
        </is>
      </c>
      <c r="BD303" t="inlineStr">
        <is>
          <t/>
        </is>
      </c>
      <c r="BE303" t="inlineStr">
        <is>
          <t/>
        </is>
      </c>
      <c r="BF303" s="2" t="inlineStr">
        <is>
          <t>preleucemia</t>
        </is>
      </c>
      <c r="BG303" s="2" t="inlineStr">
        <is>
          <t>3</t>
        </is>
      </c>
      <c r="BH303" s="2" t="inlineStr">
        <is>
          <t/>
        </is>
      </c>
      <c r="BI303" t="inlineStr">
        <is>
          <t/>
        </is>
      </c>
      <c r="BJ303" t="inlineStr">
        <is>
          <t/>
        </is>
      </c>
      <c r="BK303" t="inlineStr">
        <is>
          <t/>
        </is>
      </c>
      <c r="BL303" t="inlineStr">
        <is>
          <t/>
        </is>
      </c>
      <c r="BM303" t="inlineStr">
        <is>
          <t/>
        </is>
      </c>
      <c r="BN303" t="inlineStr">
        <is>
          <t/>
        </is>
      </c>
      <c r="BO303" t="inlineStr">
        <is>
          <t/>
        </is>
      </c>
      <c r="BP303" t="inlineStr">
        <is>
          <t/>
        </is>
      </c>
      <c r="BQ303" t="inlineStr">
        <is>
          <t/>
        </is>
      </c>
      <c r="BR303" t="inlineStr">
        <is>
          <t/>
        </is>
      </c>
      <c r="BS303" t="inlineStr">
        <is>
          <t/>
        </is>
      </c>
      <c r="BT303" t="inlineStr">
        <is>
          <t/>
        </is>
      </c>
      <c r="BU303" t="inlineStr">
        <is>
          <t/>
        </is>
      </c>
      <c r="BV303" s="2" t="inlineStr">
        <is>
          <t>myelodysplastisch syndroom</t>
        </is>
      </c>
      <c r="BW303" s="2" t="inlineStr">
        <is>
          <t>3</t>
        </is>
      </c>
      <c r="BX303" s="2" t="inlineStr">
        <is>
          <t/>
        </is>
      </c>
      <c r="BY303" t="inlineStr">
        <is>
          <t/>
        </is>
      </c>
      <c r="BZ303" t="inlineStr">
        <is>
          <t/>
        </is>
      </c>
      <c r="CA303" t="inlineStr">
        <is>
          <t/>
        </is>
      </c>
      <c r="CB303" t="inlineStr">
        <is>
          <t/>
        </is>
      </c>
      <c r="CC303" t="inlineStr">
        <is>
          <t/>
        </is>
      </c>
      <c r="CD303" t="inlineStr">
        <is>
          <t/>
        </is>
      </c>
      <c r="CE303" t="inlineStr">
        <is>
          <t/>
        </is>
      </c>
      <c r="CF303" t="inlineStr">
        <is>
          <t/>
        </is>
      </c>
      <c r="CG303" t="inlineStr">
        <is>
          <t/>
        </is>
      </c>
      <c r="CH303" t="inlineStr">
        <is>
          <t/>
        </is>
      </c>
      <c r="CI303" t="inlineStr">
        <is>
          <t/>
        </is>
      </c>
      <c r="CJ303" t="inlineStr">
        <is>
          <t/>
        </is>
      </c>
      <c r="CK303" t="inlineStr">
        <is>
          <t/>
        </is>
      </c>
      <c r="CL303" t="inlineStr">
        <is>
          <t/>
        </is>
      </c>
      <c r="CM303" t="inlineStr">
        <is>
          <t/>
        </is>
      </c>
      <c r="CN303" t="inlineStr">
        <is>
          <t/>
        </is>
      </c>
      <c r="CO303" t="inlineStr">
        <is>
          <t/>
        </is>
      </c>
      <c r="CP303" t="inlineStr">
        <is>
          <t/>
        </is>
      </c>
      <c r="CQ303" t="inlineStr">
        <is>
          <t/>
        </is>
      </c>
      <c r="CR303" t="inlineStr">
        <is>
          <t/>
        </is>
      </c>
      <c r="CS303" t="inlineStr">
        <is>
          <t/>
        </is>
      </c>
      <c r="CT303" s="2" t="inlineStr">
        <is>
          <t>preleukemi</t>
        </is>
      </c>
      <c r="CU303" s="2" t="inlineStr">
        <is>
          <t>3</t>
        </is>
      </c>
      <c r="CV303" s="2" t="inlineStr">
        <is>
          <t/>
        </is>
      </c>
      <c r="CW303" t="inlineStr">
        <is>
          <t>förstadium till leukemi</t>
        </is>
      </c>
    </row>
    <row r="304">
      <c r="A304" s="1" t="str">
        <f>HYPERLINK("https://iate.europa.eu/entry/result/1684745/all", "1684745")</f>
        <v>1684745</v>
      </c>
      <c r="B304" t="inlineStr">
        <is>
          <t>SOCIAL QUESTIONS</t>
        </is>
      </c>
      <c r="C304" t="inlineStr">
        <is>
          <t>SOCIAL QUESTIONS|health|medical science</t>
        </is>
      </c>
      <c r="D304" t="inlineStr">
        <is>
          <t>no</t>
        </is>
      </c>
      <c r="E304" t="inlineStr">
        <is>
          <t/>
        </is>
      </c>
      <c r="F304" t="inlineStr">
        <is>
          <t/>
        </is>
      </c>
      <c r="G304" t="inlineStr">
        <is>
          <t/>
        </is>
      </c>
      <c r="H304" t="inlineStr">
        <is>
          <t/>
        </is>
      </c>
      <c r="I304" t="inlineStr">
        <is>
          <t/>
        </is>
      </c>
      <c r="J304" t="inlineStr">
        <is>
          <t/>
        </is>
      </c>
      <c r="K304" t="inlineStr">
        <is>
          <t/>
        </is>
      </c>
      <c r="L304" t="inlineStr">
        <is>
          <t/>
        </is>
      </c>
      <c r="M304" t="inlineStr">
        <is>
          <t/>
        </is>
      </c>
      <c r="N304" s="2" t="inlineStr">
        <is>
          <t>pupildilatation|
mydriasis</t>
        </is>
      </c>
      <c r="O304" s="2" t="inlineStr">
        <is>
          <t>3|
3</t>
        </is>
      </c>
      <c r="P304" s="2" t="inlineStr">
        <is>
          <t xml:space="preserve">|
</t>
        </is>
      </c>
      <c r="Q304" t="inlineStr">
        <is>
          <t>udvidelse af pupillen</t>
        </is>
      </c>
      <c r="R304" s="2" t="inlineStr">
        <is>
          <t>Pupillenerweiterung</t>
        </is>
      </c>
      <c r="S304" s="2" t="inlineStr">
        <is>
          <t>3</t>
        </is>
      </c>
      <c r="T304" s="2" t="inlineStr">
        <is>
          <t/>
        </is>
      </c>
      <c r="U304" t="inlineStr">
        <is>
          <t/>
        </is>
      </c>
      <c r="V304" s="2" t="inlineStr">
        <is>
          <t>διαστολή της κόρης</t>
        </is>
      </c>
      <c r="W304" s="2" t="inlineStr">
        <is>
          <t>3</t>
        </is>
      </c>
      <c r="X304" s="2" t="inlineStr">
        <is>
          <t/>
        </is>
      </c>
      <c r="Y304" t="inlineStr">
        <is>
          <t/>
        </is>
      </c>
      <c r="Z304" s="2" t="inlineStr">
        <is>
          <t>mydriasis</t>
        </is>
      </c>
      <c r="AA304" s="2" t="inlineStr">
        <is>
          <t>3</t>
        </is>
      </c>
      <c r="AB304" s="2" t="inlineStr">
        <is>
          <t/>
        </is>
      </c>
      <c r="AC304" t="inlineStr">
        <is>
          <t/>
        </is>
      </c>
      <c r="AD304" s="2" t="inlineStr">
        <is>
          <t>midriasis|
corectasia|
corodiastasis|
corediastasis|
platicoria</t>
        </is>
      </c>
      <c r="AE304" s="2" t="inlineStr">
        <is>
          <t>3|
3|
3|
3|
3</t>
        </is>
      </c>
      <c r="AF304" s="2" t="inlineStr">
        <is>
          <t xml:space="preserve">|
|
|
|
</t>
        </is>
      </c>
      <c r="AG304" t="inlineStr">
        <is>
          <t>dilatación de la pupila por encima de un diámetro de 4 mm</t>
        </is>
      </c>
      <c r="AH304" t="inlineStr">
        <is>
          <t/>
        </is>
      </c>
      <c r="AI304" t="inlineStr">
        <is>
          <t/>
        </is>
      </c>
      <c r="AJ304" t="inlineStr">
        <is>
          <t/>
        </is>
      </c>
      <c r="AK304" t="inlineStr">
        <is>
          <t/>
        </is>
      </c>
      <c r="AL304" s="2" t="inlineStr">
        <is>
          <t>mustuaisten laajeneminen|
mustuaisen laajeneminen|
pupilladilataatio</t>
        </is>
      </c>
      <c r="AM304" s="2" t="inlineStr">
        <is>
          <t>3|
3|
3</t>
        </is>
      </c>
      <c r="AN304" s="2" t="inlineStr">
        <is>
          <t xml:space="preserve">|
|
</t>
        </is>
      </c>
      <c r="AO304" t="inlineStr">
        <is>
          <t/>
        </is>
      </c>
      <c r="AP304" s="2" t="inlineStr">
        <is>
          <t>dilatation pupillaire</t>
        </is>
      </c>
      <c r="AQ304" s="2" t="inlineStr">
        <is>
          <t>3</t>
        </is>
      </c>
      <c r="AR304" s="2" t="inlineStr">
        <is>
          <t/>
        </is>
      </c>
      <c r="AS304" t="inlineStr">
        <is>
          <t>dilatation de la pupille</t>
        </is>
      </c>
      <c r="AT304" t="inlineStr">
        <is>
          <t/>
        </is>
      </c>
      <c r="AU304" t="inlineStr">
        <is>
          <t/>
        </is>
      </c>
      <c r="AV304" t="inlineStr">
        <is>
          <t/>
        </is>
      </c>
      <c r="AW304" t="inlineStr">
        <is>
          <t/>
        </is>
      </c>
      <c r="AX304" t="inlineStr">
        <is>
          <t/>
        </is>
      </c>
      <c r="AY304" t="inlineStr">
        <is>
          <t/>
        </is>
      </c>
      <c r="AZ304" t="inlineStr">
        <is>
          <t/>
        </is>
      </c>
      <c r="BA304" t="inlineStr">
        <is>
          <t/>
        </is>
      </c>
      <c r="BB304" t="inlineStr">
        <is>
          <t/>
        </is>
      </c>
      <c r="BC304" t="inlineStr">
        <is>
          <t/>
        </is>
      </c>
      <c r="BD304" t="inlineStr">
        <is>
          <t/>
        </is>
      </c>
      <c r="BE304" t="inlineStr">
        <is>
          <t/>
        </is>
      </c>
      <c r="BF304" s="2" t="inlineStr">
        <is>
          <t>dilatazione pupillare</t>
        </is>
      </c>
      <c r="BG304" s="2" t="inlineStr">
        <is>
          <t>3</t>
        </is>
      </c>
      <c r="BH304" s="2" t="inlineStr">
        <is>
          <t/>
        </is>
      </c>
      <c r="BI304" t="inlineStr">
        <is>
          <t>dilatazione della pupilla</t>
        </is>
      </c>
      <c r="BJ304" t="inlineStr">
        <is>
          <t/>
        </is>
      </c>
      <c r="BK304" t="inlineStr">
        <is>
          <t/>
        </is>
      </c>
      <c r="BL304" t="inlineStr">
        <is>
          <t/>
        </is>
      </c>
      <c r="BM304" t="inlineStr">
        <is>
          <t/>
        </is>
      </c>
      <c r="BN304" t="inlineStr">
        <is>
          <t/>
        </is>
      </c>
      <c r="BO304" t="inlineStr">
        <is>
          <t/>
        </is>
      </c>
      <c r="BP304" t="inlineStr">
        <is>
          <t/>
        </is>
      </c>
      <c r="BQ304" t="inlineStr">
        <is>
          <t/>
        </is>
      </c>
      <c r="BR304" t="inlineStr">
        <is>
          <t/>
        </is>
      </c>
      <c r="BS304" t="inlineStr">
        <is>
          <t/>
        </is>
      </c>
      <c r="BT304" t="inlineStr">
        <is>
          <t/>
        </is>
      </c>
      <c r="BU304" t="inlineStr">
        <is>
          <t/>
        </is>
      </c>
      <c r="BV304" s="2" t="inlineStr">
        <is>
          <t>pupildilatatie</t>
        </is>
      </c>
      <c r="BW304" s="2" t="inlineStr">
        <is>
          <t>3</t>
        </is>
      </c>
      <c r="BX304" s="2" t="inlineStr">
        <is>
          <t/>
        </is>
      </c>
      <c r="BY304" t="inlineStr">
        <is>
          <t/>
        </is>
      </c>
      <c r="BZ304" t="inlineStr">
        <is>
          <t/>
        </is>
      </c>
      <c r="CA304" t="inlineStr">
        <is>
          <t/>
        </is>
      </c>
      <c r="CB304" t="inlineStr">
        <is>
          <t/>
        </is>
      </c>
      <c r="CC304" t="inlineStr">
        <is>
          <t/>
        </is>
      </c>
      <c r="CD304" s="2" t="inlineStr">
        <is>
          <t>midríase</t>
        </is>
      </c>
      <c r="CE304" s="2" t="inlineStr">
        <is>
          <t>3</t>
        </is>
      </c>
      <c r="CF304" s="2" t="inlineStr">
        <is>
          <t/>
        </is>
      </c>
      <c r="CG304" t="inlineStr">
        <is>
          <t/>
        </is>
      </c>
      <c r="CH304" t="inlineStr">
        <is>
          <t/>
        </is>
      </c>
      <c r="CI304" t="inlineStr">
        <is>
          <t/>
        </is>
      </c>
      <c r="CJ304" t="inlineStr">
        <is>
          <t/>
        </is>
      </c>
      <c r="CK304" t="inlineStr">
        <is>
          <t/>
        </is>
      </c>
      <c r="CL304" t="inlineStr">
        <is>
          <t/>
        </is>
      </c>
      <c r="CM304" t="inlineStr">
        <is>
          <t/>
        </is>
      </c>
      <c r="CN304" t="inlineStr">
        <is>
          <t/>
        </is>
      </c>
      <c r="CO304" t="inlineStr">
        <is>
          <t/>
        </is>
      </c>
      <c r="CP304" t="inlineStr">
        <is>
          <t/>
        </is>
      </c>
      <c r="CQ304" t="inlineStr">
        <is>
          <t/>
        </is>
      </c>
      <c r="CR304" t="inlineStr">
        <is>
          <t/>
        </is>
      </c>
      <c r="CS304" t="inlineStr">
        <is>
          <t/>
        </is>
      </c>
      <c r="CT304" t="inlineStr">
        <is>
          <t/>
        </is>
      </c>
      <c r="CU304" t="inlineStr">
        <is>
          <t/>
        </is>
      </c>
      <c r="CV304" t="inlineStr">
        <is>
          <t/>
        </is>
      </c>
      <c r="CW304" t="inlineStr">
        <is>
          <t/>
        </is>
      </c>
    </row>
    <row r="305">
      <c r="A305" s="1" t="str">
        <f>HYPERLINK("https://iate.europa.eu/entry/result/1685946/all", "1685946")</f>
        <v>1685946</v>
      </c>
      <c r="B305" t="inlineStr">
        <is>
          <t>SOCIAL QUESTIONS</t>
        </is>
      </c>
      <c r="C305" t="inlineStr">
        <is>
          <t>SOCIAL QUESTIONS|health|illness;SOCIAL QUESTIONS|health|medical science</t>
        </is>
      </c>
      <c r="D305" t="inlineStr">
        <is>
          <t>no</t>
        </is>
      </c>
      <c r="E305" t="inlineStr">
        <is>
          <t/>
        </is>
      </c>
      <c r="F305" t="inlineStr">
        <is>
          <t/>
        </is>
      </c>
      <c r="G305" t="inlineStr">
        <is>
          <t/>
        </is>
      </c>
      <c r="H305" t="inlineStr">
        <is>
          <t/>
        </is>
      </c>
      <c r="I305" t="inlineStr">
        <is>
          <t/>
        </is>
      </c>
      <c r="J305" t="inlineStr">
        <is>
          <t/>
        </is>
      </c>
      <c r="K305" t="inlineStr">
        <is>
          <t/>
        </is>
      </c>
      <c r="L305" t="inlineStr">
        <is>
          <t/>
        </is>
      </c>
      <c r="M305" t="inlineStr">
        <is>
          <t/>
        </is>
      </c>
      <c r="N305" s="2" t="inlineStr">
        <is>
          <t>mukopolysakkaridose|
MPS|
mucopolysaccharidosis</t>
        </is>
      </c>
      <c r="O305" s="2" t="inlineStr">
        <is>
          <t>3|
3|
3</t>
        </is>
      </c>
      <c r="P305" s="2" t="inlineStr">
        <is>
          <t xml:space="preserve">|
|
</t>
        </is>
      </c>
      <c r="Q305" t="inlineStr">
        <is>
          <t>"mukopolysakkaridose, mucopolysaccharidosis: samlebetegnelse for arveligt betingede stofskifteforstyrrelser med ophobning af glykosaminoglykaner i organismen, samt øget udskillelse af disse i urinen; skyldes defekt i den enzymatiske nedbrydning. ...</t>
        </is>
      </c>
      <c r="R305" s="2" t="inlineStr">
        <is>
          <t>Mukopolysaccharidose|
MPS</t>
        </is>
      </c>
      <c r="S305" s="2" t="inlineStr">
        <is>
          <t>3|
3</t>
        </is>
      </c>
      <c r="T305" s="2" t="inlineStr">
        <is>
          <t xml:space="preserve">|
</t>
        </is>
      </c>
      <c r="U305" t="inlineStr">
        <is>
          <t/>
        </is>
      </c>
      <c r="V305" s="2" t="inlineStr">
        <is>
          <t>βλεννοπολυσακχαρίδωση</t>
        </is>
      </c>
      <c r="W305" s="2" t="inlineStr">
        <is>
          <t>4</t>
        </is>
      </c>
      <c r="X305" s="2" t="inlineStr">
        <is>
          <t/>
        </is>
      </c>
      <c r="Y305" t="inlineStr">
        <is>
          <t/>
        </is>
      </c>
      <c r="Z305" s="2" t="inlineStr">
        <is>
          <t>MPS|
mucopolysaccharidosis|
mucopolysaccharide disease</t>
        </is>
      </c>
      <c r="AA305" s="2" t="inlineStr">
        <is>
          <t>3|
3|
2</t>
        </is>
      </c>
      <c r="AB305" s="2" t="inlineStr">
        <is>
          <t xml:space="preserve">|
|
</t>
        </is>
      </c>
      <c r="AC305" t="inlineStr">
        <is>
          <t>metabolic disorder caused by the deficiency of the enzyme that metabolises mucopolysaccharide</t>
        </is>
      </c>
      <c r="AD305" s="2" t="inlineStr">
        <is>
          <t>mucopolisacaridosis|
MPS</t>
        </is>
      </c>
      <c r="AE305" s="2" t="inlineStr">
        <is>
          <t>3|
3</t>
        </is>
      </c>
      <c r="AF305" s="2" t="inlineStr">
        <is>
          <t xml:space="preserve">|
</t>
        </is>
      </c>
      <c r="AG305" t="inlineStr">
        <is>
          <t>enfermedad genética caracterizada por una excreción incrementada de mucopolisacáridos en orina y por manifestaciones sistémicas variables, que incluyen facies típica, displasia esquelética, retraso mental, opacidad corneal y hepatosplenomegalia</t>
        </is>
      </c>
      <c r="AH305" s="2" t="inlineStr">
        <is>
          <t>mukopolüsahharidoos</t>
        </is>
      </c>
      <c r="AI305" s="2" t="inlineStr">
        <is>
          <t>4</t>
        </is>
      </c>
      <c r="AJ305" s="2" t="inlineStr">
        <is>
          <t/>
        </is>
      </c>
      <c r="AK305" t="inlineStr">
        <is>
          <t>Lüsosoomiensüümide väärtoimest tekkiv päritav ainevahetushaigus, millele on omane glükosaminoglükaanide (mukopolüsahhariidide) ladestumine kudedes ja eritumine uriiniga, sümtomiteks erinevad luu, kõhre ja sidekoe haigusnähud ning alaareng</t>
        </is>
      </c>
      <c r="AL305" s="2" t="inlineStr">
        <is>
          <t>mukopolysakkaridoosi</t>
        </is>
      </c>
      <c r="AM305" s="2" t="inlineStr">
        <is>
          <t>3</t>
        </is>
      </c>
      <c r="AN305" s="2" t="inlineStr">
        <is>
          <t/>
        </is>
      </c>
      <c r="AO305" t="inlineStr">
        <is>
          <t/>
        </is>
      </c>
      <c r="AP305" s="2" t="inlineStr">
        <is>
          <t>mucopolysaccharidose</t>
        </is>
      </c>
      <c r="AQ305" s="2" t="inlineStr">
        <is>
          <t>3</t>
        </is>
      </c>
      <c r="AR305" s="2" t="inlineStr">
        <is>
          <t/>
        </is>
      </c>
      <c r="AS305" t="inlineStr">
        <is>
          <t>altération du métabolisme des mucopolysaccharides entraînant leur accumulation anormale en particulier au niveau du foie, du cerveau et de la cornée</t>
        </is>
      </c>
      <c r="AT305" s="2" t="inlineStr">
        <is>
          <t>múcapolaisiúicrídeois</t>
        </is>
      </c>
      <c r="AU305" s="2" t="inlineStr">
        <is>
          <t>3</t>
        </is>
      </c>
      <c r="AV305" s="2" t="inlineStr">
        <is>
          <t/>
        </is>
      </c>
      <c r="AW305" t="inlineStr">
        <is>
          <t/>
        </is>
      </c>
      <c r="AX305" t="inlineStr">
        <is>
          <t/>
        </is>
      </c>
      <c r="AY305" t="inlineStr">
        <is>
          <t/>
        </is>
      </c>
      <c r="AZ305" t="inlineStr">
        <is>
          <t/>
        </is>
      </c>
      <c r="BA305" t="inlineStr">
        <is>
          <t/>
        </is>
      </c>
      <c r="BB305" t="inlineStr">
        <is>
          <t/>
        </is>
      </c>
      <c r="BC305" t="inlineStr">
        <is>
          <t/>
        </is>
      </c>
      <c r="BD305" t="inlineStr">
        <is>
          <t/>
        </is>
      </c>
      <c r="BE305" t="inlineStr">
        <is>
          <t/>
        </is>
      </c>
      <c r="BF305" s="2" t="inlineStr">
        <is>
          <t>mucopolisaccaridosi|
MPS</t>
        </is>
      </c>
      <c r="BG305" s="2" t="inlineStr">
        <is>
          <t>3|
3</t>
        </is>
      </c>
      <c r="BH305" s="2" t="inlineStr">
        <is>
          <t xml:space="preserve">|
</t>
        </is>
      </c>
      <c r="BI305" t="inlineStr">
        <is>
          <t>gruppo di malattie genetiche causate dalla carenza di enzimi che catabolizzano i glicosaminoglicani</t>
        </is>
      </c>
      <c r="BJ305" t="inlineStr">
        <is>
          <t/>
        </is>
      </c>
      <c r="BK305" t="inlineStr">
        <is>
          <t/>
        </is>
      </c>
      <c r="BL305" t="inlineStr">
        <is>
          <t/>
        </is>
      </c>
      <c r="BM305" t="inlineStr">
        <is>
          <t/>
        </is>
      </c>
      <c r="BN305" t="inlineStr">
        <is>
          <t/>
        </is>
      </c>
      <c r="BO305" t="inlineStr">
        <is>
          <t/>
        </is>
      </c>
      <c r="BP305" t="inlineStr">
        <is>
          <t/>
        </is>
      </c>
      <c r="BQ305" t="inlineStr">
        <is>
          <t/>
        </is>
      </c>
      <c r="BR305" s="2" t="inlineStr">
        <is>
          <t>MPS|
mukopolisakkaridożi</t>
        </is>
      </c>
      <c r="BS305" s="2" t="inlineStr">
        <is>
          <t>3|
3</t>
        </is>
      </c>
      <c r="BT305" s="2" t="inlineStr">
        <is>
          <t xml:space="preserve">|
</t>
        </is>
      </c>
      <c r="BU305" t="inlineStr">
        <is>
          <t/>
        </is>
      </c>
      <c r="BV305" s="2" t="inlineStr">
        <is>
          <t>mucopolysaccharidose|
MPS</t>
        </is>
      </c>
      <c r="BW305" s="2" t="inlineStr">
        <is>
          <t>3|
3</t>
        </is>
      </c>
      <c r="BX305" s="2" t="inlineStr">
        <is>
          <t xml:space="preserve">|
</t>
        </is>
      </c>
      <c r="BY305" t="inlineStr">
        <is>
          <t/>
        </is>
      </c>
      <c r="BZ305" s="2" t="inlineStr">
        <is>
          <t>mukopolisacharydoza|
MPS</t>
        </is>
      </c>
      <c r="CA305" s="2" t="inlineStr">
        <is>
          <t>4|
4</t>
        </is>
      </c>
      <c r="CB305" s="2" t="inlineStr">
        <is>
          <t xml:space="preserve">|
</t>
        </is>
      </c>
      <c r="CC305" t="inlineStr">
        <is>
          <t>„Mukopolisacharydoza - (MPS) zwana inaczej „maszkaronizmem" lub „gargoilizmem", jest dziedziczona przez dzieci od zdrowych rodziców. Występuje mniej więcej raz na 100 tysięcy narodzin. MPS polega na wrodzonym zaburzeniu przemiany materii. Mukopolisacharydy to długie łańcuchy cząsteczek cukru biorące udział w tworzeniu tkanki łącznej. Słowo „mukos" odnosi się do wyglądu substancji, czyli 'galaretowaty', „poly" oznacza 'wiele', a „sacharydy" to 'cukry'. Mukopolisacharydy za pomocą odpowiednich enzymów są nieustannie w organizmie rozkładane na pojedyncze części i na powrót tworzone. U dzieci z MPS brakuje pewnego enzymu potrzebnego do przeprowadzenia tych reakcji bez zakłóceń. Proces przemiany cukrów złożonych zostaje przerwany. W efekcie są one odkładane we wszystkich typach tkanki łącznej ciała, powodując stopniowe niszczenie narządów. W zależności od rodzaju enzymu, którego brakuje, rozróżnia się kilka odmian mukopolisacharydoz.Najbardziej charakterystyczne objawy MPS to: pogrubione rysy twarzy, zmiany kostne, przykurcze w stawach, powiększenie wątroby i śledziony, w niektórych typach występuje zmętnienie rogówki oka, niedosłuch, zmiany w sercu, niedobór wzrostu i postępujące upośledzenie umysłowe.”</t>
        </is>
      </c>
      <c r="CD305" s="2" t="inlineStr">
        <is>
          <t>mucopolissacaridose</t>
        </is>
      </c>
      <c r="CE305" s="2" t="inlineStr">
        <is>
          <t>3</t>
        </is>
      </c>
      <c r="CF305" s="2" t="inlineStr">
        <is>
          <t/>
        </is>
      </c>
      <c r="CG305" t="inlineStr">
        <is>
          <t>Nome genérico de um conjunto de doenças devidas a diversos defeitos enzimáticos hereditários que afectam o metabolismo dos mucopolissacáridos.</t>
        </is>
      </c>
      <c r="CH305" t="inlineStr">
        <is>
          <t/>
        </is>
      </c>
      <c r="CI305" t="inlineStr">
        <is>
          <t/>
        </is>
      </c>
      <c r="CJ305" t="inlineStr">
        <is>
          <t/>
        </is>
      </c>
      <c r="CK305" t="inlineStr">
        <is>
          <t/>
        </is>
      </c>
      <c r="CL305" t="inlineStr">
        <is>
          <t/>
        </is>
      </c>
      <c r="CM305" t="inlineStr">
        <is>
          <t/>
        </is>
      </c>
      <c r="CN305" t="inlineStr">
        <is>
          <t/>
        </is>
      </c>
      <c r="CO305" t="inlineStr">
        <is>
          <t/>
        </is>
      </c>
      <c r="CP305" s="2" t="inlineStr">
        <is>
          <t>mukopolisaharidoza</t>
        </is>
      </c>
      <c r="CQ305" s="2" t="inlineStr">
        <is>
          <t>3</t>
        </is>
      </c>
      <c r="CR305" s="2" t="inlineStr">
        <is>
          <t/>
        </is>
      </c>
      <c r="CS305" t="inlineStr">
        <is>
          <t>Prirojena motnja v presnovi ogljikovih hidratov.</t>
        </is>
      </c>
      <c r="CT305" s="2" t="inlineStr">
        <is>
          <t>mukopolysackaridos|
MPS</t>
        </is>
      </c>
      <c r="CU305" s="2" t="inlineStr">
        <is>
          <t>3|
3</t>
        </is>
      </c>
      <c r="CV305" s="2" t="inlineStr">
        <is>
          <t xml:space="preserve">|
</t>
        </is>
      </c>
      <c r="CW305" t="inlineStr">
        <is>
          <t>ärftlig rubbning i omsättningen av sura glykosaminoglykaner, vilka finns i bindvävens grundsubstans</t>
        </is>
      </c>
    </row>
    <row r="306">
      <c r="A306" s="1" t="str">
        <f>HYPERLINK("https://iate.europa.eu/entry/result/1226312/all", "1226312")</f>
        <v>1226312</v>
      </c>
      <c r="B306" t="inlineStr">
        <is>
          <t>SOCIAL QUESTIONS</t>
        </is>
      </c>
      <c r="C306" t="inlineStr">
        <is>
          <t>SOCIAL QUESTIONS|health|medical science</t>
        </is>
      </c>
      <c r="D306" t="inlineStr">
        <is>
          <t>no</t>
        </is>
      </c>
      <c r="E306" t="inlineStr">
        <is>
          <t/>
        </is>
      </c>
      <c r="F306" t="inlineStr">
        <is>
          <t/>
        </is>
      </c>
      <c r="G306" t="inlineStr">
        <is>
          <t/>
        </is>
      </c>
      <c r="H306" t="inlineStr">
        <is>
          <t/>
        </is>
      </c>
      <c r="I306" t="inlineStr">
        <is>
          <t/>
        </is>
      </c>
      <c r="J306" t="inlineStr">
        <is>
          <t/>
        </is>
      </c>
      <c r="K306" t="inlineStr">
        <is>
          <t/>
        </is>
      </c>
      <c r="L306" t="inlineStr">
        <is>
          <t/>
        </is>
      </c>
      <c r="M306" t="inlineStr">
        <is>
          <t/>
        </is>
      </c>
      <c r="N306" s="2" t="inlineStr">
        <is>
          <t>lymfeknud</t>
        </is>
      </c>
      <c r="O306" s="2" t="inlineStr">
        <is>
          <t>3</t>
        </is>
      </c>
      <c r="P306" s="2" t="inlineStr">
        <is>
          <t/>
        </is>
      </c>
      <c r="Q306" t="inlineStr">
        <is>
          <t/>
        </is>
      </c>
      <c r="R306" s="2" t="inlineStr">
        <is>
          <t>Lymphödem</t>
        </is>
      </c>
      <c r="S306" s="2" t="inlineStr">
        <is>
          <t>3</t>
        </is>
      </c>
      <c r="T306" s="2" t="inlineStr">
        <is>
          <t/>
        </is>
      </c>
      <c r="U306" t="inlineStr">
        <is>
          <t/>
        </is>
      </c>
      <c r="V306" t="inlineStr">
        <is>
          <t/>
        </is>
      </c>
      <c r="W306" t="inlineStr">
        <is>
          <t/>
        </is>
      </c>
      <c r="X306" t="inlineStr">
        <is>
          <t/>
        </is>
      </c>
      <c r="Y306" t="inlineStr">
        <is>
          <t/>
        </is>
      </c>
      <c r="Z306" s="2" t="inlineStr">
        <is>
          <t>lymphoedema|
lymphedema</t>
        </is>
      </c>
      <c r="AA306" s="2" t="inlineStr">
        <is>
          <t>3|
1</t>
        </is>
      </c>
      <c r="AB306" s="2" t="inlineStr">
        <is>
          <t xml:space="preserve">|
</t>
        </is>
      </c>
      <c r="AC306" t="inlineStr">
        <is>
          <t>localised swelling of the body caused by an abnormal accumulation of lymph</t>
        </is>
      </c>
      <c r="AD306" s="2" t="inlineStr">
        <is>
          <t>linfedema</t>
        </is>
      </c>
      <c r="AE306" s="2" t="inlineStr">
        <is>
          <t>3</t>
        </is>
      </c>
      <c r="AF306" s="2" t="inlineStr">
        <is>
          <t/>
        </is>
      </c>
      <c r="AG306" t="inlineStr">
        <is>
          <t/>
        </is>
      </c>
      <c r="AH306" t="inlineStr">
        <is>
          <t/>
        </is>
      </c>
      <c r="AI306" t="inlineStr">
        <is>
          <t/>
        </is>
      </c>
      <c r="AJ306" t="inlineStr">
        <is>
          <t/>
        </is>
      </c>
      <c r="AK306" t="inlineStr">
        <is>
          <t/>
        </is>
      </c>
      <c r="AL306" t="inlineStr">
        <is>
          <t/>
        </is>
      </c>
      <c r="AM306" t="inlineStr">
        <is>
          <t/>
        </is>
      </c>
      <c r="AN306" t="inlineStr">
        <is>
          <t/>
        </is>
      </c>
      <c r="AO306" t="inlineStr">
        <is>
          <t/>
        </is>
      </c>
      <c r="AP306" s="2" t="inlineStr">
        <is>
          <t>lymphoedème|
LO</t>
        </is>
      </c>
      <c r="AQ306" s="2" t="inlineStr">
        <is>
          <t>3|
3</t>
        </is>
      </c>
      <c r="AR306" s="2" t="inlineStr">
        <is>
          <t xml:space="preserve">|
</t>
        </is>
      </c>
      <c r="AS306" t="inlineStr">
        <is>
          <t/>
        </is>
      </c>
      <c r="AT306" t="inlineStr">
        <is>
          <t/>
        </is>
      </c>
      <c r="AU306" t="inlineStr">
        <is>
          <t/>
        </is>
      </c>
      <c r="AV306" t="inlineStr">
        <is>
          <t/>
        </is>
      </c>
      <c r="AW306" t="inlineStr">
        <is>
          <t/>
        </is>
      </c>
      <c r="AX306" t="inlineStr">
        <is>
          <t/>
        </is>
      </c>
      <c r="AY306" t="inlineStr">
        <is>
          <t/>
        </is>
      </c>
      <c r="AZ306" t="inlineStr">
        <is>
          <t/>
        </is>
      </c>
      <c r="BA306" t="inlineStr">
        <is>
          <t/>
        </is>
      </c>
      <c r="BB306" t="inlineStr">
        <is>
          <t/>
        </is>
      </c>
      <c r="BC306" t="inlineStr">
        <is>
          <t/>
        </is>
      </c>
      <c r="BD306" t="inlineStr">
        <is>
          <t/>
        </is>
      </c>
      <c r="BE306" t="inlineStr">
        <is>
          <t/>
        </is>
      </c>
      <c r="BF306" s="2" t="inlineStr">
        <is>
          <t>linfedema</t>
        </is>
      </c>
      <c r="BG306" s="2" t="inlineStr">
        <is>
          <t>3</t>
        </is>
      </c>
      <c r="BH306" s="2" t="inlineStr">
        <is>
          <t/>
        </is>
      </c>
      <c r="BI306" t="inlineStr">
        <is>
          <t/>
        </is>
      </c>
      <c r="BJ306" t="inlineStr">
        <is>
          <t/>
        </is>
      </c>
      <c r="BK306" t="inlineStr">
        <is>
          <t/>
        </is>
      </c>
      <c r="BL306" t="inlineStr">
        <is>
          <t/>
        </is>
      </c>
      <c r="BM306" t="inlineStr">
        <is>
          <t/>
        </is>
      </c>
      <c r="BN306" t="inlineStr">
        <is>
          <t/>
        </is>
      </c>
      <c r="BO306" t="inlineStr">
        <is>
          <t/>
        </is>
      </c>
      <c r="BP306" t="inlineStr">
        <is>
          <t/>
        </is>
      </c>
      <c r="BQ306" t="inlineStr">
        <is>
          <t/>
        </is>
      </c>
      <c r="BR306" t="inlineStr">
        <is>
          <t/>
        </is>
      </c>
      <c r="BS306" t="inlineStr">
        <is>
          <t/>
        </is>
      </c>
      <c r="BT306" t="inlineStr">
        <is>
          <t/>
        </is>
      </c>
      <c r="BU306" t="inlineStr">
        <is>
          <t/>
        </is>
      </c>
      <c r="BV306" t="inlineStr">
        <is>
          <t/>
        </is>
      </c>
      <c r="BW306" t="inlineStr">
        <is>
          <t/>
        </is>
      </c>
      <c r="BX306" t="inlineStr">
        <is>
          <t/>
        </is>
      </c>
      <c r="BY306" t="inlineStr">
        <is>
          <t/>
        </is>
      </c>
      <c r="BZ306" t="inlineStr">
        <is>
          <t/>
        </is>
      </c>
      <c r="CA306" t="inlineStr">
        <is>
          <t/>
        </is>
      </c>
      <c r="CB306" t="inlineStr">
        <is>
          <t/>
        </is>
      </c>
      <c r="CC306" t="inlineStr">
        <is>
          <t/>
        </is>
      </c>
      <c r="CD306" t="inlineStr">
        <is>
          <t/>
        </is>
      </c>
      <c r="CE306" t="inlineStr">
        <is>
          <t/>
        </is>
      </c>
      <c r="CF306" t="inlineStr">
        <is>
          <t/>
        </is>
      </c>
      <c r="CG306" t="inlineStr">
        <is>
          <t/>
        </is>
      </c>
      <c r="CH306" t="inlineStr">
        <is>
          <t/>
        </is>
      </c>
      <c r="CI306" t="inlineStr">
        <is>
          <t/>
        </is>
      </c>
      <c r="CJ306" t="inlineStr">
        <is>
          <t/>
        </is>
      </c>
      <c r="CK306" t="inlineStr">
        <is>
          <t/>
        </is>
      </c>
      <c r="CL306" t="inlineStr">
        <is>
          <t/>
        </is>
      </c>
      <c r="CM306" t="inlineStr">
        <is>
          <t/>
        </is>
      </c>
      <c r="CN306" t="inlineStr">
        <is>
          <t/>
        </is>
      </c>
      <c r="CO306" t="inlineStr">
        <is>
          <t/>
        </is>
      </c>
      <c r="CP306" t="inlineStr">
        <is>
          <t/>
        </is>
      </c>
      <c r="CQ306" t="inlineStr">
        <is>
          <t/>
        </is>
      </c>
      <c r="CR306" t="inlineStr">
        <is>
          <t/>
        </is>
      </c>
      <c r="CS306" t="inlineStr">
        <is>
          <t/>
        </is>
      </c>
      <c r="CT306" t="inlineStr">
        <is>
          <t/>
        </is>
      </c>
      <c r="CU306" t="inlineStr">
        <is>
          <t/>
        </is>
      </c>
      <c r="CV306" t="inlineStr">
        <is>
          <t/>
        </is>
      </c>
      <c r="CW306" t="inlineStr">
        <is>
          <t/>
        </is>
      </c>
    </row>
    <row r="307">
      <c r="A307" s="1" t="str">
        <f>HYPERLINK("https://iate.europa.eu/entry/result/1685823/all", "1685823")</f>
        <v>1685823</v>
      </c>
      <c r="B307" t="inlineStr">
        <is>
          <t>SOCIAL QUESTIONS</t>
        </is>
      </c>
      <c r="C307" t="inlineStr">
        <is>
          <t>SOCIAL QUESTIONS|health|medical science</t>
        </is>
      </c>
      <c r="D307" t="inlineStr">
        <is>
          <t>no</t>
        </is>
      </c>
      <c r="E307" t="inlineStr">
        <is>
          <t/>
        </is>
      </c>
      <c r="F307" t="inlineStr">
        <is>
          <t/>
        </is>
      </c>
      <c r="G307" t="inlineStr">
        <is>
          <t/>
        </is>
      </c>
      <c r="H307" t="inlineStr">
        <is>
          <t/>
        </is>
      </c>
      <c r="I307" t="inlineStr">
        <is>
          <t/>
        </is>
      </c>
      <c r="J307" t="inlineStr">
        <is>
          <t/>
        </is>
      </c>
      <c r="K307" t="inlineStr">
        <is>
          <t/>
        </is>
      </c>
      <c r="L307" t="inlineStr">
        <is>
          <t/>
        </is>
      </c>
      <c r="M307" t="inlineStr">
        <is>
          <t/>
        </is>
      </c>
      <c r="N307" s="2" t="inlineStr">
        <is>
          <t>leukodystrofi</t>
        </is>
      </c>
      <c r="O307" s="2" t="inlineStr">
        <is>
          <t>3</t>
        </is>
      </c>
      <c r="P307" s="2" t="inlineStr">
        <is>
          <t/>
        </is>
      </c>
      <c r="Q307" t="inlineStr">
        <is>
          <t/>
        </is>
      </c>
      <c r="R307" t="inlineStr">
        <is>
          <t/>
        </is>
      </c>
      <c r="S307" t="inlineStr">
        <is>
          <t/>
        </is>
      </c>
      <c r="T307" t="inlineStr">
        <is>
          <t/>
        </is>
      </c>
      <c r="U307" t="inlineStr">
        <is>
          <t/>
        </is>
      </c>
      <c r="V307" s="2" t="inlineStr">
        <is>
          <t>λευκοδυστροφία</t>
        </is>
      </c>
      <c r="W307" s="2" t="inlineStr">
        <is>
          <t>3</t>
        </is>
      </c>
      <c r="X307" s="2" t="inlineStr">
        <is>
          <t/>
        </is>
      </c>
      <c r="Y307" t="inlineStr">
        <is>
          <t/>
        </is>
      </c>
      <c r="Z307" s="2" t="inlineStr">
        <is>
          <t>leukodystrophy</t>
        </is>
      </c>
      <c r="AA307" s="2" t="inlineStr">
        <is>
          <t>3</t>
        </is>
      </c>
      <c r="AB307" s="2" t="inlineStr">
        <is>
          <t/>
        </is>
      </c>
      <c r="AC307" t="inlineStr">
        <is>
          <t/>
        </is>
      </c>
      <c r="AD307" s="2" t="inlineStr">
        <is>
          <t>leucodistrofia</t>
        </is>
      </c>
      <c r="AE307" s="2" t="inlineStr">
        <is>
          <t>3</t>
        </is>
      </c>
      <c r="AF307" s="2" t="inlineStr">
        <is>
          <t/>
        </is>
      </c>
      <c r="AG307" t="inlineStr">
        <is>
          <t/>
        </is>
      </c>
      <c r="AH307" t="inlineStr">
        <is>
          <t/>
        </is>
      </c>
      <c r="AI307" t="inlineStr">
        <is>
          <t/>
        </is>
      </c>
      <c r="AJ307" t="inlineStr">
        <is>
          <t/>
        </is>
      </c>
      <c r="AK307" t="inlineStr">
        <is>
          <t/>
        </is>
      </c>
      <c r="AL307" s="2" t="inlineStr">
        <is>
          <t>leukodystrofia</t>
        </is>
      </c>
      <c r="AM307" s="2" t="inlineStr">
        <is>
          <t>3</t>
        </is>
      </c>
      <c r="AN307" s="2" t="inlineStr">
        <is>
          <t/>
        </is>
      </c>
      <c r="AO307" t="inlineStr">
        <is>
          <t/>
        </is>
      </c>
      <c r="AP307" s="2" t="inlineStr">
        <is>
          <t>leucodystrophie</t>
        </is>
      </c>
      <c r="AQ307" s="2" t="inlineStr">
        <is>
          <t>3</t>
        </is>
      </c>
      <c r="AR307" s="2" t="inlineStr">
        <is>
          <t/>
        </is>
      </c>
      <c r="AS307" t="inlineStr">
        <is>
          <t>affection dégénérative du système nerveux, souvent héréditaire, caractérisée par une démyélinisation et l'absence de signes inflammatoires</t>
        </is>
      </c>
      <c r="AT307" t="inlineStr">
        <is>
          <t/>
        </is>
      </c>
      <c r="AU307" t="inlineStr">
        <is>
          <t/>
        </is>
      </c>
      <c r="AV307" t="inlineStr">
        <is>
          <t/>
        </is>
      </c>
      <c r="AW307" t="inlineStr">
        <is>
          <t/>
        </is>
      </c>
      <c r="AX307" t="inlineStr">
        <is>
          <t/>
        </is>
      </c>
      <c r="AY307" t="inlineStr">
        <is>
          <t/>
        </is>
      </c>
      <c r="AZ307" t="inlineStr">
        <is>
          <t/>
        </is>
      </c>
      <c r="BA307" t="inlineStr">
        <is>
          <t/>
        </is>
      </c>
      <c r="BB307" t="inlineStr">
        <is>
          <t/>
        </is>
      </c>
      <c r="BC307" t="inlineStr">
        <is>
          <t/>
        </is>
      </c>
      <c r="BD307" t="inlineStr">
        <is>
          <t/>
        </is>
      </c>
      <c r="BE307" t="inlineStr">
        <is>
          <t/>
        </is>
      </c>
      <c r="BF307" s="2" t="inlineStr">
        <is>
          <t>leucodistrofia</t>
        </is>
      </c>
      <c r="BG307" s="2" t="inlineStr">
        <is>
          <t>3</t>
        </is>
      </c>
      <c r="BH307" s="2" t="inlineStr">
        <is>
          <t/>
        </is>
      </c>
      <c r="BI307" t="inlineStr">
        <is>
          <t>affezione degenerativa del sistema nervoso che riconosce come genesi un disordine del metabolismo della mielina</t>
        </is>
      </c>
      <c r="BJ307" t="inlineStr">
        <is>
          <t/>
        </is>
      </c>
      <c r="BK307" t="inlineStr">
        <is>
          <t/>
        </is>
      </c>
      <c r="BL307" t="inlineStr">
        <is>
          <t/>
        </is>
      </c>
      <c r="BM307" t="inlineStr">
        <is>
          <t/>
        </is>
      </c>
      <c r="BN307" t="inlineStr">
        <is>
          <t/>
        </is>
      </c>
      <c r="BO307" t="inlineStr">
        <is>
          <t/>
        </is>
      </c>
      <c r="BP307" t="inlineStr">
        <is>
          <t/>
        </is>
      </c>
      <c r="BQ307" t="inlineStr">
        <is>
          <t/>
        </is>
      </c>
      <c r="BR307" t="inlineStr">
        <is>
          <t/>
        </is>
      </c>
      <c r="BS307" t="inlineStr">
        <is>
          <t/>
        </is>
      </c>
      <c r="BT307" t="inlineStr">
        <is>
          <t/>
        </is>
      </c>
      <c r="BU307" t="inlineStr">
        <is>
          <t/>
        </is>
      </c>
      <c r="BV307" s="2" t="inlineStr">
        <is>
          <t>leukodystrofie|
leukodystrofia</t>
        </is>
      </c>
      <c r="BW307" s="2" t="inlineStr">
        <is>
          <t>3|
3</t>
        </is>
      </c>
      <c r="BX307" s="2" t="inlineStr">
        <is>
          <t xml:space="preserve">|
</t>
        </is>
      </c>
      <c r="BY307" t="inlineStr">
        <is>
          <t>dystrofie van de witte hersenstof</t>
        </is>
      </c>
      <c r="BZ307" t="inlineStr">
        <is>
          <t/>
        </is>
      </c>
      <c r="CA307" t="inlineStr">
        <is>
          <t/>
        </is>
      </c>
      <c r="CB307" t="inlineStr">
        <is>
          <t/>
        </is>
      </c>
      <c r="CC307" t="inlineStr">
        <is>
          <t/>
        </is>
      </c>
      <c r="CD307" s="2" t="inlineStr">
        <is>
          <t>leucodistrofia</t>
        </is>
      </c>
      <c r="CE307" s="2" t="inlineStr">
        <is>
          <t>3</t>
        </is>
      </c>
      <c r="CF307" s="2" t="inlineStr">
        <is>
          <t/>
        </is>
      </c>
      <c r="CG307" t="inlineStr">
        <is>
          <t/>
        </is>
      </c>
      <c r="CH307" t="inlineStr">
        <is>
          <t/>
        </is>
      </c>
      <c r="CI307" t="inlineStr">
        <is>
          <t/>
        </is>
      </c>
      <c r="CJ307" t="inlineStr">
        <is>
          <t/>
        </is>
      </c>
      <c r="CK307" t="inlineStr">
        <is>
          <t/>
        </is>
      </c>
      <c r="CL307" t="inlineStr">
        <is>
          <t/>
        </is>
      </c>
      <c r="CM307" t="inlineStr">
        <is>
          <t/>
        </is>
      </c>
      <c r="CN307" t="inlineStr">
        <is>
          <t/>
        </is>
      </c>
      <c r="CO307" t="inlineStr">
        <is>
          <t/>
        </is>
      </c>
      <c r="CP307" t="inlineStr">
        <is>
          <t/>
        </is>
      </c>
      <c r="CQ307" t="inlineStr">
        <is>
          <t/>
        </is>
      </c>
      <c r="CR307" t="inlineStr">
        <is>
          <t/>
        </is>
      </c>
      <c r="CS307" t="inlineStr">
        <is>
          <t/>
        </is>
      </c>
      <c r="CT307" t="inlineStr">
        <is>
          <t/>
        </is>
      </c>
      <c r="CU307" t="inlineStr">
        <is>
          <t/>
        </is>
      </c>
      <c r="CV307" t="inlineStr">
        <is>
          <t/>
        </is>
      </c>
      <c r="CW307" t="inlineStr">
        <is>
          <t/>
        </is>
      </c>
    </row>
    <row r="308">
      <c r="A308" s="1" t="str">
        <f>HYPERLINK("https://iate.europa.eu/entry/result/2230188/all", "2230188")</f>
        <v>2230188</v>
      </c>
      <c r="B308" t="inlineStr">
        <is>
          <t>INTERNATIONAL ORGANISATIONS</t>
        </is>
      </c>
      <c r="C308" t="inlineStr">
        <is>
          <t>INTERNATIONAL ORGANISATIONS</t>
        </is>
      </c>
      <c r="D308" t="inlineStr">
        <is>
          <t>no</t>
        </is>
      </c>
      <c r="E308" t="inlineStr">
        <is>
          <t/>
        </is>
      </c>
      <c r="F308" t="inlineStr">
        <is>
          <t/>
        </is>
      </c>
      <c r="G308" t="inlineStr">
        <is>
          <t/>
        </is>
      </c>
      <c r="H308" t="inlineStr">
        <is>
          <t/>
        </is>
      </c>
      <c r="I308" t="inlineStr">
        <is>
          <t/>
        </is>
      </c>
      <c r="J308" t="inlineStr">
        <is>
          <t/>
        </is>
      </c>
      <c r="K308" t="inlineStr">
        <is>
          <t/>
        </is>
      </c>
      <c r="L308" t="inlineStr">
        <is>
          <t/>
        </is>
      </c>
      <c r="M308" t="inlineStr">
        <is>
          <t/>
        </is>
      </c>
      <c r="N308" t="inlineStr">
        <is>
          <t/>
        </is>
      </c>
      <c r="O308" t="inlineStr">
        <is>
          <t/>
        </is>
      </c>
      <c r="P308" t="inlineStr">
        <is>
          <t/>
        </is>
      </c>
      <c r="Q308" t="inlineStr">
        <is>
          <t/>
        </is>
      </c>
      <c r="R308" t="inlineStr">
        <is>
          <t/>
        </is>
      </c>
      <c r="S308" t="inlineStr">
        <is>
          <t/>
        </is>
      </c>
      <c r="T308" t="inlineStr">
        <is>
          <t/>
        </is>
      </c>
      <c r="U308" t="inlineStr">
        <is>
          <t/>
        </is>
      </c>
      <c r="V308" t="inlineStr">
        <is>
          <t/>
        </is>
      </c>
      <c r="W308" t="inlineStr">
        <is>
          <t/>
        </is>
      </c>
      <c r="X308" t="inlineStr">
        <is>
          <t/>
        </is>
      </c>
      <c r="Y308" t="inlineStr">
        <is>
          <t/>
        </is>
      </c>
      <c r="Z308" s="2" t="inlineStr">
        <is>
          <t>International Steering Committee for Global Mapping</t>
        </is>
      </c>
      <c r="AA308" s="2" t="inlineStr">
        <is>
          <t>3</t>
        </is>
      </c>
      <c r="AB308" s="2" t="inlineStr">
        <is>
          <t/>
        </is>
      </c>
      <c r="AC308" t="inlineStr">
        <is>
          <t/>
        </is>
      </c>
      <c r="AD308" s="2" t="inlineStr">
        <is>
          <t>Comité Directivo Internacional de Cartografía Mundial</t>
        </is>
      </c>
      <c r="AE308" s="2" t="inlineStr">
        <is>
          <t>4</t>
        </is>
      </c>
      <c r="AF308" s="2" t="inlineStr">
        <is>
          <t/>
        </is>
      </c>
      <c r="AG308" t="inlineStr">
        <is>
          <t/>
        </is>
      </c>
      <c r="AH308" t="inlineStr">
        <is>
          <t/>
        </is>
      </c>
      <c r="AI308" t="inlineStr">
        <is>
          <t/>
        </is>
      </c>
      <c r="AJ308" t="inlineStr">
        <is>
          <t/>
        </is>
      </c>
      <c r="AK308" t="inlineStr">
        <is>
          <t/>
        </is>
      </c>
      <c r="AL308" t="inlineStr">
        <is>
          <t/>
        </is>
      </c>
      <c r="AM308" t="inlineStr">
        <is>
          <t/>
        </is>
      </c>
      <c r="AN308" t="inlineStr">
        <is>
          <t/>
        </is>
      </c>
      <c r="AO308" t="inlineStr">
        <is>
          <t/>
        </is>
      </c>
      <c r="AP308" t="inlineStr">
        <is>
          <t/>
        </is>
      </c>
      <c r="AQ308" t="inlineStr">
        <is>
          <t/>
        </is>
      </c>
      <c r="AR308" t="inlineStr">
        <is>
          <t/>
        </is>
      </c>
      <c r="AS308" t="inlineStr">
        <is>
          <t/>
        </is>
      </c>
      <c r="AT308" t="inlineStr">
        <is>
          <t/>
        </is>
      </c>
      <c r="AU308" t="inlineStr">
        <is>
          <t/>
        </is>
      </c>
      <c r="AV308" t="inlineStr">
        <is>
          <t/>
        </is>
      </c>
      <c r="AW308" t="inlineStr">
        <is>
          <t/>
        </is>
      </c>
      <c r="AX308" t="inlineStr">
        <is>
          <t/>
        </is>
      </c>
      <c r="AY308" t="inlineStr">
        <is>
          <t/>
        </is>
      </c>
      <c r="AZ308" t="inlineStr">
        <is>
          <t/>
        </is>
      </c>
      <c r="BA308" t="inlineStr">
        <is>
          <t/>
        </is>
      </c>
      <c r="BB308" t="inlineStr">
        <is>
          <t/>
        </is>
      </c>
      <c r="BC308" t="inlineStr">
        <is>
          <t/>
        </is>
      </c>
      <c r="BD308" t="inlineStr">
        <is>
          <t/>
        </is>
      </c>
      <c r="BE308" t="inlineStr">
        <is>
          <t/>
        </is>
      </c>
      <c r="BF308" t="inlineStr">
        <is>
          <t/>
        </is>
      </c>
      <c r="BG308" t="inlineStr">
        <is>
          <t/>
        </is>
      </c>
      <c r="BH308" t="inlineStr">
        <is>
          <t/>
        </is>
      </c>
      <c r="BI308" t="inlineStr">
        <is>
          <t/>
        </is>
      </c>
      <c r="BJ308" t="inlineStr">
        <is>
          <t/>
        </is>
      </c>
      <c r="BK308" t="inlineStr">
        <is>
          <t/>
        </is>
      </c>
      <c r="BL308" t="inlineStr">
        <is>
          <t/>
        </is>
      </c>
      <c r="BM308" t="inlineStr">
        <is>
          <t/>
        </is>
      </c>
      <c r="BN308" t="inlineStr">
        <is>
          <t/>
        </is>
      </c>
      <c r="BO308" t="inlineStr">
        <is>
          <t/>
        </is>
      </c>
      <c r="BP308" t="inlineStr">
        <is>
          <t/>
        </is>
      </c>
      <c r="BQ308" t="inlineStr">
        <is>
          <t/>
        </is>
      </c>
      <c r="BR308" t="inlineStr">
        <is>
          <t/>
        </is>
      </c>
      <c r="BS308" t="inlineStr">
        <is>
          <t/>
        </is>
      </c>
      <c r="BT308" t="inlineStr">
        <is>
          <t/>
        </is>
      </c>
      <c r="BU308" t="inlineStr">
        <is>
          <t/>
        </is>
      </c>
      <c r="BV308" t="inlineStr">
        <is>
          <t/>
        </is>
      </c>
      <c r="BW308" t="inlineStr">
        <is>
          <t/>
        </is>
      </c>
      <c r="BX308" t="inlineStr">
        <is>
          <t/>
        </is>
      </c>
      <c r="BY308" t="inlineStr">
        <is>
          <t/>
        </is>
      </c>
      <c r="BZ308" t="inlineStr">
        <is>
          <t/>
        </is>
      </c>
      <c r="CA308" t="inlineStr">
        <is>
          <t/>
        </is>
      </c>
      <c r="CB308" t="inlineStr">
        <is>
          <t/>
        </is>
      </c>
      <c r="CC308" t="inlineStr">
        <is>
          <t/>
        </is>
      </c>
      <c r="CD308" t="inlineStr">
        <is>
          <t/>
        </is>
      </c>
      <c r="CE308" t="inlineStr">
        <is>
          <t/>
        </is>
      </c>
      <c r="CF308" t="inlineStr">
        <is>
          <t/>
        </is>
      </c>
      <c r="CG308" t="inlineStr">
        <is>
          <t/>
        </is>
      </c>
      <c r="CH308" t="inlineStr">
        <is>
          <t/>
        </is>
      </c>
      <c r="CI308" t="inlineStr">
        <is>
          <t/>
        </is>
      </c>
      <c r="CJ308" t="inlineStr">
        <is>
          <t/>
        </is>
      </c>
      <c r="CK308" t="inlineStr">
        <is>
          <t/>
        </is>
      </c>
      <c r="CL308" t="inlineStr">
        <is>
          <t/>
        </is>
      </c>
      <c r="CM308" t="inlineStr">
        <is>
          <t/>
        </is>
      </c>
      <c r="CN308" t="inlineStr">
        <is>
          <t/>
        </is>
      </c>
      <c r="CO308" t="inlineStr">
        <is>
          <t/>
        </is>
      </c>
      <c r="CP308" t="inlineStr">
        <is>
          <t/>
        </is>
      </c>
      <c r="CQ308" t="inlineStr">
        <is>
          <t/>
        </is>
      </c>
      <c r="CR308" t="inlineStr">
        <is>
          <t/>
        </is>
      </c>
      <c r="CS308" t="inlineStr">
        <is>
          <t/>
        </is>
      </c>
      <c r="CT308" t="inlineStr">
        <is>
          <t/>
        </is>
      </c>
      <c r="CU308" t="inlineStr">
        <is>
          <t/>
        </is>
      </c>
      <c r="CV308" t="inlineStr">
        <is>
          <t/>
        </is>
      </c>
      <c r="CW308" t="inlineStr">
        <is>
          <t/>
        </is>
      </c>
    </row>
    <row r="309">
      <c r="A309" s="1" t="str">
        <f>HYPERLINK("https://iate.europa.eu/entry/result/1431591/all", "1431591")</f>
        <v>1431591</v>
      </c>
      <c r="B309" t="inlineStr">
        <is>
          <t>SOCIAL QUESTIONS</t>
        </is>
      </c>
      <c r="C309" t="inlineStr">
        <is>
          <t>SOCIAL QUESTIONS|health|medical science</t>
        </is>
      </c>
      <c r="D309" t="inlineStr">
        <is>
          <t>no</t>
        </is>
      </c>
      <c r="E309" t="inlineStr">
        <is>
          <t/>
        </is>
      </c>
      <c r="F309" t="inlineStr">
        <is>
          <t/>
        </is>
      </c>
      <c r="G309" t="inlineStr">
        <is>
          <t/>
        </is>
      </c>
      <c r="H309" t="inlineStr">
        <is>
          <t/>
        </is>
      </c>
      <c r="I309" t="inlineStr">
        <is>
          <t/>
        </is>
      </c>
      <c r="J309" t="inlineStr">
        <is>
          <t/>
        </is>
      </c>
      <c r="K309" t="inlineStr">
        <is>
          <t/>
        </is>
      </c>
      <c r="L309" t="inlineStr">
        <is>
          <t/>
        </is>
      </c>
      <c r="M309" t="inlineStr">
        <is>
          <t/>
        </is>
      </c>
      <c r="N309" s="2" t="inlineStr">
        <is>
          <t>hyperurikæmi|
hyperurikæmia</t>
        </is>
      </c>
      <c r="O309" s="2" t="inlineStr">
        <is>
          <t>3|
3</t>
        </is>
      </c>
      <c r="P309" s="2" t="inlineStr">
        <is>
          <t xml:space="preserve">|
</t>
        </is>
      </c>
      <c r="Q309" t="inlineStr">
        <is>
          <t/>
        </is>
      </c>
      <c r="R309" s="2" t="inlineStr">
        <is>
          <t>Hyperurikämie</t>
        </is>
      </c>
      <c r="S309" s="2" t="inlineStr">
        <is>
          <t>3</t>
        </is>
      </c>
      <c r="T309" s="2" t="inlineStr">
        <is>
          <t/>
        </is>
      </c>
      <c r="U309" t="inlineStr">
        <is>
          <t/>
        </is>
      </c>
      <c r="V309" s="2" t="inlineStr">
        <is>
          <t>υπερουρικαιμία</t>
        </is>
      </c>
      <c r="W309" s="2" t="inlineStr">
        <is>
          <t>3</t>
        </is>
      </c>
      <c r="X309" s="2" t="inlineStr">
        <is>
          <t/>
        </is>
      </c>
      <c r="Y309" t="inlineStr">
        <is>
          <t/>
        </is>
      </c>
      <c r="Z309" s="2" t="inlineStr">
        <is>
          <t>hyperuricemia</t>
        </is>
      </c>
      <c r="AA309" s="2" t="inlineStr">
        <is>
          <t>3</t>
        </is>
      </c>
      <c r="AB309" s="2" t="inlineStr">
        <is>
          <t/>
        </is>
      </c>
      <c r="AC309" t="inlineStr">
        <is>
          <t/>
        </is>
      </c>
      <c r="AD309" s="2" t="inlineStr">
        <is>
          <t>hiperuricemia</t>
        </is>
      </c>
      <c r="AE309" s="2" t="inlineStr">
        <is>
          <t>3</t>
        </is>
      </c>
      <c r="AF309" s="2" t="inlineStr">
        <is>
          <t/>
        </is>
      </c>
      <c r="AG309" t="inlineStr">
        <is>
          <t>exceso de ácido úrico en la sangre</t>
        </is>
      </c>
      <c r="AH309" t="inlineStr">
        <is>
          <t/>
        </is>
      </c>
      <c r="AI309" t="inlineStr">
        <is>
          <t/>
        </is>
      </c>
      <c r="AJ309" t="inlineStr">
        <is>
          <t/>
        </is>
      </c>
      <c r="AK309" t="inlineStr">
        <is>
          <t/>
        </is>
      </c>
      <c r="AL309" s="2" t="inlineStr">
        <is>
          <t>hyperurikemia</t>
        </is>
      </c>
      <c r="AM309" s="2" t="inlineStr">
        <is>
          <t>3</t>
        </is>
      </c>
      <c r="AN309" s="2" t="inlineStr">
        <is>
          <t/>
        </is>
      </c>
      <c r="AO309" t="inlineStr">
        <is>
          <t>veren virtsahapon liikarunsaus, joka voi johtaa kihtioireisiin</t>
        </is>
      </c>
      <c r="AP309" s="2" t="inlineStr">
        <is>
          <t>hyperuricémie</t>
        </is>
      </c>
      <c r="AQ309" s="2" t="inlineStr">
        <is>
          <t>3</t>
        </is>
      </c>
      <c r="AR309" s="2" t="inlineStr">
        <is>
          <t/>
        </is>
      </c>
      <c r="AS309" t="inlineStr">
        <is>
          <t>présence d'un excès d'acide urique dans le sang, observée particulièrement dans la goutte, ainsi que dans toute affection s'accompagnant d'une exagération du catabolisme des nucléoprotéides</t>
        </is>
      </c>
      <c r="AT309" t="inlineStr">
        <is>
          <t/>
        </is>
      </c>
      <c r="AU309" t="inlineStr">
        <is>
          <t/>
        </is>
      </c>
      <c r="AV309" t="inlineStr">
        <is>
          <t/>
        </is>
      </c>
      <c r="AW309" t="inlineStr">
        <is>
          <t/>
        </is>
      </c>
      <c r="AX309" t="inlineStr">
        <is>
          <t/>
        </is>
      </c>
      <c r="AY309" t="inlineStr">
        <is>
          <t/>
        </is>
      </c>
      <c r="AZ309" t="inlineStr">
        <is>
          <t/>
        </is>
      </c>
      <c r="BA309" t="inlineStr">
        <is>
          <t/>
        </is>
      </c>
      <c r="BB309" t="inlineStr">
        <is>
          <t/>
        </is>
      </c>
      <c r="BC309" t="inlineStr">
        <is>
          <t/>
        </is>
      </c>
      <c r="BD309" t="inlineStr">
        <is>
          <t/>
        </is>
      </c>
      <c r="BE309" t="inlineStr">
        <is>
          <t/>
        </is>
      </c>
      <c r="BF309" s="2" t="inlineStr">
        <is>
          <t>iperuricemia</t>
        </is>
      </c>
      <c r="BG309" s="2" t="inlineStr">
        <is>
          <t>3</t>
        </is>
      </c>
      <c r="BH309" s="2" t="inlineStr">
        <is>
          <t/>
        </is>
      </c>
      <c r="BI309" t="inlineStr">
        <is>
          <t/>
        </is>
      </c>
      <c r="BJ309" t="inlineStr">
        <is>
          <t/>
        </is>
      </c>
      <c r="BK309" t="inlineStr">
        <is>
          <t/>
        </is>
      </c>
      <c r="BL309" t="inlineStr">
        <is>
          <t/>
        </is>
      </c>
      <c r="BM309" t="inlineStr">
        <is>
          <t/>
        </is>
      </c>
      <c r="BN309" t="inlineStr">
        <is>
          <t/>
        </is>
      </c>
      <c r="BO309" t="inlineStr">
        <is>
          <t/>
        </is>
      </c>
      <c r="BP309" t="inlineStr">
        <is>
          <t/>
        </is>
      </c>
      <c r="BQ309" t="inlineStr">
        <is>
          <t/>
        </is>
      </c>
      <c r="BR309" t="inlineStr">
        <is>
          <t/>
        </is>
      </c>
      <c r="BS309" t="inlineStr">
        <is>
          <t/>
        </is>
      </c>
      <c r="BT309" t="inlineStr">
        <is>
          <t/>
        </is>
      </c>
      <c r="BU309" t="inlineStr">
        <is>
          <t/>
        </is>
      </c>
      <c r="BV309" s="2" t="inlineStr">
        <is>
          <t>hyperuricaemia|
hyperurikemie</t>
        </is>
      </c>
      <c r="BW309" s="2" t="inlineStr">
        <is>
          <t>3|
3</t>
        </is>
      </c>
      <c r="BX309" s="2" t="inlineStr">
        <is>
          <t xml:space="preserve">|
</t>
        </is>
      </c>
      <c r="BY309" t="inlineStr">
        <is>
          <t/>
        </is>
      </c>
      <c r="BZ309" t="inlineStr">
        <is>
          <t/>
        </is>
      </c>
      <c r="CA309" t="inlineStr">
        <is>
          <t/>
        </is>
      </c>
      <c r="CB309" t="inlineStr">
        <is>
          <t/>
        </is>
      </c>
      <c r="CC309" t="inlineStr">
        <is>
          <t/>
        </is>
      </c>
      <c r="CD309" s="2" t="inlineStr">
        <is>
          <t>hiperuricemia</t>
        </is>
      </c>
      <c r="CE309" s="2" t="inlineStr">
        <is>
          <t>3</t>
        </is>
      </c>
      <c r="CF309" s="2" t="inlineStr">
        <is>
          <t/>
        </is>
      </c>
      <c r="CG309" t="inlineStr">
        <is>
          <t/>
        </is>
      </c>
      <c r="CH309" t="inlineStr">
        <is>
          <t/>
        </is>
      </c>
      <c r="CI309" t="inlineStr">
        <is>
          <t/>
        </is>
      </c>
      <c r="CJ309" t="inlineStr">
        <is>
          <t/>
        </is>
      </c>
      <c r="CK309" t="inlineStr">
        <is>
          <t/>
        </is>
      </c>
      <c r="CL309" t="inlineStr">
        <is>
          <t/>
        </is>
      </c>
      <c r="CM309" t="inlineStr">
        <is>
          <t/>
        </is>
      </c>
      <c r="CN309" t="inlineStr">
        <is>
          <t/>
        </is>
      </c>
      <c r="CO309" t="inlineStr">
        <is>
          <t/>
        </is>
      </c>
      <c r="CP309" t="inlineStr">
        <is>
          <t/>
        </is>
      </c>
      <c r="CQ309" t="inlineStr">
        <is>
          <t/>
        </is>
      </c>
      <c r="CR309" t="inlineStr">
        <is>
          <t/>
        </is>
      </c>
      <c r="CS309" t="inlineStr">
        <is>
          <t/>
        </is>
      </c>
      <c r="CT309" s="2" t="inlineStr">
        <is>
          <t>hyperurikemi|
hyperuricemi</t>
        </is>
      </c>
      <c r="CU309" s="2" t="inlineStr">
        <is>
          <t>3|
3</t>
        </is>
      </c>
      <c r="CV309" s="2" t="inlineStr">
        <is>
          <t xml:space="preserve">|
</t>
        </is>
      </c>
      <c r="CW309" t="inlineStr">
        <is>
          <t>förhöjd mängd urinsyra i blodet</t>
        </is>
      </c>
    </row>
    <row r="310">
      <c r="A310" s="1" t="str">
        <f>HYPERLINK("https://iate.europa.eu/entry/result/35312/all", "35312")</f>
        <v>35312</v>
      </c>
      <c r="B310" t="inlineStr">
        <is>
          <t>AGRICULTURE, FORESTRY AND FISHERIES</t>
        </is>
      </c>
      <c r="C310" t="inlineStr">
        <is>
          <t>AGRICULTURE, FORESTRY AND FISHERIES|agricultural activity|animal production</t>
        </is>
      </c>
      <c r="D310" t="inlineStr">
        <is>
          <t>no</t>
        </is>
      </c>
      <c r="E310" t="inlineStr">
        <is>
          <t/>
        </is>
      </c>
      <c r="F310" t="inlineStr">
        <is>
          <t/>
        </is>
      </c>
      <c r="G310" t="inlineStr">
        <is>
          <t/>
        </is>
      </c>
      <c r="H310" t="inlineStr">
        <is>
          <t/>
        </is>
      </c>
      <c r="I310" t="inlineStr">
        <is>
          <t/>
        </is>
      </c>
      <c r="J310" t="inlineStr">
        <is>
          <t/>
        </is>
      </c>
      <c r="K310" t="inlineStr">
        <is>
          <t/>
        </is>
      </c>
      <c r="L310" t="inlineStr">
        <is>
          <t/>
        </is>
      </c>
      <c r="M310" t="inlineStr">
        <is>
          <t/>
        </is>
      </c>
      <c r="N310" s="2" t="inlineStr">
        <is>
          <t>Hæmodialyse</t>
        </is>
      </c>
      <c r="O310" s="2" t="inlineStr">
        <is>
          <t>3</t>
        </is>
      </c>
      <c r="P310" s="2" t="inlineStr">
        <is>
          <t/>
        </is>
      </c>
      <c r="Q310" t="inlineStr">
        <is>
          <t/>
        </is>
      </c>
      <c r="R310" s="2" t="inlineStr">
        <is>
          <t>Hämodialyse</t>
        </is>
      </c>
      <c r="S310" s="2" t="inlineStr">
        <is>
          <t>3</t>
        </is>
      </c>
      <c r="T310" s="2" t="inlineStr">
        <is>
          <t/>
        </is>
      </c>
      <c r="U310" t="inlineStr">
        <is>
          <t/>
        </is>
      </c>
      <c r="V310" s="2" t="inlineStr">
        <is>
          <t>Αιμοδιαπίδυση</t>
        </is>
      </c>
      <c r="W310" s="2" t="inlineStr">
        <is>
          <t>3</t>
        </is>
      </c>
      <c r="X310" s="2" t="inlineStr">
        <is>
          <t/>
        </is>
      </c>
      <c r="Y310" t="inlineStr">
        <is>
          <t/>
        </is>
      </c>
      <c r="Z310" s="2" t="inlineStr">
        <is>
          <t>Hemodialysis</t>
        </is>
      </c>
      <c r="AA310" s="2" t="inlineStr">
        <is>
          <t>3</t>
        </is>
      </c>
      <c r="AB310" s="2" t="inlineStr">
        <is>
          <t/>
        </is>
      </c>
      <c r="AC310" t="inlineStr">
        <is>
          <t>1.Clearance of the blood by means of a semipermeable membrane.</t>
        </is>
      </c>
      <c r="AD310" s="2" t="inlineStr">
        <is>
          <t>Hemodiálisis</t>
        </is>
      </c>
      <c r="AE310" s="2" t="inlineStr">
        <is>
          <t>3</t>
        </is>
      </c>
      <c r="AF310" s="2" t="inlineStr">
        <is>
          <t/>
        </is>
      </c>
      <c r="AG310" t="inlineStr">
        <is>
          <t/>
        </is>
      </c>
      <c r="AH310" t="inlineStr">
        <is>
          <t/>
        </is>
      </c>
      <c r="AI310" t="inlineStr">
        <is>
          <t/>
        </is>
      </c>
      <c r="AJ310" t="inlineStr">
        <is>
          <t/>
        </is>
      </c>
      <c r="AK310" t="inlineStr">
        <is>
          <t/>
        </is>
      </c>
      <c r="AL310" s="2" t="inlineStr">
        <is>
          <t>Hemodialyysiin</t>
        </is>
      </c>
      <c r="AM310" s="2" t="inlineStr">
        <is>
          <t>3</t>
        </is>
      </c>
      <c r="AN310" s="2" t="inlineStr">
        <is>
          <t/>
        </is>
      </c>
      <c r="AO310" t="inlineStr">
        <is>
          <t/>
        </is>
      </c>
      <c r="AP310" s="2" t="inlineStr">
        <is>
          <t>Hémodialyse</t>
        </is>
      </c>
      <c r="AQ310" s="2" t="inlineStr">
        <is>
          <t>3</t>
        </is>
      </c>
      <c r="AR310" s="2" t="inlineStr">
        <is>
          <t/>
        </is>
      </c>
      <c r="AS310" t="inlineStr">
        <is>
          <t/>
        </is>
      </c>
      <c r="AT310" t="inlineStr">
        <is>
          <t/>
        </is>
      </c>
      <c r="AU310" t="inlineStr">
        <is>
          <t/>
        </is>
      </c>
      <c r="AV310" t="inlineStr">
        <is>
          <t/>
        </is>
      </c>
      <c r="AW310" t="inlineStr">
        <is>
          <t/>
        </is>
      </c>
      <c r="AX310" t="inlineStr">
        <is>
          <t/>
        </is>
      </c>
      <c r="AY310" t="inlineStr">
        <is>
          <t/>
        </is>
      </c>
      <c r="AZ310" t="inlineStr">
        <is>
          <t/>
        </is>
      </c>
      <c r="BA310" t="inlineStr">
        <is>
          <t/>
        </is>
      </c>
      <c r="BB310" t="inlineStr">
        <is>
          <t/>
        </is>
      </c>
      <c r="BC310" t="inlineStr">
        <is>
          <t/>
        </is>
      </c>
      <c r="BD310" t="inlineStr">
        <is>
          <t/>
        </is>
      </c>
      <c r="BE310" t="inlineStr">
        <is>
          <t/>
        </is>
      </c>
      <c r="BF310" s="2" t="inlineStr">
        <is>
          <t>Emodialisi</t>
        </is>
      </c>
      <c r="BG310" s="2" t="inlineStr">
        <is>
          <t>3</t>
        </is>
      </c>
      <c r="BH310" s="2" t="inlineStr">
        <is>
          <t/>
        </is>
      </c>
      <c r="BI310" t="inlineStr">
        <is>
          <t/>
        </is>
      </c>
      <c r="BJ310" t="inlineStr">
        <is>
          <t/>
        </is>
      </c>
      <c r="BK310" t="inlineStr">
        <is>
          <t/>
        </is>
      </c>
      <c r="BL310" t="inlineStr">
        <is>
          <t/>
        </is>
      </c>
      <c r="BM310" t="inlineStr">
        <is>
          <t/>
        </is>
      </c>
      <c r="BN310" t="inlineStr">
        <is>
          <t/>
        </is>
      </c>
      <c r="BO310" t="inlineStr">
        <is>
          <t/>
        </is>
      </c>
      <c r="BP310" t="inlineStr">
        <is>
          <t/>
        </is>
      </c>
      <c r="BQ310" t="inlineStr">
        <is>
          <t/>
        </is>
      </c>
      <c r="BR310" s="2" t="inlineStr">
        <is>
          <t>dijalisi tad-demm</t>
        </is>
      </c>
      <c r="BS310" s="2" t="inlineStr">
        <is>
          <t>3</t>
        </is>
      </c>
      <c r="BT310" s="2" t="inlineStr">
        <is>
          <t/>
        </is>
      </c>
      <c r="BU310" t="inlineStr">
        <is>
          <t/>
        </is>
      </c>
      <c r="BV310" s="2" t="inlineStr">
        <is>
          <t>hemodialyse</t>
        </is>
      </c>
      <c r="BW310" s="2" t="inlineStr">
        <is>
          <t>3</t>
        </is>
      </c>
      <c r="BX310" s="2" t="inlineStr">
        <is>
          <t/>
        </is>
      </c>
      <c r="BY310" t="inlineStr">
        <is>
          <t/>
        </is>
      </c>
      <c r="BZ310" t="inlineStr">
        <is>
          <t/>
        </is>
      </c>
      <c r="CA310" t="inlineStr">
        <is>
          <t/>
        </is>
      </c>
      <c r="CB310" t="inlineStr">
        <is>
          <t/>
        </is>
      </c>
      <c r="CC310" t="inlineStr">
        <is>
          <t/>
        </is>
      </c>
      <c r="CD310" s="2" t="inlineStr">
        <is>
          <t>Hemodiálise</t>
        </is>
      </c>
      <c r="CE310" s="2" t="inlineStr">
        <is>
          <t>3</t>
        </is>
      </c>
      <c r="CF310" s="2" t="inlineStr">
        <is>
          <t/>
        </is>
      </c>
      <c r="CG310" t="inlineStr">
        <is>
          <t/>
        </is>
      </c>
      <c r="CH310" t="inlineStr">
        <is>
          <t/>
        </is>
      </c>
      <c r="CI310" t="inlineStr">
        <is>
          <t/>
        </is>
      </c>
      <c r="CJ310" t="inlineStr">
        <is>
          <t/>
        </is>
      </c>
      <c r="CK310" t="inlineStr">
        <is>
          <t/>
        </is>
      </c>
      <c r="CL310" t="inlineStr">
        <is>
          <t/>
        </is>
      </c>
      <c r="CM310" t="inlineStr">
        <is>
          <t/>
        </is>
      </c>
      <c r="CN310" t="inlineStr">
        <is>
          <t/>
        </is>
      </c>
      <c r="CO310" t="inlineStr">
        <is>
          <t/>
        </is>
      </c>
      <c r="CP310" t="inlineStr">
        <is>
          <t/>
        </is>
      </c>
      <c r="CQ310" t="inlineStr">
        <is>
          <t/>
        </is>
      </c>
      <c r="CR310" t="inlineStr">
        <is>
          <t/>
        </is>
      </c>
      <c r="CS310" t="inlineStr">
        <is>
          <t/>
        </is>
      </c>
      <c r="CT310" s="2" t="inlineStr">
        <is>
          <t>hemodialys</t>
        </is>
      </c>
      <c r="CU310" s="2" t="inlineStr">
        <is>
          <t>3</t>
        </is>
      </c>
      <c r="CV310" s="2" t="inlineStr">
        <is>
          <t/>
        </is>
      </c>
      <c r="CW310" t="inlineStr">
        <is>
          <t/>
        </is>
      </c>
    </row>
    <row r="311">
      <c r="A311" s="1" t="str">
        <f>HYPERLINK("https://iate.europa.eu/entry/result/1009373/all", "1009373")</f>
        <v>1009373</v>
      </c>
      <c r="B311" t="inlineStr">
        <is>
          <t>SOCIAL QUESTIONS</t>
        </is>
      </c>
      <c r="C311" t="inlineStr">
        <is>
          <t>SOCIAL QUESTIONS|health|medical science</t>
        </is>
      </c>
      <c r="D311" t="inlineStr">
        <is>
          <t>no</t>
        </is>
      </c>
      <c r="E311" t="inlineStr">
        <is>
          <t/>
        </is>
      </c>
      <c r="F311" t="inlineStr">
        <is>
          <t/>
        </is>
      </c>
      <c r="G311" t="inlineStr">
        <is>
          <t/>
        </is>
      </c>
      <c r="H311" t="inlineStr">
        <is>
          <t/>
        </is>
      </c>
      <c r="I311" t="inlineStr">
        <is>
          <t/>
        </is>
      </c>
      <c r="J311" t="inlineStr">
        <is>
          <t/>
        </is>
      </c>
      <c r="K311" t="inlineStr">
        <is>
          <t/>
        </is>
      </c>
      <c r="L311" t="inlineStr">
        <is>
          <t/>
        </is>
      </c>
      <c r="M311" t="inlineStr">
        <is>
          <t/>
        </is>
      </c>
      <c r="N311" t="inlineStr">
        <is>
          <t/>
        </is>
      </c>
      <c r="O311" t="inlineStr">
        <is>
          <t/>
        </is>
      </c>
      <c r="P311" t="inlineStr">
        <is>
          <t/>
        </is>
      </c>
      <c r="Q311" t="inlineStr">
        <is>
          <t/>
        </is>
      </c>
      <c r="R311" t="inlineStr">
        <is>
          <t/>
        </is>
      </c>
      <c r="S311" t="inlineStr">
        <is>
          <t/>
        </is>
      </c>
      <c r="T311" t="inlineStr">
        <is>
          <t/>
        </is>
      </c>
      <c r="U311" t="inlineStr">
        <is>
          <t/>
        </is>
      </c>
      <c r="V311" t="inlineStr">
        <is>
          <t/>
        </is>
      </c>
      <c r="W311" t="inlineStr">
        <is>
          <t/>
        </is>
      </c>
      <c r="X311" t="inlineStr">
        <is>
          <t/>
        </is>
      </c>
      <c r="Y311" t="inlineStr">
        <is>
          <t/>
        </is>
      </c>
      <c r="Z311" s="2" t="inlineStr">
        <is>
          <t>GSD|
Glycogen Storage Disease</t>
        </is>
      </c>
      <c r="AA311" s="2" t="inlineStr">
        <is>
          <t>3|
3</t>
        </is>
      </c>
      <c r="AB311" s="2" t="inlineStr">
        <is>
          <t xml:space="preserve">|
</t>
        </is>
      </c>
      <c r="AC311" t="inlineStr">
        <is>
          <t/>
        </is>
      </c>
      <c r="AD311" t="inlineStr">
        <is>
          <t/>
        </is>
      </c>
      <c r="AE311" t="inlineStr">
        <is>
          <t/>
        </is>
      </c>
      <c r="AF311" t="inlineStr">
        <is>
          <t/>
        </is>
      </c>
      <c r="AG311" t="inlineStr">
        <is>
          <t/>
        </is>
      </c>
      <c r="AH311" t="inlineStr">
        <is>
          <t/>
        </is>
      </c>
      <c r="AI311" t="inlineStr">
        <is>
          <t/>
        </is>
      </c>
      <c r="AJ311" t="inlineStr">
        <is>
          <t/>
        </is>
      </c>
      <c r="AK311" t="inlineStr">
        <is>
          <t/>
        </is>
      </c>
      <c r="AL311" t="inlineStr">
        <is>
          <t/>
        </is>
      </c>
      <c r="AM311" t="inlineStr">
        <is>
          <t/>
        </is>
      </c>
      <c r="AN311" t="inlineStr">
        <is>
          <t/>
        </is>
      </c>
      <c r="AO311" t="inlineStr">
        <is>
          <t/>
        </is>
      </c>
      <c r="AP311" t="inlineStr">
        <is>
          <t/>
        </is>
      </c>
      <c r="AQ311" t="inlineStr">
        <is>
          <t/>
        </is>
      </c>
      <c r="AR311" t="inlineStr">
        <is>
          <t/>
        </is>
      </c>
      <c r="AS311" t="inlineStr">
        <is>
          <t/>
        </is>
      </c>
      <c r="AT311" t="inlineStr">
        <is>
          <t/>
        </is>
      </c>
      <c r="AU311" t="inlineStr">
        <is>
          <t/>
        </is>
      </c>
      <c r="AV311" t="inlineStr">
        <is>
          <t/>
        </is>
      </c>
      <c r="AW311" t="inlineStr">
        <is>
          <t/>
        </is>
      </c>
      <c r="AX311" t="inlineStr">
        <is>
          <t/>
        </is>
      </c>
      <c r="AY311" t="inlineStr">
        <is>
          <t/>
        </is>
      </c>
      <c r="AZ311" t="inlineStr">
        <is>
          <t/>
        </is>
      </c>
      <c r="BA311" t="inlineStr">
        <is>
          <t/>
        </is>
      </c>
      <c r="BB311" t="inlineStr">
        <is>
          <t/>
        </is>
      </c>
      <c r="BC311" t="inlineStr">
        <is>
          <t/>
        </is>
      </c>
      <c r="BD311" t="inlineStr">
        <is>
          <t/>
        </is>
      </c>
      <c r="BE311" t="inlineStr">
        <is>
          <t/>
        </is>
      </c>
      <c r="BF311" s="2" t="inlineStr">
        <is>
          <t>glicogenosi</t>
        </is>
      </c>
      <c r="BG311" s="2" t="inlineStr">
        <is>
          <t>3</t>
        </is>
      </c>
      <c r="BH311" s="2" t="inlineStr">
        <is>
          <t/>
        </is>
      </c>
      <c r="BI311" t="inlineStr">
        <is>
          <t/>
        </is>
      </c>
      <c r="BJ311" t="inlineStr">
        <is>
          <t/>
        </is>
      </c>
      <c r="BK311" t="inlineStr">
        <is>
          <t/>
        </is>
      </c>
      <c r="BL311" t="inlineStr">
        <is>
          <t/>
        </is>
      </c>
      <c r="BM311" t="inlineStr">
        <is>
          <t/>
        </is>
      </c>
      <c r="BN311" t="inlineStr">
        <is>
          <t/>
        </is>
      </c>
      <c r="BO311" t="inlineStr">
        <is>
          <t/>
        </is>
      </c>
      <c r="BP311" t="inlineStr">
        <is>
          <t/>
        </is>
      </c>
      <c r="BQ311" t="inlineStr">
        <is>
          <t/>
        </is>
      </c>
      <c r="BR311" t="inlineStr">
        <is>
          <t/>
        </is>
      </c>
      <c r="BS311" t="inlineStr">
        <is>
          <t/>
        </is>
      </c>
      <c r="BT311" t="inlineStr">
        <is>
          <t/>
        </is>
      </c>
      <c r="BU311" t="inlineStr">
        <is>
          <t/>
        </is>
      </c>
      <c r="BV311" t="inlineStr">
        <is>
          <t/>
        </is>
      </c>
      <c r="BW311" t="inlineStr">
        <is>
          <t/>
        </is>
      </c>
      <c r="BX311" t="inlineStr">
        <is>
          <t/>
        </is>
      </c>
      <c r="BY311" t="inlineStr">
        <is>
          <t/>
        </is>
      </c>
      <c r="BZ311" t="inlineStr">
        <is>
          <t/>
        </is>
      </c>
      <c r="CA311" t="inlineStr">
        <is>
          <t/>
        </is>
      </c>
      <c r="CB311" t="inlineStr">
        <is>
          <t/>
        </is>
      </c>
      <c r="CC311" t="inlineStr">
        <is>
          <t/>
        </is>
      </c>
      <c r="CD311" t="inlineStr">
        <is>
          <t/>
        </is>
      </c>
      <c r="CE311" t="inlineStr">
        <is>
          <t/>
        </is>
      </c>
      <c r="CF311" t="inlineStr">
        <is>
          <t/>
        </is>
      </c>
      <c r="CG311" t="inlineStr">
        <is>
          <t/>
        </is>
      </c>
      <c r="CH311" t="inlineStr">
        <is>
          <t/>
        </is>
      </c>
      <c r="CI311" t="inlineStr">
        <is>
          <t/>
        </is>
      </c>
      <c r="CJ311" t="inlineStr">
        <is>
          <t/>
        </is>
      </c>
      <c r="CK311" t="inlineStr">
        <is>
          <t/>
        </is>
      </c>
      <c r="CL311" t="inlineStr">
        <is>
          <t/>
        </is>
      </c>
      <c r="CM311" t="inlineStr">
        <is>
          <t/>
        </is>
      </c>
      <c r="CN311" t="inlineStr">
        <is>
          <t/>
        </is>
      </c>
      <c r="CO311" t="inlineStr">
        <is>
          <t/>
        </is>
      </c>
      <c r="CP311" t="inlineStr">
        <is>
          <t/>
        </is>
      </c>
      <c r="CQ311" t="inlineStr">
        <is>
          <t/>
        </is>
      </c>
      <c r="CR311" t="inlineStr">
        <is>
          <t/>
        </is>
      </c>
      <c r="CS311" t="inlineStr">
        <is>
          <t/>
        </is>
      </c>
      <c r="CT311" t="inlineStr">
        <is>
          <t/>
        </is>
      </c>
      <c r="CU311" t="inlineStr">
        <is>
          <t/>
        </is>
      </c>
      <c r="CV311" t="inlineStr">
        <is>
          <t/>
        </is>
      </c>
      <c r="CW311" t="inlineStr">
        <is>
          <t/>
        </is>
      </c>
    </row>
    <row r="312">
      <c r="A312" s="1" t="str">
        <f>HYPERLINK("https://iate.europa.eu/entry/result/1430787/all", "1430787")</f>
        <v>1430787</v>
      </c>
      <c r="B312" t="inlineStr">
        <is>
          <t>SOCIAL QUESTIONS</t>
        </is>
      </c>
      <c r="C312" t="inlineStr">
        <is>
          <t>SOCIAL QUESTIONS|health|medical science</t>
        </is>
      </c>
      <c r="D312" t="inlineStr">
        <is>
          <t>no</t>
        </is>
      </c>
      <c r="E312" t="inlineStr">
        <is>
          <t/>
        </is>
      </c>
      <c r="F312" t="inlineStr">
        <is>
          <t/>
        </is>
      </c>
      <c r="G312" t="inlineStr">
        <is>
          <t/>
        </is>
      </c>
      <c r="H312" t="inlineStr">
        <is>
          <t/>
        </is>
      </c>
      <c r="I312" t="inlineStr">
        <is>
          <t/>
        </is>
      </c>
      <c r="J312" t="inlineStr">
        <is>
          <t/>
        </is>
      </c>
      <c r="K312" t="inlineStr">
        <is>
          <t/>
        </is>
      </c>
      <c r="L312" t="inlineStr">
        <is>
          <t/>
        </is>
      </c>
      <c r="M312" t="inlineStr">
        <is>
          <t/>
        </is>
      </c>
      <c r="N312" s="2" t="inlineStr">
        <is>
          <t>ventrikelskylning</t>
        </is>
      </c>
      <c r="O312" s="2" t="inlineStr">
        <is>
          <t>3</t>
        </is>
      </c>
      <c r="P312" s="2" t="inlineStr">
        <is>
          <t/>
        </is>
      </c>
      <c r="Q312" t="inlineStr">
        <is>
          <t/>
        </is>
      </c>
      <c r="R312" s="2" t="inlineStr">
        <is>
          <t>Magenspuelung</t>
        </is>
      </c>
      <c r="S312" s="2" t="inlineStr">
        <is>
          <t>3</t>
        </is>
      </c>
      <c r="T312" s="2" t="inlineStr">
        <is>
          <t/>
        </is>
      </c>
      <c r="U312" t="inlineStr">
        <is>
          <t/>
        </is>
      </c>
      <c r="V312" s="2" t="inlineStr">
        <is>
          <t>πλύση στομάχου</t>
        </is>
      </c>
      <c r="W312" s="2" t="inlineStr">
        <is>
          <t>3</t>
        </is>
      </c>
      <c r="X312" s="2" t="inlineStr">
        <is>
          <t/>
        </is>
      </c>
      <c r="Y312" t="inlineStr">
        <is>
          <t/>
        </is>
      </c>
      <c r="Z312" s="2" t="inlineStr">
        <is>
          <t>gastric lavage</t>
        </is>
      </c>
      <c r="AA312" s="2" t="inlineStr">
        <is>
          <t>3</t>
        </is>
      </c>
      <c r="AB312" s="2" t="inlineStr">
        <is>
          <t/>
        </is>
      </c>
      <c r="AC312" t="inlineStr">
        <is>
          <t/>
        </is>
      </c>
      <c r="AD312" t="inlineStr">
        <is>
          <t/>
        </is>
      </c>
      <c r="AE312" t="inlineStr">
        <is>
          <t/>
        </is>
      </c>
      <c r="AF312" t="inlineStr">
        <is>
          <t/>
        </is>
      </c>
      <c r="AG312" t="inlineStr">
        <is>
          <t/>
        </is>
      </c>
      <c r="AH312" t="inlineStr">
        <is>
          <t/>
        </is>
      </c>
      <c r="AI312" t="inlineStr">
        <is>
          <t/>
        </is>
      </c>
      <c r="AJ312" t="inlineStr">
        <is>
          <t/>
        </is>
      </c>
      <c r="AK312" t="inlineStr">
        <is>
          <t/>
        </is>
      </c>
      <c r="AL312" t="inlineStr">
        <is>
          <t/>
        </is>
      </c>
      <c r="AM312" t="inlineStr">
        <is>
          <t/>
        </is>
      </c>
      <c r="AN312" t="inlineStr">
        <is>
          <t/>
        </is>
      </c>
      <c r="AO312" t="inlineStr">
        <is>
          <t/>
        </is>
      </c>
      <c r="AP312" s="2" t="inlineStr">
        <is>
          <t>lavage d'estomac|
lavage gastrique</t>
        </is>
      </c>
      <c r="AQ312" s="2" t="inlineStr">
        <is>
          <t>3|
3</t>
        </is>
      </c>
      <c r="AR312" s="2" t="inlineStr">
        <is>
          <t xml:space="preserve">|
</t>
        </is>
      </c>
      <c r="AS312" t="inlineStr">
        <is>
          <t>procédé consistant à introduire dans l'estomac un liquide puis à l'évacuer immédiatement après pour entraîner le contenu gastrique</t>
        </is>
      </c>
      <c r="AT312" t="inlineStr">
        <is>
          <t/>
        </is>
      </c>
      <c r="AU312" t="inlineStr">
        <is>
          <t/>
        </is>
      </c>
      <c r="AV312" t="inlineStr">
        <is>
          <t/>
        </is>
      </c>
      <c r="AW312" t="inlineStr">
        <is>
          <t/>
        </is>
      </c>
      <c r="AX312" t="inlineStr">
        <is>
          <t/>
        </is>
      </c>
      <c r="AY312" t="inlineStr">
        <is>
          <t/>
        </is>
      </c>
      <c r="AZ312" t="inlineStr">
        <is>
          <t/>
        </is>
      </c>
      <c r="BA312" t="inlineStr">
        <is>
          <t/>
        </is>
      </c>
      <c r="BB312" t="inlineStr">
        <is>
          <t/>
        </is>
      </c>
      <c r="BC312" t="inlineStr">
        <is>
          <t/>
        </is>
      </c>
      <c r="BD312" t="inlineStr">
        <is>
          <t/>
        </is>
      </c>
      <c r="BE312" t="inlineStr">
        <is>
          <t/>
        </is>
      </c>
      <c r="BF312" s="2" t="inlineStr">
        <is>
          <t>lavanda gastrica</t>
        </is>
      </c>
      <c r="BG312" s="2" t="inlineStr">
        <is>
          <t>3</t>
        </is>
      </c>
      <c r="BH312" s="2" t="inlineStr">
        <is>
          <t/>
        </is>
      </c>
      <c r="BI312" t="inlineStr">
        <is>
          <t/>
        </is>
      </c>
      <c r="BJ312" t="inlineStr">
        <is>
          <t/>
        </is>
      </c>
      <c r="BK312" t="inlineStr">
        <is>
          <t/>
        </is>
      </c>
      <c r="BL312" t="inlineStr">
        <is>
          <t/>
        </is>
      </c>
      <c r="BM312" t="inlineStr">
        <is>
          <t/>
        </is>
      </c>
      <c r="BN312" t="inlineStr">
        <is>
          <t/>
        </is>
      </c>
      <c r="BO312" t="inlineStr">
        <is>
          <t/>
        </is>
      </c>
      <c r="BP312" t="inlineStr">
        <is>
          <t/>
        </is>
      </c>
      <c r="BQ312" t="inlineStr">
        <is>
          <t/>
        </is>
      </c>
      <c r="BR312" t="inlineStr">
        <is>
          <t/>
        </is>
      </c>
      <c r="BS312" t="inlineStr">
        <is>
          <t/>
        </is>
      </c>
      <c r="BT312" t="inlineStr">
        <is>
          <t/>
        </is>
      </c>
      <c r="BU312" t="inlineStr">
        <is>
          <t/>
        </is>
      </c>
      <c r="BV312" s="2" t="inlineStr">
        <is>
          <t>maasgspoeling</t>
        </is>
      </c>
      <c r="BW312" s="2" t="inlineStr">
        <is>
          <t>3</t>
        </is>
      </c>
      <c r="BX312" s="2" t="inlineStr">
        <is>
          <t/>
        </is>
      </c>
      <c r="BY312" t="inlineStr">
        <is>
          <t/>
        </is>
      </c>
      <c r="BZ312" t="inlineStr">
        <is>
          <t/>
        </is>
      </c>
      <c r="CA312" t="inlineStr">
        <is>
          <t/>
        </is>
      </c>
      <c r="CB312" t="inlineStr">
        <is>
          <t/>
        </is>
      </c>
      <c r="CC312" t="inlineStr">
        <is>
          <t/>
        </is>
      </c>
      <c r="CD312" s="2" t="inlineStr">
        <is>
          <t>lavagem gástrica</t>
        </is>
      </c>
      <c r="CE312" s="2" t="inlineStr">
        <is>
          <t>3</t>
        </is>
      </c>
      <c r="CF312" s="2" t="inlineStr">
        <is>
          <t/>
        </is>
      </c>
      <c r="CG312" t="inlineStr">
        <is>
          <t/>
        </is>
      </c>
      <c r="CH312" t="inlineStr">
        <is>
          <t/>
        </is>
      </c>
      <c r="CI312" t="inlineStr">
        <is>
          <t/>
        </is>
      </c>
      <c r="CJ312" t="inlineStr">
        <is>
          <t/>
        </is>
      </c>
      <c r="CK312" t="inlineStr">
        <is>
          <t/>
        </is>
      </c>
      <c r="CL312" t="inlineStr">
        <is>
          <t/>
        </is>
      </c>
      <c r="CM312" t="inlineStr">
        <is>
          <t/>
        </is>
      </c>
      <c r="CN312" t="inlineStr">
        <is>
          <t/>
        </is>
      </c>
      <c r="CO312" t="inlineStr">
        <is>
          <t/>
        </is>
      </c>
      <c r="CP312" t="inlineStr">
        <is>
          <t/>
        </is>
      </c>
      <c r="CQ312" t="inlineStr">
        <is>
          <t/>
        </is>
      </c>
      <c r="CR312" t="inlineStr">
        <is>
          <t/>
        </is>
      </c>
      <c r="CS312" t="inlineStr">
        <is>
          <t/>
        </is>
      </c>
      <c r="CT312" t="inlineStr">
        <is>
          <t/>
        </is>
      </c>
      <c r="CU312" t="inlineStr">
        <is>
          <t/>
        </is>
      </c>
      <c r="CV312" t="inlineStr">
        <is>
          <t/>
        </is>
      </c>
      <c r="CW312" t="inlineStr">
        <is>
          <t/>
        </is>
      </c>
    </row>
    <row r="313">
      <c r="A313" s="1" t="str">
        <f>HYPERLINK("https://iate.europa.eu/entry/result/1197011/all", "1197011")</f>
        <v>1197011</v>
      </c>
      <c r="B313" t="inlineStr">
        <is>
          <t>SOCIAL QUESTIONS</t>
        </is>
      </c>
      <c r="C313" t="inlineStr">
        <is>
          <t>SOCIAL QUESTIONS|health|medical science</t>
        </is>
      </c>
      <c r="D313" t="inlineStr">
        <is>
          <t>no</t>
        </is>
      </c>
      <c r="E313" t="inlineStr">
        <is>
          <t/>
        </is>
      </c>
      <c r="F313" t="inlineStr">
        <is>
          <t/>
        </is>
      </c>
      <c r="G313" t="inlineStr">
        <is>
          <t/>
        </is>
      </c>
      <c r="H313" t="inlineStr">
        <is>
          <t/>
        </is>
      </c>
      <c r="I313" t="inlineStr">
        <is>
          <t/>
        </is>
      </c>
      <c r="J313" t="inlineStr">
        <is>
          <t/>
        </is>
      </c>
      <c r="K313" t="inlineStr">
        <is>
          <t/>
        </is>
      </c>
      <c r="L313" t="inlineStr">
        <is>
          <t/>
        </is>
      </c>
      <c r="M313" t="inlineStr">
        <is>
          <t/>
        </is>
      </c>
      <c r="N313" t="inlineStr">
        <is>
          <t/>
        </is>
      </c>
      <c r="O313" t="inlineStr">
        <is>
          <t/>
        </is>
      </c>
      <c r="P313" t="inlineStr">
        <is>
          <t/>
        </is>
      </c>
      <c r="Q313" t="inlineStr">
        <is>
          <t/>
        </is>
      </c>
      <c r="R313" t="inlineStr">
        <is>
          <t/>
        </is>
      </c>
      <c r="S313" t="inlineStr">
        <is>
          <t/>
        </is>
      </c>
      <c r="T313" t="inlineStr">
        <is>
          <t/>
        </is>
      </c>
      <c r="U313" t="inlineStr">
        <is>
          <t/>
        </is>
      </c>
      <c r="V313" t="inlineStr">
        <is>
          <t/>
        </is>
      </c>
      <c r="W313" t="inlineStr">
        <is>
          <t/>
        </is>
      </c>
      <c r="X313" t="inlineStr">
        <is>
          <t/>
        </is>
      </c>
      <c r="Y313" t="inlineStr">
        <is>
          <t/>
        </is>
      </c>
      <c r="Z313" s="2" t="inlineStr">
        <is>
          <t>first-pass effect</t>
        </is>
      </c>
      <c r="AA313" s="2" t="inlineStr">
        <is>
          <t>3</t>
        </is>
      </c>
      <c r="AB313" s="2" t="inlineStr">
        <is>
          <t/>
        </is>
      </c>
      <c r="AC313" t="inlineStr">
        <is>
          <t>Refers to the proportion of absorbed drug that is removed before entering the general circulation.</t>
        </is>
      </c>
      <c r="AD313" s="2" t="inlineStr">
        <is>
          <t>efecto del primero paso</t>
        </is>
      </c>
      <c r="AE313" s="2" t="inlineStr">
        <is>
          <t>3</t>
        </is>
      </c>
      <c r="AF313" s="2" t="inlineStr">
        <is>
          <t/>
        </is>
      </c>
      <c r="AG313" t="inlineStr">
        <is>
          <t/>
        </is>
      </c>
      <c r="AH313" t="inlineStr">
        <is>
          <t/>
        </is>
      </c>
      <c r="AI313" t="inlineStr">
        <is>
          <t/>
        </is>
      </c>
      <c r="AJ313" t="inlineStr">
        <is>
          <t/>
        </is>
      </c>
      <c r="AK313" t="inlineStr">
        <is>
          <t/>
        </is>
      </c>
      <c r="AL313" t="inlineStr">
        <is>
          <t/>
        </is>
      </c>
      <c r="AM313" t="inlineStr">
        <is>
          <t/>
        </is>
      </c>
      <c r="AN313" t="inlineStr">
        <is>
          <t/>
        </is>
      </c>
      <c r="AO313" t="inlineStr">
        <is>
          <t/>
        </is>
      </c>
      <c r="AP313" s="2" t="inlineStr">
        <is>
          <t>effet de premier passage</t>
        </is>
      </c>
      <c r="AQ313" s="2" t="inlineStr">
        <is>
          <t>3</t>
        </is>
      </c>
      <c r="AR313" s="2" t="inlineStr">
        <is>
          <t/>
        </is>
      </c>
      <c r="AS313" t="inlineStr">
        <is>
          <t>quantité de médicament métabolisé qui n'atteint pas la circulation générale</t>
        </is>
      </c>
      <c r="AT313" t="inlineStr">
        <is>
          <t/>
        </is>
      </c>
      <c r="AU313" t="inlineStr">
        <is>
          <t/>
        </is>
      </c>
      <c r="AV313" t="inlineStr">
        <is>
          <t/>
        </is>
      </c>
      <c r="AW313" t="inlineStr">
        <is>
          <t/>
        </is>
      </c>
      <c r="AX313" t="inlineStr">
        <is>
          <t/>
        </is>
      </c>
      <c r="AY313" t="inlineStr">
        <is>
          <t/>
        </is>
      </c>
      <c r="AZ313" t="inlineStr">
        <is>
          <t/>
        </is>
      </c>
      <c r="BA313" t="inlineStr">
        <is>
          <t/>
        </is>
      </c>
      <c r="BB313" t="inlineStr">
        <is>
          <t/>
        </is>
      </c>
      <c r="BC313" t="inlineStr">
        <is>
          <t/>
        </is>
      </c>
      <c r="BD313" t="inlineStr">
        <is>
          <t/>
        </is>
      </c>
      <c r="BE313" t="inlineStr">
        <is>
          <t/>
        </is>
      </c>
      <c r="BF313" s="2" t="inlineStr">
        <is>
          <t>effetto primo-passaggio</t>
        </is>
      </c>
      <c r="BG313" s="2" t="inlineStr">
        <is>
          <t>3</t>
        </is>
      </c>
      <c r="BH313" s="2" t="inlineStr">
        <is>
          <t/>
        </is>
      </c>
      <c r="BI313" t="inlineStr">
        <is>
          <t/>
        </is>
      </c>
      <c r="BJ313" t="inlineStr">
        <is>
          <t/>
        </is>
      </c>
      <c r="BK313" t="inlineStr">
        <is>
          <t/>
        </is>
      </c>
      <c r="BL313" t="inlineStr">
        <is>
          <t/>
        </is>
      </c>
      <c r="BM313" t="inlineStr">
        <is>
          <t/>
        </is>
      </c>
      <c r="BN313" t="inlineStr">
        <is>
          <t/>
        </is>
      </c>
      <c r="BO313" t="inlineStr">
        <is>
          <t/>
        </is>
      </c>
      <c r="BP313" t="inlineStr">
        <is>
          <t/>
        </is>
      </c>
      <c r="BQ313" t="inlineStr">
        <is>
          <t/>
        </is>
      </c>
      <c r="BR313" t="inlineStr">
        <is>
          <t/>
        </is>
      </c>
      <c r="BS313" t="inlineStr">
        <is>
          <t/>
        </is>
      </c>
      <c r="BT313" t="inlineStr">
        <is>
          <t/>
        </is>
      </c>
      <c r="BU313" t="inlineStr">
        <is>
          <t/>
        </is>
      </c>
      <c r="BV313" s="2" t="inlineStr">
        <is>
          <t>first-pass-effect</t>
        </is>
      </c>
      <c r="BW313" s="2" t="inlineStr">
        <is>
          <t>3</t>
        </is>
      </c>
      <c r="BX313" s="2" t="inlineStr">
        <is>
          <t/>
        </is>
      </c>
      <c r="BY313" t="inlineStr">
        <is>
          <t/>
        </is>
      </c>
      <c r="BZ313" t="inlineStr">
        <is>
          <t/>
        </is>
      </c>
      <c r="CA313" t="inlineStr">
        <is>
          <t/>
        </is>
      </c>
      <c r="CB313" t="inlineStr">
        <is>
          <t/>
        </is>
      </c>
      <c r="CC313" t="inlineStr">
        <is>
          <t/>
        </is>
      </c>
      <c r="CD313" s="2" t="inlineStr">
        <is>
          <t>efeito de primeira passagem</t>
        </is>
      </c>
      <c r="CE313" s="2" t="inlineStr">
        <is>
          <t>3</t>
        </is>
      </c>
      <c r="CF313" s="2" t="inlineStr">
        <is>
          <t/>
        </is>
      </c>
      <c r="CG313" t="inlineStr">
        <is>
          <t>Possibilidade de o fármaco sofrer metabolização antes de
entrar na corrente sistémica.</t>
        </is>
      </c>
      <c r="CH313" t="inlineStr">
        <is>
          <t/>
        </is>
      </c>
      <c r="CI313" t="inlineStr">
        <is>
          <t/>
        </is>
      </c>
      <c r="CJ313" t="inlineStr">
        <is>
          <t/>
        </is>
      </c>
      <c r="CK313" t="inlineStr">
        <is>
          <t/>
        </is>
      </c>
      <c r="CL313" t="inlineStr">
        <is>
          <t/>
        </is>
      </c>
      <c r="CM313" t="inlineStr">
        <is>
          <t/>
        </is>
      </c>
      <c r="CN313" t="inlineStr">
        <is>
          <t/>
        </is>
      </c>
      <c r="CO313" t="inlineStr">
        <is>
          <t/>
        </is>
      </c>
      <c r="CP313" t="inlineStr">
        <is>
          <t/>
        </is>
      </c>
      <c r="CQ313" t="inlineStr">
        <is>
          <t/>
        </is>
      </c>
      <c r="CR313" t="inlineStr">
        <is>
          <t/>
        </is>
      </c>
      <c r="CS313" t="inlineStr">
        <is>
          <t/>
        </is>
      </c>
      <c r="CT313" t="inlineStr">
        <is>
          <t/>
        </is>
      </c>
      <c r="CU313" t="inlineStr">
        <is>
          <t/>
        </is>
      </c>
      <c r="CV313" t="inlineStr">
        <is>
          <t/>
        </is>
      </c>
      <c r="CW313" t="inlineStr">
        <is>
          <t/>
        </is>
      </c>
    </row>
    <row r="314">
      <c r="A314" s="1" t="str">
        <f>HYPERLINK("https://iate.europa.eu/entry/result/65981/all", "65981")</f>
        <v>65981</v>
      </c>
      <c r="B314" t="inlineStr">
        <is>
          <t>Domain code not specified</t>
        </is>
      </c>
      <c r="C314" t="inlineStr">
        <is>
          <t>Domain code not specified</t>
        </is>
      </c>
      <c r="D314" t="inlineStr">
        <is>
          <t>no</t>
        </is>
      </c>
      <c r="E314" t="inlineStr">
        <is>
          <t/>
        </is>
      </c>
      <c r="F314" t="inlineStr">
        <is>
          <t/>
        </is>
      </c>
      <c r="G314" t="inlineStr">
        <is>
          <t/>
        </is>
      </c>
      <c r="H314" t="inlineStr">
        <is>
          <t/>
        </is>
      </c>
      <c r="I314" t="inlineStr">
        <is>
          <t/>
        </is>
      </c>
      <c r="J314" t="inlineStr">
        <is>
          <t/>
        </is>
      </c>
      <c r="K314" t="inlineStr">
        <is>
          <t/>
        </is>
      </c>
      <c r="L314" t="inlineStr">
        <is>
          <t/>
        </is>
      </c>
      <c r="M314" t="inlineStr">
        <is>
          <t/>
        </is>
      </c>
      <c r="N314" t="inlineStr">
        <is>
          <t/>
        </is>
      </c>
      <c r="O314" t="inlineStr">
        <is>
          <t/>
        </is>
      </c>
      <c r="P314" t="inlineStr">
        <is>
          <t/>
        </is>
      </c>
      <c r="Q314" t="inlineStr">
        <is>
          <t/>
        </is>
      </c>
      <c r="R314" t="inlineStr">
        <is>
          <t/>
        </is>
      </c>
      <c r="S314" t="inlineStr">
        <is>
          <t/>
        </is>
      </c>
      <c r="T314" t="inlineStr">
        <is>
          <t/>
        </is>
      </c>
      <c r="U314" t="inlineStr">
        <is>
          <t/>
        </is>
      </c>
      <c r="V314" t="inlineStr">
        <is>
          <t/>
        </is>
      </c>
      <c r="W314" t="inlineStr">
        <is>
          <t/>
        </is>
      </c>
      <c r="X314" t="inlineStr">
        <is>
          <t/>
        </is>
      </c>
      <c r="Y314" t="inlineStr">
        <is>
          <t/>
        </is>
      </c>
      <c r="Z314" s="2" t="inlineStr">
        <is>
          <t>enzyme replacement</t>
        </is>
      </c>
      <c r="AA314" s="2" t="inlineStr">
        <is>
          <t>3</t>
        </is>
      </c>
      <c r="AB314" s="2" t="inlineStr">
        <is>
          <t/>
        </is>
      </c>
      <c r="AC314" t="inlineStr">
        <is>
          <t/>
        </is>
      </c>
      <c r="AD314" t="inlineStr">
        <is>
          <t/>
        </is>
      </c>
      <c r="AE314" t="inlineStr">
        <is>
          <t/>
        </is>
      </c>
      <c r="AF314" t="inlineStr">
        <is>
          <t/>
        </is>
      </c>
      <c r="AG314" t="inlineStr">
        <is>
          <t/>
        </is>
      </c>
      <c r="AH314" t="inlineStr">
        <is>
          <t/>
        </is>
      </c>
      <c r="AI314" t="inlineStr">
        <is>
          <t/>
        </is>
      </c>
      <c r="AJ314" t="inlineStr">
        <is>
          <t/>
        </is>
      </c>
      <c r="AK314" t="inlineStr">
        <is>
          <t/>
        </is>
      </c>
      <c r="AL314" t="inlineStr">
        <is>
          <t/>
        </is>
      </c>
      <c r="AM314" t="inlineStr">
        <is>
          <t/>
        </is>
      </c>
      <c r="AN314" t="inlineStr">
        <is>
          <t/>
        </is>
      </c>
      <c r="AO314" t="inlineStr">
        <is>
          <t/>
        </is>
      </c>
      <c r="AP314" t="inlineStr">
        <is>
          <t/>
        </is>
      </c>
      <c r="AQ314" t="inlineStr">
        <is>
          <t/>
        </is>
      </c>
      <c r="AR314" t="inlineStr">
        <is>
          <t/>
        </is>
      </c>
      <c r="AS314" t="inlineStr">
        <is>
          <t/>
        </is>
      </c>
      <c r="AT314" t="inlineStr">
        <is>
          <t/>
        </is>
      </c>
      <c r="AU314" t="inlineStr">
        <is>
          <t/>
        </is>
      </c>
      <c r="AV314" t="inlineStr">
        <is>
          <t/>
        </is>
      </c>
      <c r="AW314" t="inlineStr">
        <is>
          <t/>
        </is>
      </c>
      <c r="AX314" t="inlineStr">
        <is>
          <t/>
        </is>
      </c>
      <c r="AY314" t="inlineStr">
        <is>
          <t/>
        </is>
      </c>
      <c r="AZ314" t="inlineStr">
        <is>
          <t/>
        </is>
      </c>
      <c r="BA314" t="inlineStr">
        <is>
          <t/>
        </is>
      </c>
      <c r="BB314" t="inlineStr">
        <is>
          <t/>
        </is>
      </c>
      <c r="BC314" t="inlineStr">
        <is>
          <t/>
        </is>
      </c>
      <c r="BD314" t="inlineStr">
        <is>
          <t/>
        </is>
      </c>
      <c r="BE314" t="inlineStr">
        <is>
          <t/>
        </is>
      </c>
      <c r="BF314" t="inlineStr">
        <is>
          <t/>
        </is>
      </c>
      <c r="BG314" t="inlineStr">
        <is>
          <t/>
        </is>
      </c>
      <c r="BH314" t="inlineStr">
        <is>
          <t/>
        </is>
      </c>
      <c r="BI314" t="inlineStr">
        <is>
          <t/>
        </is>
      </c>
      <c r="BJ314" t="inlineStr">
        <is>
          <t/>
        </is>
      </c>
      <c r="BK314" t="inlineStr">
        <is>
          <t/>
        </is>
      </c>
      <c r="BL314" t="inlineStr">
        <is>
          <t/>
        </is>
      </c>
      <c r="BM314" t="inlineStr">
        <is>
          <t/>
        </is>
      </c>
      <c r="BN314" t="inlineStr">
        <is>
          <t/>
        </is>
      </c>
      <c r="BO314" t="inlineStr">
        <is>
          <t/>
        </is>
      </c>
      <c r="BP314" t="inlineStr">
        <is>
          <t/>
        </is>
      </c>
      <c r="BQ314" t="inlineStr">
        <is>
          <t/>
        </is>
      </c>
      <c r="BR314" t="inlineStr">
        <is>
          <t/>
        </is>
      </c>
      <c r="BS314" t="inlineStr">
        <is>
          <t/>
        </is>
      </c>
      <c r="BT314" t="inlineStr">
        <is>
          <t/>
        </is>
      </c>
      <c r="BU314" t="inlineStr">
        <is>
          <t/>
        </is>
      </c>
      <c r="BV314" t="inlineStr">
        <is>
          <t/>
        </is>
      </c>
      <c r="BW314" t="inlineStr">
        <is>
          <t/>
        </is>
      </c>
      <c r="BX314" t="inlineStr">
        <is>
          <t/>
        </is>
      </c>
      <c r="BY314" t="inlineStr">
        <is>
          <t/>
        </is>
      </c>
      <c r="BZ314" t="inlineStr">
        <is>
          <t/>
        </is>
      </c>
      <c r="CA314" t="inlineStr">
        <is>
          <t/>
        </is>
      </c>
      <c r="CB314" t="inlineStr">
        <is>
          <t/>
        </is>
      </c>
      <c r="CC314" t="inlineStr">
        <is>
          <t/>
        </is>
      </c>
      <c r="CD314" t="inlineStr">
        <is>
          <t/>
        </is>
      </c>
      <c r="CE314" t="inlineStr">
        <is>
          <t/>
        </is>
      </c>
      <c r="CF314" t="inlineStr">
        <is>
          <t/>
        </is>
      </c>
      <c r="CG314" t="inlineStr">
        <is>
          <t/>
        </is>
      </c>
      <c r="CH314" t="inlineStr">
        <is>
          <t/>
        </is>
      </c>
      <c r="CI314" t="inlineStr">
        <is>
          <t/>
        </is>
      </c>
      <c r="CJ314" t="inlineStr">
        <is>
          <t/>
        </is>
      </c>
      <c r="CK314" t="inlineStr">
        <is>
          <t/>
        </is>
      </c>
      <c r="CL314" t="inlineStr">
        <is>
          <t/>
        </is>
      </c>
      <c r="CM314" t="inlineStr">
        <is>
          <t/>
        </is>
      </c>
      <c r="CN314" t="inlineStr">
        <is>
          <t/>
        </is>
      </c>
      <c r="CO314" t="inlineStr">
        <is>
          <t/>
        </is>
      </c>
      <c r="CP314" t="inlineStr">
        <is>
          <t/>
        </is>
      </c>
      <c r="CQ314" t="inlineStr">
        <is>
          <t/>
        </is>
      </c>
      <c r="CR314" t="inlineStr">
        <is>
          <t/>
        </is>
      </c>
      <c r="CS314" t="inlineStr">
        <is>
          <t/>
        </is>
      </c>
      <c r="CT314" s="2" t="inlineStr">
        <is>
          <t>enzymersättning</t>
        </is>
      </c>
      <c r="CU314" s="2" t="inlineStr">
        <is>
          <t>3</t>
        </is>
      </c>
      <c r="CV314" s="2" t="inlineStr">
        <is>
          <t/>
        </is>
      </c>
      <c r="CW314" t="inlineStr">
        <is>
          <t/>
        </is>
      </c>
    </row>
    <row r="315">
      <c r="A315" s="1" t="str">
        <f>HYPERLINK("https://iate.europa.eu/entry/result/43652/all", "43652")</f>
        <v>43652</v>
      </c>
      <c r="B315" t="inlineStr">
        <is>
          <t>SOCIAL QUESTIONS</t>
        </is>
      </c>
      <c r="C315" t="inlineStr">
        <is>
          <t>SOCIAL QUESTIONS|health|pharmaceutical industry</t>
        </is>
      </c>
      <c r="D315" t="inlineStr">
        <is>
          <t>no</t>
        </is>
      </c>
      <c r="E315" t="inlineStr">
        <is>
          <t/>
        </is>
      </c>
      <c r="F315" t="inlineStr">
        <is>
          <t/>
        </is>
      </c>
      <c r="G315" t="inlineStr">
        <is>
          <t/>
        </is>
      </c>
      <c r="H315" t="inlineStr">
        <is>
          <t/>
        </is>
      </c>
      <c r="I315" t="inlineStr">
        <is>
          <t/>
        </is>
      </c>
      <c r="J315" t="inlineStr">
        <is>
          <t/>
        </is>
      </c>
      <c r="K315" t="inlineStr">
        <is>
          <t/>
        </is>
      </c>
      <c r="L315" t="inlineStr">
        <is>
          <t/>
        </is>
      </c>
      <c r="M315" t="inlineStr">
        <is>
          <t/>
        </is>
      </c>
      <c r="N315" t="inlineStr">
        <is>
          <t/>
        </is>
      </c>
      <c r="O315" t="inlineStr">
        <is>
          <t/>
        </is>
      </c>
      <c r="P315" t="inlineStr">
        <is>
          <t/>
        </is>
      </c>
      <c r="Q315" t="inlineStr">
        <is>
          <t/>
        </is>
      </c>
      <c r="R315" s="2" t="inlineStr">
        <is>
          <t>Dosisbereich</t>
        </is>
      </c>
      <c r="S315" s="2" t="inlineStr">
        <is>
          <t>3</t>
        </is>
      </c>
      <c r="T315" s="2" t="inlineStr">
        <is>
          <t/>
        </is>
      </c>
      <c r="U315" t="inlineStr">
        <is>
          <t/>
        </is>
      </c>
      <c r="V315" t="inlineStr">
        <is>
          <t/>
        </is>
      </c>
      <c r="W315" t="inlineStr">
        <is>
          <t/>
        </is>
      </c>
      <c r="X315" t="inlineStr">
        <is>
          <t/>
        </is>
      </c>
      <c r="Y315" t="inlineStr">
        <is>
          <t/>
        </is>
      </c>
      <c r="Z315" s="2" t="inlineStr">
        <is>
          <t>dose ranging|
dose range</t>
        </is>
      </c>
      <c r="AA315" s="2" t="inlineStr">
        <is>
          <t>3|
3</t>
        </is>
      </c>
      <c r="AB315" s="2" t="inlineStr">
        <is>
          <t xml:space="preserve">|
</t>
        </is>
      </c>
      <c r="AC315" t="inlineStr">
        <is>
          <t/>
        </is>
      </c>
      <c r="AD315" t="inlineStr">
        <is>
          <t/>
        </is>
      </c>
      <c r="AE315" t="inlineStr">
        <is>
          <t/>
        </is>
      </c>
      <c r="AF315" t="inlineStr">
        <is>
          <t/>
        </is>
      </c>
      <c r="AG315" t="inlineStr">
        <is>
          <t/>
        </is>
      </c>
      <c r="AH315" t="inlineStr">
        <is>
          <t/>
        </is>
      </c>
      <c r="AI315" t="inlineStr">
        <is>
          <t/>
        </is>
      </c>
      <c r="AJ315" t="inlineStr">
        <is>
          <t/>
        </is>
      </c>
      <c r="AK315" t="inlineStr">
        <is>
          <t/>
        </is>
      </c>
      <c r="AL315" t="inlineStr">
        <is>
          <t/>
        </is>
      </c>
      <c r="AM315" t="inlineStr">
        <is>
          <t/>
        </is>
      </c>
      <c r="AN315" t="inlineStr">
        <is>
          <t/>
        </is>
      </c>
      <c r="AO315" t="inlineStr">
        <is>
          <t/>
        </is>
      </c>
      <c r="AP315" s="2" t="inlineStr">
        <is>
          <t>fourchette thérapeutique</t>
        </is>
      </c>
      <c r="AQ315" s="2" t="inlineStr">
        <is>
          <t>3</t>
        </is>
      </c>
      <c r="AR315" s="2" t="inlineStr">
        <is>
          <t/>
        </is>
      </c>
      <c r="AS315" t="inlineStr">
        <is>
          <t/>
        </is>
      </c>
      <c r="AT315" t="inlineStr">
        <is>
          <t/>
        </is>
      </c>
      <c r="AU315" t="inlineStr">
        <is>
          <t/>
        </is>
      </c>
      <c r="AV315" t="inlineStr">
        <is>
          <t/>
        </is>
      </c>
      <c r="AW315" t="inlineStr">
        <is>
          <t/>
        </is>
      </c>
      <c r="AX315" t="inlineStr">
        <is>
          <t/>
        </is>
      </c>
      <c r="AY315" t="inlineStr">
        <is>
          <t/>
        </is>
      </c>
      <c r="AZ315" t="inlineStr">
        <is>
          <t/>
        </is>
      </c>
      <c r="BA315" t="inlineStr">
        <is>
          <t/>
        </is>
      </c>
      <c r="BB315" t="inlineStr">
        <is>
          <t/>
        </is>
      </c>
      <c r="BC315" t="inlineStr">
        <is>
          <t/>
        </is>
      </c>
      <c r="BD315" t="inlineStr">
        <is>
          <t/>
        </is>
      </c>
      <c r="BE315" t="inlineStr">
        <is>
          <t/>
        </is>
      </c>
      <c r="BF315" t="inlineStr">
        <is>
          <t/>
        </is>
      </c>
      <c r="BG315" t="inlineStr">
        <is>
          <t/>
        </is>
      </c>
      <c r="BH315" t="inlineStr">
        <is>
          <t/>
        </is>
      </c>
      <c r="BI315" t="inlineStr">
        <is>
          <t/>
        </is>
      </c>
      <c r="BJ315" t="inlineStr">
        <is>
          <t/>
        </is>
      </c>
      <c r="BK315" t="inlineStr">
        <is>
          <t/>
        </is>
      </c>
      <c r="BL315" t="inlineStr">
        <is>
          <t/>
        </is>
      </c>
      <c r="BM315" t="inlineStr">
        <is>
          <t/>
        </is>
      </c>
      <c r="BN315" t="inlineStr">
        <is>
          <t/>
        </is>
      </c>
      <c r="BO315" t="inlineStr">
        <is>
          <t/>
        </is>
      </c>
      <c r="BP315" t="inlineStr">
        <is>
          <t/>
        </is>
      </c>
      <c r="BQ315" t="inlineStr">
        <is>
          <t/>
        </is>
      </c>
      <c r="BR315" t="inlineStr">
        <is>
          <t/>
        </is>
      </c>
      <c r="BS315" t="inlineStr">
        <is>
          <t/>
        </is>
      </c>
      <c r="BT315" t="inlineStr">
        <is>
          <t/>
        </is>
      </c>
      <c r="BU315" t="inlineStr">
        <is>
          <t/>
        </is>
      </c>
      <c r="BV315" t="inlineStr">
        <is>
          <t/>
        </is>
      </c>
      <c r="BW315" t="inlineStr">
        <is>
          <t/>
        </is>
      </c>
      <c r="BX315" t="inlineStr">
        <is>
          <t/>
        </is>
      </c>
      <c r="BY315" t="inlineStr">
        <is>
          <t/>
        </is>
      </c>
      <c r="BZ315" t="inlineStr">
        <is>
          <t/>
        </is>
      </c>
      <c r="CA315" t="inlineStr">
        <is>
          <t/>
        </is>
      </c>
      <c r="CB315" t="inlineStr">
        <is>
          <t/>
        </is>
      </c>
      <c r="CC315" t="inlineStr">
        <is>
          <t/>
        </is>
      </c>
      <c r="CD315" t="inlineStr">
        <is>
          <t/>
        </is>
      </c>
      <c r="CE315" t="inlineStr">
        <is>
          <t/>
        </is>
      </c>
      <c r="CF315" t="inlineStr">
        <is>
          <t/>
        </is>
      </c>
      <c r="CG315" t="inlineStr">
        <is>
          <t/>
        </is>
      </c>
      <c r="CH315" t="inlineStr">
        <is>
          <t/>
        </is>
      </c>
      <c r="CI315" t="inlineStr">
        <is>
          <t/>
        </is>
      </c>
      <c r="CJ315" t="inlineStr">
        <is>
          <t/>
        </is>
      </c>
      <c r="CK315" t="inlineStr">
        <is>
          <t/>
        </is>
      </c>
      <c r="CL315" t="inlineStr">
        <is>
          <t/>
        </is>
      </c>
      <c r="CM315" t="inlineStr">
        <is>
          <t/>
        </is>
      </c>
      <c r="CN315" t="inlineStr">
        <is>
          <t/>
        </is>
      </c>
      <c r="CO315" t="inlineStr">
        <is>
          <t/>
        </is>
      </c>
      <c r="CP315" t="inlineStr">
        <is>
          <t/>
        </is>
      </c>
      <c r="CQ315" t="inlineStr">
        <is>
          <t/>
        </is>
      </c>
      <c r="CR315" t="inlineStr">
        <is>
          <t/>
        </is>
      </c>
      <c r="CS315" t="inlineStr">
        <is>
          <t/>
        </is>
      </c>
      <c r="CT315" t="inlineStr">
        <is>
          <t/>
        </is>
      </c>
      <c r="CU315" t="inlineStr">
        <is>
          <t/>
        </is>
      </c>
      <c r="CV315" t="inlineStr">
        <is>
          <t/>
        </is>
      </c>
      <c r="CW315" t="inlineStr">
        <is>
          <t/>
        </is>
      </c>
    </row>
    <row r="316">
      <c r="A316" s="1" t="str">
        <f>HYPERLINK("https://iate.europa.eu/entry/result/1105984/all", "1105984")</f>
        <v>1105984</v>
      </c>
      <c r="B316" t="inlineStr">
        <is>
          <t>SOCIAL QUESTIONS</t>
        </is>
      </c>
      <c r="C316" t="inlineStr">
        <is>
          <t>SOCIAL QUESTIONS|health|medical science</t>
        </is>
      </c>
      <c r="D316" t="inlineStr">
        <is>
          <t>no</t>
        </is>
      </c>
      <c r="E316" t="inlineStr">
        <is>
          <t/>
        </is>
      </c>
      <c r="F316" t="inlineStr">
        <is>
          <t/>
        </is>
      </c>
      <c r="G316" t="inlineStr">
        <is>
          <t/>
        </is>
      </c>
      <c r="H316" t="inlineStr">
        <is>
          <t/>
        </is>
      </c>
      <c r="I316" t="inlineStr">
        <is>
          <t/>
        </is>
      </c>
      <c r="J316" t="inlineStr">
        <is>
          <t/>
        </is>
      </c>
      <c r="K316" t="inlineStr">
        <is>
          <t/>
        </is>
      </c>
      <c r="L316" t="inlineStr">
        <is>
          <t/>
        </is>
      </c>
      <c r="M316" t="inlineStr">
        <is>
          <t/>
        </is>
      </c>
      <c r="N316" s="2" t="inlineStr">
        <is>
          <t>diskoid lupus erythematosus|
LED|
lupus erythematosus discoides</t>
        </is>
      </c>
      <c r="O316" s="2" t="inlineStr">
        <is>
          <t>3|
3|
3</t>
        </is>
      </c>
      <c r="P316" s="2" t="inlineStr">
        <is>
          <t xml:space="preserve">|
|
</t>
        </is>
      </c>
      <c r="Q316" t="inlineStr">
        <is>
          <t/>
        </is>
      </c>
      <c r="R316" s="2" t="inlineStr">
        <is>
          <t>diskoidaler lupus erythematodes</t>
        </is>
      </c>
      <c r="S316" s="2" t="inlineStr">
        <is>
          <t>3</t>
        </is>
      </c>
      <c r="T316" s="2" t="inlineStr">
        <is>
          <t/>
        </is>
      </c>
      <c r="U316" t="inlineStr">
        <is>
          <t/>
        </is>
      </c>
      <c r="V316" s="2" t="inlineStr">
        <is>
          <t>δισκοειδής ερυθηματώδης λύκος</t>
        </is>
      </c>
      <c r="W316" s="2" t="inlineStr">
        <is>
          <t>3</t>
        </is>
      </c>
      <c r="X316" s="2" t="inlineStr">
        <is>
          <t/>
        </is>
      </c>
      <c r="Y316" t="inlineStr">
        <is>
          <t/>
        </is>
      </c>
      <c r="Z316" s="2" t="inlineStr">
        <is>
          <t>discoid lupus erythematosus|
DLE</t>
        </is>
      </c>
      <c r="AA316" s="2" t="inlineStr">
        <is>
          <t>3|
2</t>
        </is>
      </c>
      <c r="AB316" s="2" t="inlineStr">
        <is>
          <t xml:space="preserve">|
</t>
        </is>
      </c>
      <c r="AC316" t="inlineStr">
        <is>
          <t/>
        </is>
      </c>
      <c r="AD316" s="2" t="inlineStr">
        <is>
          <t>lupus eritematoso discoide</t>
        </is>
      </c>
      <c r="AE316" s="2" t="inlineStr">
        <is>
          <t>3</t>
        </is>
      </c>
      <c r="AF316" s="2" t="inlineStr">
        <is>
          <t/>
        </is>
      </c>
      <c r="AG316" t="inlineStr">
        <is>
          <t/>
        </is>
      </c>
      <c r="AH316" t="inlineStr">
        <is>
          <t/>
        </is>
      </c>
      <c r="AI316" t="inlineStr">
        <is>
          <t/>
        </is>
      </c>
      <c r="AJ316" t="inlineStr">
        <is>
          <t/>
        </is>
      </c>
      <c r="AK316" t="inlineStr">
        <is>
          <t/>
        </is>
      </c>
      <c r="AL316" t="inlineStr">
        <is>
          <t/>
        </is>
      </c>
      <c r="AM316" t="inlineStr">
        <is>
          <t/>
        </is>
      </c>
      <c r="AN316" t="inlineStr">
        <is>
          <t/>
        </is>
      </c>
      <c r="AO316" t="inlineStr">
        <is>
          <t/>
        </is>
      </c>
      <c r="AP316" s="2" t="inlineStr">
        <is>
          <t>lupus érythémateux discoïde</t>
        </is>
      </c>
      <c r="AQ316" s="2" t="inlineStr">
        <is>
          <t>3</t>
        </is>
      </c>
      <c r="AR316" s="2" t="inlineStr">
        <is>
          <t/>
        </is>
      </c>
      <c r="AS316" t="inlineStr">
        <is>
          <t>maladie de la peau auto-immune et bénigne</t>
        </is>
      </c>
      <c r="AT316" t="inlineStr">
        <is>
          <t/>
        </is>
      </c>
      <c r="AU316" t="inlineStr">
        <is>
          <t/>
        </is>
      </c>
      <c r="AV316" t="inlineStr">
        <is>
          <t/>
        </is>
      </c>
      <c r="AW316" t="inlineStr">
        <is>
          <t/>
        </is>
      </c>
      <c r="AX316" t="inlineStr">
        <is>
          <t/>
        </is>
      </c>
      <c r="AY316" t="inlineStr">
        <is>
          <t/>
        </is>
      </c>
      <c r="AZ316" t="inlineStr">
        <is>
          <t/>
        </is>
      </c>
      <c r="BA316" t="inlineStr">
        <is>
          <t/>
        </is>
      </c>
      <c r="BB316" t="inlineStr">
        <is>
          <t/>
        </is>
      </c>
      <c r="BC316" t="inlineStr">
        <is>
          <t/>
        </is>
      </c>
      <c r="BD316" t="inlineStr">
        <is>
          <t/>
        </is>
      </c>
      <c r="BE316" t="inlineStr">
        <is>
          <t/>
        </is>
      </c>
      <c r="BF316" s="2" t="inlineStr">
        <is>
          <t>lupus eritematoso discoide</t>
        </is>
      </c>
      <c r="BG316" s="2" t="inlineStr">
        <is>
          <t>3</t>
        </is>
      </c>
      <c r="BH316" s="2" t="inlineStr">
        <is>
          <t/>
        </is>
      </c>
      <c r="BI316" t="inlineStr">
        <is>
          <t/>
        </is>
      </c>
      <c r="BJ316" t="inlineStr">
        <is>
          <t/>
        </is>
      </c>
      <c r="BK316" t="inlineStr">
        <is>
          <t/>
        </is>
      </c>
      <c r="BL316" t="inlineStr">
        <is>
          <t/>
        </is>
      </c>
      <c r="BM316" t="inlineStr">
        <is>
          <t/>
        </is>
      </c>
      <c r="BN316" t="inlineStr">
        <is>
          <t/>
        </is>
      </c>
      <c r="BO316" t="inlineStr">
        <is>
          <t/>
        </is>
      </c>
      <c r="BP316" t="inlineStr">
        <is>
          <t/>
        </is>
      </c>
      <c r="BQ316" t="inlineStr">
        <is>
          <t/>
        </is>
      </c>
      <c r="BR316" t="inlineStr">
        <is>
          <t/>
        </is>
      </c>
      <c r="BS316" t="inlineStr">
        <is>
          <t/>
        </is>
      </c>
      <c r="BT316" t="inlineStr">
        <is>
          <t/>
        </is>
      </c>
      <c r="BU316" t="inlineStr">
        <is>
          <t/>
        </is>
      </c>
      <c r="BV316" s="2" t="inlineStr">
        <is>
          <t>lupus erythematosus discoides|
lupus van Gazenave|
ziekte van Biett</t>
        </is>
      </c>
      <c r="BW316" s="2" t="inlineStr">
        <is>
          <t>3|
3|
3</t>
        </is>
      </c>
      <c r="BX316" s="2" t="inlineStr">
        <is>
          <t xml:space="preserve">|
|
</t>
        </is>
      </c>
      <c r="BY316" t="inlineStr">
        <is>
          <t>bepaalde huidziekte</t>
        </is>
      </c>
      <c r="BZ316" t="inlineStr">
        <is>
          <t/>
        </is>
      </c>
      <c r="CA316" t="inlineStr">
        <is>
          <t/>
        </is>
      </c>
      <c r="CB316" t="inlineStr">
        <is>
          <t/>
        </is>
      </c>
      <c r="CC316" t="inlineStr">
        <is>
          <t/>
        </is>
      </c>
      <c r="CD316" s="2" t="inlineStr">
        <is>
          <t>lúpus eritematoso discoide</t>
        </is>
      </c>
      <c r="CE316" s="2" t="inlineStr">
        <is>
          <t>3</t>
        </is>
      </c>
      <c r="CF316" s="2" t="inlineStr">
        <is>
          <t/>
        </is>
      </c>
      <c r="CG316" t="inlineStr">
        <is>
          <t/>
        </is>
      </c>
      <c r="CH316" t="inlineStr">
        <is>
          <t/>
        </is>
      </c>
      <c r="CI316" t="inlineStr">
        <is>
          <t/>
        </is>
      </c>
      <c r="CJ316" t="inlineStr">
        <is>
          <t/>
        </is>
      </c>
      <c r="CK316" t="inlineStr">
        <is>
          <t/>
        </is>
      </c>
      <c r="CL316" t="inlineStr">
        <is>
          <t/>
        </is>
      </c>
      <c r="CM316" t="inlineStr">
        <is>
          <t/>
        </is>
      </c>
      <c r="CN316" t="inlineStr">
        <is>
          <t/>
        </is>
      </c>
      <c r="CO316" t="inlineStr">
        <is>
          <t/>
        </is>
      </c>
      <c r="CP316" t="inlineStr">
        <is>
          <t/>
        </is>
      </c>
      <c r="CQ316" t="inlineStr">
        <is>
          <t/>
        </is>
      </c>
      <c r="CR316" t="inlineStr">
        <is>
          <t/>
        </is>
      </c>
      <c r="CS316" t="inlineStr">
        <is>
          <t/>
        </is>
      </c>
      <c r="CT316" t="inlineStr">
        <is>
          <t/>
        </is>
      </c>
      <c r="CU316" t="inlineStr">
        <is>
          <t/>
        </is>
      </c>
      <c r="CV316" t="inlineStr">
        <is>
          <t/>
        </is>
      </c>
      <c r="CW316" t="inlineStr">
        <is>
          <t/>
        </is>
      </c>
    </row>
    <row r="317">
      <c r="A317" s="1" t="str">
        <f>HYPERLINK("https://iate.europa.eu/entry/result/1685612/all", "1685612")</f>
        <v>1685612</v>
      </c>
      <c r="B317" t="inlineStr">
        <is>
          <t>SOCIAL QUESTIONS</t>
        </is>
      </c>
      <c r="C317" t="inlineStr">
        <is>
          <t>SOCIAL QUESTIONS|health|medical science</t>
        </is>
      </c>
      <c r="D317" t="inlineStr">
        <is>
          <t>no</t>
        </is>
      </c>
      <c r="E317" t="inlineStr">
        <is>
          <t/>
        </is>
      </c>
      <c r="F317" t="inlineStr">
        <is>
          <t/>
        </is>
      </c>
      <c r="G317" t="inlineStr">
        <is>
          <t/>
        </is>
      </c>
      <c r="H317" t="inlineStr">
        <is>
          <t/>
        </is>
      </c>
      <c r="I317" t="inlineStr">
        <is>
          <t/>
        </is>
      </c>
      <c r="J317" t="inlineStr">
        <is>
          <t/>
        </is>
      </c>
      <c r="K317" t="inlineStr">
        <is>
          <t/>
        </is>
      </c>
      <c r="L317" t="inlineStr">
        <is>
          <t/>
        </is>
      </c>
      <c r="M317" t="inlineStr">
        <is>
          <t/>
        </is>
      </c>
      <c r="N317" s="2" t="inlineStr">
        <is>
          <t>dyb venetrombose|
dyb venøs trombose|
tromboflebitis profunda|
DVT</t>
        </is>
      </c>
      <c r="O317" s="2" t="inlineStr">
        <is>
          <t>3|
3|
3|
3</t>
        </is>
      </c>
      <c r="P317" s="2" t="inlineStr">
        <is>
          <t xml:space="preserve">|
|
|
</t>
        </is>
      </c>
      <c r="Q317" t="inlineStr">
        <is>
          <t>akut tilstand med total eller segmentær trombosering af underekstremitetens venesystem</t>
        </is>
      </c>
      <c r="R317" s="2" t="inlineStr">
        <is>
          <t>tiefe Venenthrombose</t>
        </is>
      </c>
      <c r="S317" s="2" t="inlineStr">
        <is>
          <t>3</t>
        </is>
      </c>
      <c r="T317" s="2" t="inlineStr">
        <is>
          <t/>
        </is>
      </c>
      <c r="U317" t="inlineStr">
        <is>
          <t/>
        </is>
      </c>
      <c r="V317" s="2" t="inlineStr">
        <is>
          <t>TVP|
εν τω βάθει φλεβική θρόμβωση</t>
        </is>
      </c>
      <c r="W317" s="2" t="inlineStr">
        <is>
          <t>3|
3</t>
        </is>
      </c>
      <c r="X317" s="2" t="inlineStr">
        <is>
          <t xml:space="preserve">|
</t>
        </is>
      </c>
      <c r="Y317" t="inlineStr">
        <is>
          <t/>
        </is>
      </c>
      <c r="Z317" s="2" t="inlineStr">
        <is>
          <t>DVT|
deep vein thrombosis|
deep venous thrombosis|
phlebothrombosis</t>
        </is>
      </c>
      <c r="AA317" s="2" t="inlineStr">
        <is>
          <t>3|
3|
3|
3</t>
        </is>
      </c>
      <c r="AB317" s="2" t="inlineStr">
        <is>
          <t xml:space="preserve">|
|
|
</t>
        </is>
      </c>
      <c r="AC317" t="inlineStr">
        <is>
          <t>the formation of a thrombus in the deep veins of the leg</t>
        </is>
      </c>
      <c r="AD317" s="2" t="inlineStr">
        <is>
          <t>trombosis venosa profunda|
TVP</t>
        </is>
      </c>
      <c r="AE317" s="2" t="inlineStr">
        <is>
          <t>3|
3</t>
        </is>
      </c>
      <c r="AF317" s="2" t="inlineStr">
        <is>
          <t xml:space="preserve">|
</t>
        </is>
      </c>
      <c r="AG317" t="inlineStr">
        <is>
          <t/>
        </is>
      </c>
      <c r="AH317" t="inlineStr">
        <is>
          <t/>
        </is>
      </c>
      <c r="AI317" t="inlineStr">
        <is>
          <t/>
        </is>
      </c>
      <c r="AJ317" t="inlineStr">
        <is>
          <t/>
        </is>
      </c>
      <c r="AK317" t="inlineStr">
        <is>
          <t/>
        </is>
      </c>
      <c r="AL317" s="2" t="inlineStr">
        <is>
          <t>syvän laskimon tukos|
syvän laskimon tromboosi</t>
        </is>
      </c>
      <c r="AM317" s="2" t="inlineStr">
        <is>
          <t>3|
3</t>
        </is>
      </c>
      <c r="AN317" s="2" t="inlineStr">
        <is>
          <t xml:space="preserve">|
</t>
        </is>
      </c>
      <c r="AO317" t="inlineStr">
        <is>
          <t/>
        </is>
      </c>
      <c r="AP317" s="2" t="inlineStr">
        <is>
          <t>thrombose veineuse profonde|
syndrome de la classe économique|
TVP</t>
        </is>
      </c>
      <c r="AQ317" s="2" t="inlineStr">
        <is>
          <t>3|
3|
3</t>
        </is>
      </c>
      <c r="AR317" s="2" t="inlineStr">
        <is>
          <t xml:space="preserve">|
|
</t>
        </is>
      </c>
      <c r="AS317" t="inlineStr">
        <is>
          <t/>
        </is>
      </c>
      <c r="AT317" t="inlineStr">
        <is>
          <t/>
        </is>
      </c>
      <c r="AU317" t="inlineStr">
        <is>
          <t/>
        </is>
      </c>
      <c r="AV317" t="inlineStr">
        <is>
          <t/>
        </is>
      </c>
      <c r="AW317" t="inlineStr">
        <is>
          <t/>
        </is>
      </c>
      <c r="AX317" t="inlineStr">
        <is>
          <t/>
        </is>
      </c>
      <c r="AY317" t="inlineStr">
        <is>
          <t/>
        </is>
      </c>
      <c r="AZ317" t="inlineStr">
        <is>
          <t/>
        </is>
      </c>
      <c r="BA317" t="inlineStr">
        <is>
          <t/>
        </is>
      </c>
      <c r="BB317" s="2" t="inlineStr">
        <is>
          <t>mélyvénás trombózis</t>
        </is>
      </c>
      <c r="BC317" s="2" t="inlineStr">
        <is>
          <t>3</t>
        </is>
      </c>
      <c r="BD317" s="2" t="inlineStr">
        <is>
          <t/>
        </is>
      </c>
      <c r="BE317" t="inlineStr">
        <is>
          <t/>
        </is>
      </c>
      <c r="BF317" s="2" t="inlineStr">
        <is>
          <t>trombosi venosa profonda</t>
        </is>
      </c>
      <c r="BG317" s="2" t="inlineStr">
        <is>
          <t>3</t>
        </is>
      </c>
      <c r="BH317" s="2" t="inlineStr">
        <is>
          <t/>
        </is>
      </c>
      <c r="BI317" t="inlineStr">
        <is>
          <t>tromboflebite profonda che colpisce le piccole vene, come il seno venoso del soleo, ole grandi vene come la vena cava, la femorale, l'iliaca e la succlavia; la coda del trombo può staccarsi e raggiungere i polmoni con conseguente embolia polmonare</t>
        </is>
      </c>
      <c r="BJ317" t="inlineStr">
        <is>
          <t/>
        </is>
      </c>
      <c r="BK317" t="inlineStr">
        <is>
          <t/>
        </is>
      </c>
      <c r="BL317" t="inlineStr">
        <is>
          <t/>
        </is>
      </c>
      <c r="BM317" t="inlineStr">
        <is>
          <t/>
        </is>
      </c>
      <c r="BN317" t="inlineStr">
        <is>
          <t/>
        </is>
      </c>
      <c r="BO317" t="inlineStr">
        <is>
          <t/>
        </is>
      </c>
      <c r="BP317" t="inlineStr">
        <is>
          <t/>
        </is>
      </c>
      <c r="BQ317" t="inlineStr">
        <is>
          <t/>
        </is>
      </c>
      <c r="BR317" t="inlineStr">
        <is>
          <t/>
        </is>
      </c>
      <c r="BS317" t="inlineStr">
        <is>
          <t/>
        </is>
      </c>
      <c r="BT317" t="inlineStr">
        <is>
          <t/>
        </is>
      </c>
      <c r="BU317" t="inlineStr">
        <is>
          <t/>
        </is>
      </c>
      <c r="BV317" s="2" t="inlineStr">
        <is>
          <t>economy class syndroom|
vliegtuigtrombose|
toeristenklassesyndroom|
reistrombose|
immobiliteitssyndroom|
diep-veineuze trombose|
diep-veineuze thrombosis|
DVT</t>
        </is>
      </c>
      <c r="BW317" s="2" t="inlineStr">
        <is>
          <t>3|
3|
3|
3|
3|
3|
3|
3</t>
        </is>
      </c>
      <c r="BX317" s="2" t="inlineStr">
        <is>
          <t xml:space="preserve">|
|
|
|
|
|
|
</t>
        </is>
      </c>
      <c r="BY317" t="inlineStr">
        <is>
          <t>Trombose veroorzaakt door langeafstandsvluchten, langdurige vluchten (bij pannes b.v.) en intercontinentale vluchten.</t>
        </is>
      </c>
      <c r="BZ317" t="inlineStr">
        <is>
          <t/>
        </is>
      </c>
      <c r="CA317" t="inlineStr">
        <is>
          <t/>
        </is>
      </c>
      <c r="CB317" t="inlineStr">
        <is>
          <t/>
        </is>
      </c>
      <c r="CC317" t="inlineStr">
        <is>
          <t/>
        </is>
      </c>
      <c r="CD317" s="2" t="inlineStr">
        <is>
          <t>trombose venosa profunda|
TVP|
trombose das veias profundas</t>
        </is>
      </c>
      <c r="CE317" s="2" t="inlineStr">
        <is>
          <t>3|
3|
1</t>
        </is>
      </c>
      <c r="CF317" s="2" t="inlineStr">
        <is>
          <t xml:space="preserve">|
|
</t>
        </is>
      </c>
      <c r="CG317" t="inlineStr">
        <is>
          <t/>
        </is>
      </c>
      <c r="CH317" t="inlineStr">
        <is>
          <t/>
        </is>
      </c>
      <c r="CI317" t="inlineStr">
        <is>
          <t/>
        </is>
      </c>
      <c r="CJ317" t="inlineStr">
        <is>
          <t/>
        </is>
      </c>
      <c r="CK317" t="inlineStr">
        <is>
          <t/>
        </is>
      </c>
      <c r="CL317" t="inlineStr">
        <is>
          <t/>
        </is>
      </c>
      <c r="CM317" t="inlineStr">
        <is>
          <t/>
        </is>
      </c>
      <c r="CN317" t="inlineStr">
        <is>
          <t/>
        </is>
      </c>
      <c r="CO317" t="inlineStr">
        <is>
          <t/>
        </is>
      </c>
      <c r="CP317" t="inlineStr">
        <is>
          <t/>
        </is>
      </c>
      <c r="CQ317" t="inlineStr">
        <is>
          <t/>
        </is>
      </c>
      <c r="CR317" t="inlineStr">
        <is>
          <t/>
        </is>
      </c>
      <c r="CS317" t="inlineStr">
        <is>
          <t/>
        </is>
      </c>
      <c r="CT317" s="2" t="inlineStr">
        <is>
          <t>djup ventrombos</t>
        </is>
      </c>
      <c r="CU317" s="2" t="inlineStr">
        <is>
          <t>1</t>
        </is>
      </c>
      <c r="CV317" s="2" t="inlineStr">
        <is>
          <t/>
        </is>
      </c>
      <c r="CW317" t="inlineStr">
        <is>
          <t/>
        </is>
      </c>
    </row>
    <row r="318">
      <c r="A318" s="1" t="str">
        <f>HYPERLINK("https://iate.europa.eu/entry/result/1686779/all", "1686779")</f>
        <v>1686779</v>
      </c>
      <c r="B318" t="inlineStr">
        <is>
          <t>SOCIAL QUESTIONS</t>
        </is>
      </c>
      <c r="C318" t="inlineStr">
        <is>
          <t>SOCIAL QUESTIONS|health|medical science</t>
        </is>
      </c>
      <c r="D318" t="inlineStr">
        <is>
          <t>no</t>
        </is>
      </c>
      <c r="E318" t="inlineStr">
        <is>
          <t/>
        </is>
      </c>
      <c r="F318" t="inlineStr">
        <is>
          <t/>
        </is>
      </c>
      <c r="G318" t="inlineStr">
        <is>
          <t/>
        </is>
      </c>
      <c r="H318" t="inlineStr">
        <is>
          <t/>
        </is>
      </c>
      <c r="I318" t="inlineStr">
        <is>
          <t/>
        </is>
      </c>
      <c r="J318" t="inlineStr">
        <is>
          <t/>
        </is>
      </c>
      <c r="K318" t="inlineStr">
        <is>
          <t/>
        </is>
      </c>
      <c r="L318" t="inlineStr">
        <is>
          <t/>
        </is>
      </c>
      <c r="M318" t="inlineStr">
        <is>
          <t/>
        </is>
      </c>
      <c r="N318" s="2" t="inlineStr">
        <is>
          <t>fjernelse af fremmedlegeme</t>
        </is>
      </c>
      <c r="O318" s="2" t="inlineStr">
        <is>
          <t>3</t>
        </is>
      </c>
      <c r="P318" s="2" t="inlineStr">
        <is>
          <t/>
        </is>
      </c>
      <c r="Q318" t="inlineStr">
        <is>
          <t/>
        </is>
      </c>
      <c r="R318" s="2" t="inlineStr">
        <is>
          <t>Wundtoilette</t>
        </is>
      </c>
      <c r="S318" s="2" t="inlineStr">
        <is>
          <t>3</t>
        </is>
      </c>
      <c r="T318" s="2" t="inlineStr">
        <is>
          <t/>
        </is>
      </c>
      <c r="U318" t="inlineStr">
        <is>
          <t/>
        </is>
      </c>
      <c r="V318" s="2" t="inlineStr">
        <is>
          <t>καθαρισμός</t>
        </is>
      </c>
      <c r="W318" s="2" t="inlineStr">
        <is>
          <t>3</t>
        </is>
      </c>
      <c r="X318" s="2" t="inlineStr">
        <is>
          <t/>
        </is>
      </c>
      <c r="Y318" t="inlineStr">
        <is>
          <t>καθαρισμός λοιμώδους εστίας από ξένα σώματα,νεκρούς ιστούς κλπ</t>
        </is>
      </c>
      <c r="Z318" s="2" t="inlineStr">
        <is>
          <t>debridement</t>
        </is>
      </c>
      <c r="AA318" s="2" t="inlineStr">
        <is>
          <t>3</t>
        </is>
      </c>
      <c r="AB318" s="2" t="inlineStr">
        <is>
          <t/>
        </is>
      </c>
      <c r="AC318" t="inlineStr">
        <is>
          <t/>
        </is>
      </c>
      <c r="AD318" s="2" t="inlineStr">
        <is>
          <t>detersión</t>
        </is>
      </c>
      <c r="AE318" s="2" t="inlineStr">
        <is>
          <t>3</t>
        </is>
      </c>
      <c r="AF318" s="2" t="inlineStr">
        <is>
          <t/>
        </is>
      </c>
      <c r="AG318" t="inlineStr">
        <is>
          <t/>
        </is>
      </c>
      <c r="AH318" t="inlineStr">
        <is>
          <t/>
        </is>
      </c>
      <c r="AI318" t="inlineStr">
        <is>
          <t/>
        </is>
      </c>
      <c r="AJ318" t="inlineStr">
        <is>
          <t/>
        </is>
      </c>
      <c r="AK318" t="inlineStr">
        <is>
          <t/>
        </is>
      </c>
      <c r="AL318" s="2" t="inlineStr">
        <is>
          <t>märkäpesäkkeen avaaminen</t>
        </is>
      </c>
      <c r="AM318" s="2" t="inlineStr">
        <is>
          <t>3</t>
        </is>
      </c>
      <c r="AN318" s="2" t="inlineStr">
        <is>
          <t/>
        </is>
      </c>
      <c r="AO318" t="inlineStr">
        <is>
          <t/>
        </is>
      </c>
      <c r="AP318" s="2" t="inlineStr">
        <is>
          <t>détersion</t>
        </is>
      </c>
      <c r="AQ318" s="2" t="inlineStr">
        <is>
          <t>3</t>
        </is>
      </c>
      <c r="AR318" s="2" t="inlineStr">
        <is>
          <t/>
        </is>
      </c>
      <c r="AS318" t="inlineStr">
        <is>
          <t>élimination des éléments étrangers, exogènes ou endogènes, et des structures cellulaires et tissulaires nécrosées, présentes dans un foyer inflammatoire</t>
        </is>
      </c>
      <c r="AT318" t="inlineStr">
        <is>
          <t/>
        </is>
      </c>
      <c r="AU318" t="inlineStr">
        <is>
          <t/>
        </is>
      </c>
      <c r="AV318" t="inlineStr">
        <is>
          <t/>
        </is>
      </c>
      <c r="AW318" t="inlineStr">
        <is>
          <t/>
        </is>
      </c>
      <c r="AX318" t="inlineStr">
        <is>
          <t/>
        </is>
      </c>
      <c r="AY318" t="inlineStr">
        <is>
          <t/>
        </is>
      </c>
      <c r="AZ318" t="inlineStr">
        <is>
          <t/>
        </is>
      </c>
      <c r="BA318" t="inlineStr">
        <is>
          <t/>
        </is>
      </c>
      <c r="BB318" t="inlineStr">
        <is>
          <t/>
        </is>
      </c>
      <c r="BC318" t="inlineStr">
        <is>
          <t/>
        </is>
      </c>
      <c r="BD318" t="inlineStr">
        <is>
          <t/>
        </is>
      </c>
      <c r="BE318" t="inlineStr">
        <is>
          <t/>
        </is>
      </c>
      <c r="BF318" s="2" t="inlineStr">
        <is>
          <t>detersione</t>
        </is>
      </c>
      <c r="BG318" s="2" t="inlineStr">
        <is>
          <t>3</t>
        </is>
      </c>
      <c r="BH318" s="2" t="inlineStr">
        <is>
          <t/>
        </is>
      </c>
      <c r="BI318" t="inlineStr">
        <is>
          <t>azione di detergere o ripulire una ferita, una caverna, un ascesso, consiste nell'eliminazione dei tessuti necrotici o suppurati che ne ricoprono la superficie.</t>
        </is>
      </c>
      <c r="BJ318" t="inlineStr">
        <is>
          <t/>
        </is>
      </c>
      <c r="BK318" t="inlineStr">
        <is>
          <t/>
        </is>
      </c>
      <c r="BL318" t="inlineStr">
        <is>
          <t/>
        </is>
      </c>
      <c r="BM318" t="inlineStr">
        <is>
          <t/>
        </is>
      </c>
      <c r="BN318" t="inlineStr">
        <is>
          <t/>
        </is>
      </c>
      <c r="BO318" t="inlineStr">
        <is>
          <t/>
        </is>
      </c>
      <c r="BP318" t="inlineStr">
        <is>
          <t/>
        </is>
      </c>
      <c r="BQ318" t="inlineStr">
        <is>
          <t/>
        </is>
      </c>
      <c r="BR318" t="inlineStr">
        <is>
          <t/>
        </is>
      </c>
      <c r="BS318" t="inlineStr">
        <is>
          <t/>
        </is>
      </c>
      <c r="BT318" t="inlineStr">
        <is>
          <t/>
        </is>
      </c>
      <c r="BU318" t="inlineStr">
        <is>
          <t/>
        </is>
      </c>
      <c r="BV318" s="2" t="inlineStr">
        <is>
          <t>wondreiniging</t>
        </is>
      </c>
      <c r="BW318" s="2" t="inlineStr">
        <is>
          <t>3</t>
        </is>
      </c>
      <c r="BX318" s="2" t="inlineStr">
        <is>
          <t/>
        </is>
      </c>
      <c r="BY318" t="inlineStr">
        <is>
          <t/>
        </is>
      </c>
      <c r="BZ318" t="inlineStr">
        <is>
          <t/>
        </is>
      </c>
      <c r="CA318" t="inlineStr">
        <is>
          <t/>
        </is>
      </c>
      <c r="CB318" t="inlineStr">
        <is>
          <t/>
        </is>
      </c>
      <c r="CC318" t="inlineStr">
        <is>
          <t/>
        </is>
      </c>
      <c r="CD318" s="2" t="inlineStr">
        <is>
          <t>detersão|
desbridamento</t>
        </is>
      </c>
      <c r="CE318" s="2" t="inlineStr">
        <is>
          <t>3|
3</t>
        </is>
      </c>
      <c r="CF318" s="2" t="inlineStr">
        <is>
          <t xml:space="preserve">|
</t>
        </is>
      </c>
      <c r="CG318" t="inlineStr">
        <is>
          <t/>
        </is>
      </c>
      <c r="CH318" t="inlineStr">
        <is>
          <t/>
        </is>
      </c>
      <c r="CI318" t="inlineStr">
        <is>
          <t/>
        </is>
      </c>
      <c r="CJ318" t="inlineStr">
        <is>
          <t/>
        </is>
      </c>
      <c r="CK318" t="inlineStr">
        <is>
          <t/>
        </is>
      </c>
      <c r="CL318" t="inlineStr">
        <is>
          <t/>
        </is>
      </c>
      <c r="CM318" t="inlineStr">
        <is>
          <t/>
        </is>
      </c>
      <c r="CN318" t="inlineStr">
        <is>
          <t/>
        </is>
      </c>
      <c r="CO318" t="inlineStr">
        <is>
          <t/>
        </is>
      </c>
      <c r="CP318" t="inlineStr">
        <is>
          <t/>
        </is>
      </c>
      <c r="CQ318" t="inlineStr">
        <is>
          <t/>
        </is>
      </c>
      <c r="CR318" t="inlineStr">
        <is>
          <t/>
        </is>
      </c>
      <c r="CS318" t="inlineStr">
        <is>
          <t/>
        </is>
      </c>
      <c r="CT318" t="inlineStr">
        <is>
          <t/>
        </is>
      </c>
      <c r="CU318" t="inlineStr">
        <is>
          <t/>
        </is>
      </c>
      <c r="CV318" t="inlineStr">
        <is>
          <t/>
        </is>
      </c>
      <c r="CW318" t="inlineStr">
        <is>
          <t/>
        </is>
      </c>
    </row>
    <row r="319">
      <c r="A319" s="1" t="str">
        <f>HYPERLINK("https://iate.europa.eu/entry/result/1431962/all", "1431962")</f>
        <v>1431962</v>
      </c>
      <c r="B319" t="inlineStr">
        <is>
          <t>SOCIAL QUESTIONS</t>
        </is>
      </c>
      <c r="C319" t="inlineStr">
        <is>
          <t>SOCIAL QUESTIONS|health|illness</t>
        </is>
      </c>
      <c r="D319" t="inlineStr">
        <is>
          <t>yes</t>
        </is>
      </c>
      <c r="E319" t="inlineStr">
        <is>
          <t/>
        </is>
      </c>
      <c r="F319" t="inlineStr">
        <is>
          <t/>
        </is>
      </c>
      <c r="G319" t="inlineStr">
        <is>
          <t/>
        </is>
      </c>
      <c r="H319" t="inlineStr">
        <is>
          <t/>
        </is>
      </c>
      <c r="I319" t="inlineStr">
        <is>
          <t/>
        </is>
      </c>
      <c r="J319" t="inlineStr">
        <is>
          <t/>
        </is>
      </c>
      <c r="K319" t="inlineStr">
        <is>
          <t/>
        </is>
      </c>
      <c r="L319" t="inlineStr">
        <is>
          <t/>
        </is>
      </c>
      <c r="M319" t="inlineStr">
        <is>
          <t/>
        </is>
      </c>
      <c r="N319" s="2" t="inlineStr">
        <is>
          <t>retinitis med cytomegalovirus</t>
        </is>
      </c>
      <c r="O319" s="2" t="inlineStr">
        <is>
          <t>3</t>
        </is>
      </c>
      <c r="P319" s="2" t="inlineStr">
        <is>
          <t/>
        </is>
      </c>
      <c r="Q319" t="inlineStr">
        <is>
          <t/>
        </is>
      </c>
      <c r="R319" s="2" t="inlineStr">
        <is>
          <t>Zytomegalie-Retinitis|
CMV-Retinitis</t>
        </is>
      </c>
      <c r="S319" s="2" t="inlineStr">
        <is>
          <t>3|
1</t>
        </is>
      </c>
      <c r="T319" s="2" t="inlineStr">
        <is>
          <t xml:space="preserve">|
</t>
        </is>
      </c>
      <c r="U319" t="inlineStr">
        <is>
          <t/>
        </is>
      </c>
      <c r="V319" s="2" t="inlineStr">
        <is>
          <t>αμφιβληστροειδίτιδα από μεγαλοκυτταροϊό|
αμφιβληστροειδίτιδα από CMV|
αμφιβληστροειδίτιδα από κυτταρομεγαλοϊό</t>
        </is>
      </c>
      <c r="W319" s="2" t="inlineStr">
        <is>
          <t>3|
3|
3</t>
        </is>
      </c>
      <c r="X319" s="2" t="inlineStr">
        <is>
          <t xml:space="preserve">|
|
</t>
        </is>
      </c>
      <c r="Y319" t="inlineStr">
        <is>
          <t>φλεγμονή του αμφιβληστροειδή που οφείλεται στον μεγαλοκυτταροϊό (CMV)</t>
        </is>
      </c>
      <c r="Z319" s="2" t="inlineStr">
        <is>
          <t>cytomegalovirus retinitis|
CMV retinitis</t>
        </is>
      </c>
      <c r="AA319" s="2" t="inlineStr">
        <is>
          <t>3|
3</t>
        </is>
      </c>
      <c r="AB319" s="2" t="inlineStr">
        <is>
          <t xml:space="preserve">|
</t>
        </is>
      </c>
      <c r="AC319" t="inlineStr">
        <is>
          <t>serious viral eye infection of the retina caused by the human cytomegalovirus [ &lt;a href="/entry/result/3574768/all" id="ENTRY_TO_ENTRY_CONVERTER" target="_blank"&gt;IATE:3574768&lt;/a&gt; ]</t>
        </is>
      </c>
      <c r="AD319" s="2" t="inlineStr">
        <is>
          <t>retinitis por citomegalovirus</t>
        </is>
      </c>
      <c r="AE319" s="2" t="inlineStr">
        <is>
          <t>3</t>
        </is>
      </c>
      <c r="AF319" s="2" t="inlineStr">
        <is>
          <t/>
        </is>
      </c>
      <c r="AG319" t="inlineStr">
        <is>
          <t/>
        </is>
      </c>
      <c r="AH319" t="inlineStr">
        <is>
          <t/>
        </is>
      </c>
      <c r="AI319" t="inlineStr">
        <is>
          <t/>
        </is>
      </c>
      <c r="AJ319" t="inlineStr">
        <is>
          <t/>
        </is>
      </c>
      <c r="AK319" t="inlineStr">
        <is>
          <t/>
        </is>
      </c>
      <c r="AL319" s="2" t="inlineStr">
        <is>
          <t>sytomegalovirusretiniitti|
sytomegalovirusverkkokalvontulehdus</t>
        </is>
      </c>
      <c r="AM319" s="2" t="inlineStr">
        <is>
          <t>3|
3</t>
        </is>
      </c>
      <c r="AN319" s="2" t="inlineStr">
        <is>
          <t xml:space="preserve">|
</t>
        </is>
      </c>
      <c r="AO319" t="inlineStr">
        <is>
          <t/>
        </is>
      </c>
      <c r="AP319" s="2" t="inlineStr">
        <is>
          <t>rétinite à cytomégalovirus|
rétinite à CMV</t>
        </is>
      </c>
      <c r="AQ319" s="2" t="inlineStr">
        <is>
          <t>3|
1</t>
        </is>
      </c>
      <c r="AR319" s="2" t="inlineStr">
        <is>
          <t xml:space="preserve">|
</t>
        </is>
      </c>
      <c r="AS319" t="inlineStr">
        <is>
          <t>lésion infectieuse de la rétine la plus fréquente chez les patients atteints de sida, qui évolue vers la cécité en l'absence de traitement</t>
        </is>
      </c>
      <c r="AT319" t="inlineStr">
        <is>
          <t/>
        </is>
      </c>
      <c r="AU319" t="inlineStr">
        <is>
          <t/>
        </is>
      </c>
      <c r="AV319" t="inlineStr">
        <is>
          <t/>
        </is>
      </c>
      <c r="AW319" t="inlineStr">
        <is>
          <t/>
        </is>
      </c>
      <c r="AX319" t="inlineStr">
        <is>
          <t/>
        </is>
      </c>
      <c r="AY319" t="inlineStr">
        <is>
          <t/>
        </is>
      </c>
      <c r="AZ319" t="inlineStr">
        <is>
          <t/>
        </is>
      </c>
      <c r="BA319" t="inlineStr">
        <is>
          <t/>
        </is>
      </c>
      <c r="BB319" t="inlineStr">
        <is>
          <t/>
        </is>
      </c>
      <c r="BC319" t="inlineStr">
        <is>
          <t/>
        </is>
      </c>
      <c r="BD319" t="inlineStr">
        <is>
          <t/>
        </is>
      </c>
      <c r="BE319" t="inlineStr">
        <is>
          <t/>
        </is>
      </c>
      <c r="BF319" s="2" t="inlineStr">
        <is>
          <t>retinite da citomegalovirus|
retinite da CMV</t>
        </is>
      </c>
      <c r="BG319" s="2" t="inlineStr">
        <is>
          <t>3|
3</t>
        </is>
      </c>
      <c r="BH319" s="2" t="inlineStr">
        <is>
          <t xml:space="preserve">|
</t>
        </is>
      </c>
      <c r="BI319" t="inlineStr">
        <is>
          <t/>
        </is>
      </c>
      <c r="BJ319" t="inlineStr">
        <is>
          <t/>
        </is>
      </c>
      <c r="BK319" t="inlineStr">
        <is>
          <t/>
        </is>
      </c>
      <c r="BL319" t="inlineStr">
        <is>
          <t/>
        </is>
      </c>
      <c r="BM319" t="inlineStr">
        <is>
          <t/>
        </is>
      </c>
      <c r="BN319" t="inlineStr">
        <is>
          <t/>
        </is>
      </c>
      <c r="BO319" t="inlineStr">
        <is>
          <t/>
        </is>
      </c>
      <c r="BP319" t="inlineStr">
        <is>
          <t/>
        </is>
      </c>
      <c r="BQ319" t="inlineStr">
        <is>
          <t/>
        </is>
      </c>
      <c r="BR319" t="inlineStr">
        <is>
          <t/>
        </is>
      </c>
      <c r="BS319" t="inlineStr">
        <is>
          <t/>
        </is>
      </c>
      <c r="BT319" t="inlineStr">
        <is>
          <t/>
        </is>
      </c>
      <c r="BU319" t="inlineStr">
        <is>
          <t/>
        </is>
      </c>
      <c r="BV319" s="2" t="inlineStr">
        <is>
          <t>cytomegalovirusretinitis</t>
        </is>
      </c>
      <c r="BW319" s="2" t="inlineStr">
        <is>
          <t>3</t>
        </is>
      </c>
      <c r="BX319" s="2" t="inlineStr">
        <is>
          <t/>
        </is>
      </c>
      <c r="BY319" t="inlineStr">
        <is>
          <t>frekwente opportunistische infectie bij AIDS met aantasting van de retina en omliggende structuren</t>
        </is>
      </c>
      <c r="BZ319" t="inlineStr">
        <is>
          <t/>
        </is>
      </c>
      <c r="CA319" t="inlineStr">
        <is>
          <t/>
        </is>
      </c>
      <c r="CB319" t="inlineStr">
        <is>
          <t/>
        </is>
      </c>
      <c r="CC319" t="inlineStr">
        <is>
          <t/>
        </is>
      </c>
      <c r="CD319" s="2" t="inlineStr">
        <is>
          <t>retinite a citomegalovírus|
retinite por CMV</t>
        </is>
      </c>
      <c r="CE319" s="2" t="inlineStr">
        <is>
          <t>3|
1</t>
        </is>
      </c>
      <c r="CF319" s="2" t="inlineStr">
        <is>
          <t xml:space="preserve">|
</t>
        </is>
      </c>
      <c r="CG319" t="inlineStr">
        <is>
          <t/>
        </is>
      </c>
      <c r="CH319" t="inlineStr">
        <is>
          <t/>
        </is>
      </c>
      <c r="CI319" t="inlineStr">
        <is>
          <t/>
        </is>
      </c>
      <c r="CJ319" t="inlineStr">
        <is>
          <t/>
        </is>
      </c>
      <c r="CK319" t="inlineStr">
        <is>
          <t/>
        </is>
      </c>
      <c r="CL319" t="inlineStr">
        <is>
          <t/>
        </is>
      </c>
      <c r="CM319" t="inlineStr">
        <is>
          <t/>
        </is>
      </c>
      <c r="CN319" t="inlineStr">
        <is>
          <t/>
        </is>
      </c>
      <c r="CO319" t="inlineStr">
        <is>
          <t/>
        </is>
      </c>
      <c r="CP319" t="inlineStr">
        <is>
          <t/>
        </is>
      </c>
      <c r="CQ319" t="inlineStr">
        <is>
          <t/>
        </is>
      </c>
      <c r="CR319" t="inlineStr">
        <is>
          <t/>
        </is>
      </c>
      <c r="CS319" t="inlineStr">
        <is>
          <t/>
        </is>
      </c>
      <c r="CT319" s="2" t="inlineStr">
        <is>
          <t>CMV-retinit|
cytomegalvirus-retinit</t>
        </is>
      </c>
      <c r="CU319" s="2" t="inlineStr">
        <is>
          <t>3|
3</t>
        </is>
      </c>
      <c r="CV319" s="2" t="inlineStr">
        <is>
          <t xml:space="preserve">|
</t>
        </is>
      </c>
      <c r="CW319" t="inlineStr">
        <is>
          <t>näthinneinflammation orsakad av cytomegalvirus</t>
        </is>
      </c>
    </row>
    <row r="320">
      <c r="A320" s="1" t="str">
        <f>HYPERLINK("https://iate.europa.eu/entry/result/65959/all", "65959")</f>
        <v>65959</v>
      </c>
      <c r="B320" t="inlineStr">
        <is>
          <t>SOCIAL QUESTIONS</t>
        </is>
      </c>
      <c r="C320" t="inlineStr">
        <is>
          <t>SOCIAL QUESTIONS|health|illness</t>
        </is>
      </c>
      <c r="D320" t="inlineStr">
        <is>
          <t>no</t>
        </is>
      </c>
      <c r="E320" t="inlineStr">
        <is>
          <t/>
        </is>
      </c>
      <c r="F320" t="inlineStr">
        <is>
          <t/>
        </is>
      </c>
      <c r="G320" t="inlineStr">
        <is>
          <t/>
        </is>
      </c>
      <c r="H320" t="inlineStr">
        <is>
          <t/>
        </is>
      </c>
      <c r="I320" t="inlineStr">
        <is>
          <t/>
        </is>
      </c>
      <c r="J320" t="inlineStr">
        <is>
          <t/>
        </is>
      </c>
      <c r="K320" t="inlineStr">
        <is>
          <t/>
        </is>
      </c>
      <c r="L320" t="inlineStr">
        <is>
          <t/>
        </is>
      </c>
      <c r="M320" t="inlineStr">
        <is>
          <t/>
        </is>
      </c>
      <c r="N320" t="inlineStr">
        <is>
          <t/>
        </is>
      </c>
      <c r="O320" t="inlineStr">
        <is>
          <t/>
        </is>
      </c>
      <c r="P320" t="inlineStr">
        <is>
          <t/>
        </is>
      </c>
      <c r="Q320" t="inlineStr">
        <is>
          <t/>
        </is>
      </c>
      <c r="R320" t="inlineStr">
        <is>
          <t/>
        </is>
      </c>
      <c r="S320" t="inlineStr">
        <is>
          <t/>
        </is>
      </c>
      <c r="T320" t="inlineStr">
        <is>
          <t/>
        </is>
      </c>
      <c r="U320" t="inlineStr">
        <is>
          <t/>
        </is>
      </c>
      <c r="V320" t="inlineStr">
        <is>
          <t/>
        </is>
      </c>
      <c r="W320" t="inlineStr">
        <is>
          <t/>
        </is>
      </c>
      <c r="X320" t="inlineStr">
        <is>
          <t/>
        </is>
      </c>
      <c r="Y320" t="inlineStr">
        <is>
          <t/>
        </is>
      </c>
      <c r="Z320" s="2" t="inlineStr">
        <is>
          <t>cystinosis</t>
        </is>
      </c>
      <c r="AA320" s="2" t="inlineStr">
        <is>
          <t>3</t>
        </is>
      </c>
      <c r="AB320" s="2" t="inlineStr">
        <is>
          <t/>
        </is>
      </c>
      <c r="AC320" t="inlineStr">
        <is>
          <t/>
        </is>
      </c>
      <c r="AD320" t="inlineStr">
        <is>
          <t/>
        </is>
      </c>
      <c r="AE320" t="inlineStr">
        <is>
          <t/>
        </is>
      </c>
      <c r="AF320" t="inlineStr">
        <is>
          <t/>
        </is>
      </c>
      <c r="AG320" t="inlineStr">
        <is>
          <t/>
        </is>
      </c>
      <c r="AH320" t="inlineStr">
        <is>
          <t/>
        </is>
      </c>
      <c r="AI320" t="inlineStr">
        <is>
          <t/>
        </is>
      </c>
      <c r="AJ320" t="inlineStr">
        <is>
          <t/>
        </is>
      </c>
      <c r="AK320" t="inlineStr">
        <is>
          <t/>
        </is>
      </c>
      <c r="AL320" t="inlineStr">
        <is>
          <t/>
        </is>
      </c>
      <c r="AM320" t="inlineStr">
        <is>
          <t/>
        </is>
      </c>
      <c r="AN320" t="inlineStr">
        <is>
          <t/>
        </is>
      </c>
      <c r="AO320" t="inlineStr">
        <is>
          <t/>
        </is>
      </c>
      <c r="AP320" t="inlineStr">
        <is>
          <t/>
        </is>
      </c>
      <c r="AQ320" t="inlineStr">
        <is>
          <t/>
        </is>
      </c>
      <c r="AR320" t="inlineStr">
        <is>
          <t/>
        </is>
      </c>
      <c r="AS320" t="inlineStr">
        <is>
          <t/>
        </is>
      </c>
      <c r="AT320" t="inlineStr">
        <is>
          <t/>
        </is>
      </c>
      <c r="AU320" t="inlineStr">
        <is>
          <t/>
        </is>
      </c>
      <c r="AV320" t="inlineStr">
        <is>
          <t/>
        </is>
      </c>
      <c r="AW320" t="inlineStr">
        <is>
          <t/>
        </is>
      </c>
      <c r="AX320" t="inlineStr">
        <is>
          <t/>
        </is>
      </c>
      <c r="AY320" t="inlineStr">
        <is>
          <t/>
        </is>
      </c>
      <c r="AZ320" t="inlineStr">
        <is>
          <t/>
        </is>
      </c>
      <c r="BA320" t="inlineStr">
        <is>
          <t/>
        </is>
      </c>
      <c r="BB320" t="inlineStr">
        <is>
          <t/>
        </is>
      </c>
      <c r="BC320" t="inlineStr">
        <is>
          <t/>
        </is>
      </c>
      <c r="BD320" t="inlineStr">
        <is>
          <t/>
        </is>
      </c>
      <c r="BE320" t="inlineStr">
        <is>
          <t/>
        </is>
      </c>
      <c r="BF320" t="inlineStr">
        <is>
          <t/>
        </is>
      </c>
      <c r="BG320" t="inlineStr">
        <is>
          <t/>
        </is>
      </c>
      <c r="BH320" t="inlineStr">
        <is>
          <t/>
        </is>
      </c>
      <c r="BI320" t="inlineStr">
        <is>
          <t/>
        </is>
      </c>
      <c r="BJ320" t="inlineStr">
        <is>
          <t/>
        </is>
      </c>
      <c r="BK320" t="inlineStr">
        <is>
          <t/>
        </is>
      </c>
      <c r="BL320" t="inlineStr">
        <is>
          <t/>
        </is>
      </c>
      <c r="BM320" t="inlineStr">
        <is>
          <t/>
        </is>
      </c>
      <c r="BN320" t="inlineStr">
        <is>
          <t/>
        </is>
      </c>
      <c r="BO320" t="inlineStr">
        <is>
          <t/>
        </is>
      </c>
      <c r="BP320" t="inlineStr">
        <is>
          <t/>
        </is>
      </c>
      <c r="BQ320" t="inlineStr">
        <is>
          <t/>
        </is>
      </c>
      <c r="BR320" t="inlineStr">
        <is>
          <t/>
        </is>
      </c>
      <c r="BS320" t="inlineStr">
        <is>
          <t/>
        </is>
      </c>
      <c r="BT320" t="inlineStr">
        <is>
          <t/>
        </is>
      </c>
      <c r="BU320" t="inlineStr">
        <is>
          <t/>
        </is>
      </c>
      <c r="BV320" t="inlineStr">
        <is>
          <t/>
        </is>
      </c>
      <c r="BW320" t="inlineStr">
        <is>
          <t/>
        </is>
      </c>
      <c r="BX320" t="inlineStr">
        <is>
          <t/>
        </is>
      </c>
      <c r="BY320" t="inlineStr">
        <is>
          <t/>
        </is>
      </c>
      <c r="BZ320" t="inlineStr">
        <is>
          <t/>
        </is>
      </c>
      <c r="CA320" t="inlineStr">
        <is>
          <t/>
        </is>
      </c>
      <c r="CB320" t="inlineStr">
        <is>
          <t/>
        </is>
      </c>
      <c r="CC320" t="inlineStr">
        <is>
          <t/>
        </is>
      </c>
      <c r="CD320" t="inlineStr">
        <is>
          <t/>
        </is>
      </c>
      <c r="CE320" t="inlineStr">
        <is>
          <t/>
        </is>
      </c>
      <c r="CF320" t="inlineStr">
        <is>
          <t/>
        </is>
      </c>
      <c r="CG320" t="inlineStr">
        <is>
          <t/>
        </is>
      </c>
      <c r="CH320" t="inlineStr">
        <is>
          <t/>
        </is>
      </c>
      <c r="CI320" t="inlineStr">
        <is>
          <t/>
        </is>
      </c>
      <c r="CJ320" t="inlineStr">
        <is>
          <t/>
        </is>
      </c>
      <c r="CK320" t="inlineStr">
        <is>
          <t/>
        </is>
      </c>
      <c r="CL320" t="inlineStr">
        <is>
          <t/>
        </is>
      </c>
      <c r="CM320" t="inlineStr">
        <is>
          <t/>
        </is>
      </c>
      <c r="CN320" t="inlineStr">
        <is>
          <t/>
        </is>
      </c>
      <c r="CO320" t="inlineStr">
        <is>
          <t/>
        </is>
      </c>
      <c r="CP320" t="inlineStr">
        <is>
          <t/>
        </is>
      </c>
      <c r="CQ320" t="inlineStr">
        <is>
          <t/>
        </is>
      </c>
      <c r="CR320" t="inlineStr">
        <is>
          <t/>
        </is>
      </c>
      <c r="CS320" t="inlineStr">
        <is>
          <t/>
        </is>
      </c>
      <c r="CT320" s="2" t="inlineStr">
        <is>
          <t>cystinos</t>
        </is>
      </c>
      <c r="CU320" s="2" t="inlineStr">
        <is>
          <t>3</t>
        </is>
      </c>
      <c r="CV320" s="2" t="inlineStr">
        <is>
          <t/>
        </is>
      </c>
      <c r="CW320" t="inlineStr">
        <is>
          <t/>
        </is>
      </c>
    </row>
    <row r="321">
      <c r="A321" s="1" t="str">
        <f>HYPERLINK("https://iate.europa.eu/entry/result/1077339/all", "1077339")</f>
        <v>1077339</v>
      </c>
      <c r="B321" t="inlineStr">
        <is>
          <t>SOCIAL QUESTIONS</t>
        </is>
      </c>
      <c r="C321" t="inlineStr">
        <is>
          <t>SOCIAL QUESTIONS|health|illness</t>
        </is>
      </c>
      <c r="D321" t="inlineStr">
        <is>
          <t>yes</t>
        </is>
      </c>
      <c r="E321" t="inlineStr">
        <is>
          <t/>
        </is>
      </c>
      <c r="F321" s="2" t="inlineStr">
        <is>
          <t>кистозна фиброза|
муковисцидоза</t>
        </is>
      </c>
      <c r="G321" s="2" t="inlineStr">
        <is>
          <t>3|
3</t>
        </is>
      </c>
      <c r="H321" s="2" t="inlineStr">
        <is>
          <t xml:space="preserve">|
</t>
        </is>
      </c>
      <c r="I321" t="inlineStr">
        <is>
          <t/>
        </is>
      </c>
      <c r="J321" s="2" t="inlineStr">
        <is>
          <t>cystická fibróza|
CF|
mukoviscidóza</t>
        </is>
      </c>
      <c r="K321" s="2" t="inlineStr">
        <is>
          <t>3|
3|
3</t>
        </is>
      </c>
      <c r="L321" s="2" t="inlineStr">
        <is>
          <t xml:space="preserve">|
|
</t>
        </is>
      </c>
      <c r="M321" t="inlineStr">
        <is>
          <t>Genetické onemocnění, které postihuje hlavně dýchací cesty, plíce, pankreas, ale i některé další orgány.</t>
        </is>
      </c>
      <c r="N321" s="2" t="inlineStr">
        <is>
          <t>cystisk fibrose|
CF|
mucoviscidosis|
sejslimssygdom|
fibrosis pancreatis cystica|
mukoviskidose</t>
        </is>
      </c>
      <c r="O321" s="2" t="inlineStr">
        <is>
          <t>3|
3|
3|
3|
3|
3</t>
        </is>
      </c>
      <c r="P321" s="2" t="inlineStr">
        <is>
          <t xml:space="preserve">|
|
|
|
|
</t>
        </is>
      </c>
      <c r="Q321" t="inlineStr">
        <is>
          <t>"cystisk fibrose, CF, mucoviscidosis (ældre bet.), sejslimssygdom (ældre bet.): arveligt betinget (autosomal recessiv) sygdom med defekt i de ydre kirtelcellers transport af klorid og vand. Karakteriseret ved dannelse af sejt slim i lunger og tarmkanal, herunder bugspytkirtlen; se meconium-ileus. Svedens saltindhold er abnormt højt, hvilket udnyttes diagnostisk (svedtest). Sygdommens navn henviser til den cystisk fibrøse omdannelse af bugspytkirtlens væv, med manglende udskillelse af fordøjelsesenzymer til følge. ..."</t>
        </is>
      </c>
      <c r="R321" s="2" t="inlineStr">
        <is>
          <t>Mukoviszidose|
zystische Fibrose</t>
        </is>
      </c>
      <c r="S321" s="2" t="inlineStr">
        <is>
          <t>3|
3</t>
        </is>
      </c>
      <c r="T321" s="2" t="inlineStr">
        <is>
          <t xml:space="preserve">|
</t>
        </is>
      </c>
      <c r="U321" t="inlineStr">
        <is>
          <t>erbliche Stoffwechselstörung mit einem genetischen Defekt am Chromosom 7 und generalisierter Dysfunktion exokriner Drüsen</t>
        </is>
      </c>
      <c r="V321" s="2" t="inlineStr">
        <is>
          <t>ινοκυστική νόσος|
κυστική ίνωση</t>
        </is>
      </c>
      <c r="W321" s="2" t="inlineStr">
        <is>
          <t>4|
4</t>
        </is>
      </c>
      <c r="X321" s="2" t="inlineStr">
        <is>
          <t xml:space="preserve">|
</t>
        </is>
      </c>
      <c r="Y321" t="inlineStr">
        <is>
          <t/>
        </is>
      </c>
      <c r="Z321" s="2" t="inlineStr">
        <is>
          <t>cystic fibrosis|
CF|
mucoviscidosis|
mucovoidosis|
fibrocystic disease|
cystic fibrosis of the pancreas|
CFP</t>
        </is>
      </c>
      <c r="AA321" s="2" t="inlineStr">
        <is>
          <t>3|
3|
3|
1|
2|
3|
3</t>
        </is>
      </c>
      <c r="AB321" s="2" t="inlineStr">
        <is>
          <t>|
|
|
|
|
obsolete|
obsolete</t>
        </is>
      </c>
      <c r="AC321" t="inlineStr">
        <is>
          <t>hereditary disease affecting the exocrine (mucus) glands of the lungs, liver, pancreas, and intestines, causing progressive disability due to multisystem failure</t>
        </is>
      </c>
      <c r="AD321" s="2" t="inlineStr">
        <is>
          <t>fibrosis quística|
mucoviscidosis|
enfermedad fibroquística del páncreas</t>
        </is>
      </c>
      <c r="AE321" s="2" t="inlineStr">
        <is>
          <t>2|
3|
3</t>
        </is>
      </c>
      <c r="AF321" s="2" t="inlineStr">
        <is>
          <t xml:space="preserve">|
preferred|
</t>
        </is>
      </c>
      <c r="AG321" t="inlineStr">
        <is>
          <t>Enfermedad hereditaria de las glándulas exocrinas, que afecta fundamentalmente a los aparatos digestivo y respiratorio y suele caracterizarse por Enfermedad Pulmonar Obstructiva Crónica (EPOC), insuficiencia pancreática y niveles muy elevados de los electrólitos del sudor. Afecta a las glándulas que producen moco, sudor, saliva y sustancias (enzimas) que producen la digestión de los alimentos.&lt;br&gt;Estas secreciones, que normalmente son fluidas, en esta enfermedad se convierten en viscosas y pegajosas.</t>
        </is>
      </c>
      <c r="AH321" t="inlineStr">
        <is>
          <t/>
        </is>
      </c>
      <c r="AI321" t="inlineStr">
        <is>
          <t/>
        </is>
      </c>
      <c r="AJ321" t="inlineStr">
        <is>
          <t/>
        </is>
      </c>
      <c r="AK321" t="inlineStr">
        <is>
          <t/>
        </is>
      </c>
      <c r="AL321" s="2" t="inlineStr">
        <is>
          <t>kystinen fibroosi|
mukoviskidoosi</t>
        </is>
      </c>
      <c r="AM321" s="2" t="inlineStr">
        <is>
          <t>3|
3</t>
        </is>
      </c>
      <c r="AN321" s="2" t="inlineStr">
        <is>
          <t xml:space="preserve">|
</t>
        </is>
      </c>
      <c r="AO321" t="inlineStr">
        <is>
          <t/>
        </is>
      </c>
      <c r="AP321" s="2" t="inlineStr">
        <is>
          <t>mucoviscidose|
fibrose kystique|
fibrose kystique du pancréas</t>
        </is>
      </c>
      <c r="AQ321" s="2" t="inlineStr">
        <is>
          <t>3|
3|
3</t>
        </is>
      </c>
      <c r="AR321" s="2" t="inlineStr">
        <is>
          <t xml:space="preserve">preferred|
|
</t>
        </is>
      </c>
      <c r="AS321" t="inlineStr">
        <is>
          <t>maladie héréditaire qui se manifeste essentiellement par un épaississement des sécrétions du pancréas et des bronches</t>
        </is>
      </c>
      <c r="AT321" s="2" t="inlineStr">
        <is>
          <t>fiobróis chisteach</t>
        </is>
      </c>
      <c r="AU321" s="2" t="inlineStr">
        <is>
          <t>3</t>
        </is>
      </c>
      <c r="AV321" s="2" t="inlineStr">
        <is>
          <t/>
        </is>
      </c>
      <c r="AW321" t="inlineStr">
        <is>
          <t/>
        </is>
      </c>
      <c r="AX321" t="inlineStr">
        <is>
          <t/>
        </is>
      </c>
      <c r="AY321" t="inlineStr">
        <is>
          <t/>
        </is>
      </c>
      <c r="AZ321" t="inlineStr">
        <is>
          <t/>
        </is>
      </c>
      <c r="BA321" t="inlineStr">
        <is>
          <t/>
        </is>
      </c>
      <c r="BB321" s="2" t="inlineStr">
        <is>
          <t>cisztás fibrózis|
CF|
mukoviszcidózis|
cisztikus fibrózis</t>
        </is>
      </c>
      <c r="BC321" s="2" t="inlineStr">
        <is>
          <t>3|
3|
3|
3</t>
        </is>
      </c>
      <c r="BD321" s="2" t="inlineStr">
        <is>
          <t xml:space="preserve">|
|
|
</t>
        </is>
      </c>
      <c r="BE321" t="inlineStr">
        <is>
          <t>Genetikai megbetegedés. A nyálkahártyával bélelt szervek felszínén sűrű, tapadós nyálka termelődik, és ez az elváltozás, az orr-, garat- és hörgőrendszerben és a béltraktusban komoly tüneteket idézve elő, akadályozza e szervek működését.</t>
        </is>
      </c>
      <c r="BF321" s="2" t="inlineStr">
        <is>
          <t>fibrosi cistica|
fibrosi cistica del pancreas|
mucoviscidosi</t>
        </is>
      </c>
      <c r="BG321" s="2" t="inlineStr">
        <is>
          <t>3|
3|
3</t>
        </is>
      </c>
      <c r="BH321" s="2" t="inlineStr">
        <is>
          <t xml:space="preserve">|
|
</t>
        </is>
      </c>
      <c r="BI321" t="inlineStr">
        <is>
          <t>Malattia congenita, a carattere cronico e generalmente progressivo, delle ghiandole a secrezione mucosa</t>
        </is>
      </c>
      <c r="BJ321" t="inlineStr">
        <is>
          <t/>
        </is>
      </c>
      <c r="BK321" t="inlineStr">
        <is>
          <t/>
        </is>
      </c>
      <c r="BL321" t="inlineStr">
        <is>
          <t/>
        </is>
      </c>
      <c r="BM321" t="inlineStr">
        <is>
          <t/>
        </is>
      </c>
      <c r="BN321" t="inlineStr">
        <is>
          <t/>
        </is>
      </c>
      <c r="BO321" t="inlineStr">
        <is>
          <t/>
        </is>
      </c>
      <c r="BP321" t="inlineStr">
        <is>
          <t/>
        </is>
      </c>
      <c r="BQ321" t="inlineStr">
        <is>
          <t/>
        </is>
      </c>
      <c r="BR321" s="2" t="inlineStr">
        <is>
          <t>fibrożi ċistika</t>
        </is>
      </c>
      <c r="BS321" s="2" t="inlineStr">
        <is>
          <t>3</t>
        </is>
      </c>
      <c r="BT321" s="2" t="inlineStr">
        <is>
          <t/>
        </is>
      </c>
      <c r="BU321" t="inlineStr">
        <is>
          <t/>
        </is>
      </c>
      <c r="BV321" s="2" t="inlineStr">
        <is>
          <t>cystische fibrose|
CF|
taaislijmziekte|
alvleesklierfibrose|
pancreasfibrose|
mucoviscidose</t>
        </is>
      </c>
      <c r="BW321" s="2" t="inlineStr">
        <is>
          <t>3|
3|
3|
3|
3|
3</t>
        </is>
      </c>
      <c r="BX321" s="2" t="inlineStr">
        <is>
          <t xml:space="preserve">|
|
|
|
|
</t>
        </is>
      </c>
      <c r="BY321" t="inlineStr">
        <is>
          <t>Aangeboren ziekte die tot ernstige longaandoeningen kan voeren; de verschijnselen (groe hoeveelheden licht gekleurde, stinkende, vette ontlasting, herhaaldelijk hoesten en vermagering, opgezette buik), ontstaan doordat o.m. de alvleesklier een te taai slijm afscheidt.</t>
        </is>
      </c>
      <c r="BZ321" s="2" t="inlineStr">
        <is>
          <t>mukowiscydoza</t>
        </is>
      </c>
      <c r="CA321" s="2" t="inlineStr">
        <is>
          <t>3</t>
        </is>
      </c>
      <c r="CB321" s="2" t="inlineStr">
        <is>
          <t/>
        </is>
      </c>
      <c r="CC321" t="inlineStr">
        <is>
          <t>Mukowiscydoza należy do wieloukładowych chorób uwarunkowanych genetycznie. Wysokie stężenie elektrolitów w pocie oraz identyfikacja mutacji w genie CFTR na obu chromosomach homologicznych są kryteriami podstawowymi dla rozpoznania choroby (por. &lt;a href="http://www.muko.med.pl/content/blogcategory/20/71/)" target="_blank"&gt;http://www.muko.med.pl/content/blogcategory/20/71/)&lt;/a&gt;</t>
        </is>
      </c>
      <c r="CD321" s="2" t="inlineStr">
        <is>
          <t>fibrose quística|
FQ|
mucoviscidose</t>
        </is>
      </c>
      <c r="CE321" s="2" t="inlineStr">
        <is>
          <t>3|
3|
3</t>
        </is>
      </c>
      <c r="CF321" s="2" t="inlineStr">
        <is>
          <t xml:space="preserve">|
|
</t>
        </is>
      </c>
      <c r="CG321" t="inlineStr">
        <is>
          <t>Afecção familiar, transmitida de forma autossómica recessiva, devida à viscosidade anormal das secreções mucosas (sobretudo do tubo digestivo e dos brônquios) causadora de fibrose quística congénita do pâncreas e dos pulmões, que se traduz, desde o nascimento, por um grande abdómen, fezes volumosas, gordas (por insuficiência de enzimas pancreáticas), às vezes oclusão intestinal brutal (por íleo meconial), infecções respiratórias favorecidas pelas bronquiectasias.</t>
        </is>
      </c>
      <c r="CH321" s="2" t="inlineStr">
        <is>
          <t>fibroză chistică|
mucoviscidoză</t>
        </is>
      </c>
      <c r="CI321" s="2" t="inlineStr">
        <is>
          <t>3|
3</t>
        </is>
      </c>
      <c r="CJ321" s="2" t="inlineStr">
        <is>
          <t xml:space="preserve">|
</t>
        </is>
      </c>
      <c r="CK321" t="inlineStr">
        <is>
          <t/>
        </is>
      </c>
      <c r="CL321" s="2" t="inlineStr">
        <is>
          <t>cystická fibróza|
CF|
cystická fibróza pankreasu|
mukoviscidóza</t>
        </is>
      </c>
      <c r="CM321" s="2" t="inlineStr">
        <is>
          <t>3|
3|
3|
3</t>
        </is>
      </c>
      <c r="CN321" s="2" t="inlineStr">
        <is>
          <t xml:space="preserve">|
|
|
</t>
        </is>
      </c>
      <c r="CO321" t="inlineStr">
        <is>
          <t>Závažné genetické ochorenie patriace k metabolickým poruchám.</t>
        </is>
      </c>
      <c r="CP321" s="2" t="inlineStr">
        <is>
          <t>cistična fibroza|
mukoviscidoza</t>
        </is>
      </c>
      <c r="CQ321" s="2" t="inlineStr">
        <is>
          <t>3|
3</t>
        </is>
      </c>
      <c r="CR321" s="2" t="inlineStr">
        <is>
          <t xml:space="preserve">|
</t>
        </is>
      </c>
      <c r="CS321" t="inlineStr">
        <is>
          <t>Recesivno dedna presnovna bolezen, pri kateri postanejo izločki zelo gosti in viskozni ter zamašijo notranje vode, zlasti v pljučih in trebušni slinavki.</t>
        </is>
      </c>
      <c r="CT321" s="2" t="inlineStr">
        <is>
          <t>cystisk fibros|
CF|
cystisk pankreasfibros|
mukoviskidos</t>
        </is>
      </c>
      <c r="CU321" s="2" t="inlineStr">
        <is>
          <t>3|
3|
3|
3</t>
        </is>
      </c>
      <c r="CV321" s="2" t="inlineStr">
        <is>
          <t xml:space="preserve">preferred|
|
|
</t>
        </is>
      </c>
      <c r="CW321" t="inlineStr">
        <is>
          <t/>
        </is>
      </c>
    </row>
    <row r="322">
      <c r="A322" s="1" t="str">
        <f>HYPERLINK("https://iate.europa.eu/entry/result/1128380/all", "1128380")</f>
        <v>1128380</v>
      </c>
      <c r="B322" t="inlineStr">
        <is>
          <t>SOCIAL QUESTIONS</t>
        </is>
      </c>
      <c r="C322" t="inlineStr">
        <is>
          <t>SOCIAL QUESTIONS|health|medical science</t>
        </is>
      </c>
      <c r="D322" t="inlineStr">
        <is>
          <t>no</t>
        </is>
      </c>
      <c r="E322" t="inlineStr">
        <is>
          <t/>
        </is>
      </c>
      <c r="F322" t="inlineStr">
        <is>
          <t/>
        </is>
      </c>
      <c r="G322" t="inlineStr">
        <is>
          <t/>
        </is>
      </c>
      <c r="H322" t="inlineStr">
        <is>
          <t/>
        </is>
      </c>
      <c r="I322" t="inlineStr">
        <is>
          <t/>
        </is>
      </c>
      <c r="J322" s="2" t="inlineStr">
        <is>
          <t>Crohnova choroba</t>
        </is>
      </c>
      <c r="K322" s="2" t="inlineStr">
        <is>
          <t>3</t>
        </is>
      </c>
      <c r="L322" s="2" t="inlineStr">
        <is>
          <t/>
        </is>
      </c>
      <c r="M322" t="inlineStr">
        <is>
          <t>zánět trávící
trubice postihující celou tloušťku stěny střeva, nejčastěji konec tenkého
střeva</t>
        </is>
      </c>
      <c r="N322" s="2" t="inlineStr">
        <is>
          <t>Crohns sygdom|
kronisk tarmbetændelse</t>
        </is>
      </c>
      <c r="O322" s="2" t="inlineStr">
        <is>
          <t>2|
2</t>
        </is>
      </c>
      <c r="P322" s="2" t="inlineStr">
        <is>
          <t xml:space="preserve">|
</t>
        </is>
      </c>
      <c r="Q322" t="inlineStr">
        <is>
          <t/>
        </is>
      </c>
      <c r="R322" s="2" t="inlineStr">
        <is>
          <t>Crohn-Krankheit|
Morbus Crohn</t>
        </is>
      </c>
      <c r="S322" s="2" t="inlineStr">
        <is>
          <t>3|
3</t>
        </is>
      </c>
      <c r="T322" s="2" t="inlineStr">
        <is>
          <t xml:space="preserve">|
</t>
        </is>
      </c>
      <c r="U322" t="inlineStr">
        <is>
          <t>chronisch-entzündliche Darmerkrankung, vermutl. Autoimmunerkrankung</t>
        </is>
      </c>
      <c r="V322" s="2" t="inlineStr">
        <is>
          <t>νόσος του Crohn</t>
        </is>
      </c>
      <c r="W322" s="2" t="inlineStr">
        <is>
          <t>3</t>
        </is>
      </c>
      <c r="X322" s="2" t="inlineStr">
        <is>
          <t/>
        </is>
      </c>
      <c r="Y322" t="inlineStr">
        <is>
          <t/>
        </is>
      </c>
      <c r="Z322" s="2" t="inlineStr">
        <is>
          <t>Crohn's disease|
Crohn disease</t>
        </is>
      </c>
      <c r="AA322" s="2" t="inlineStr">
        <is>
          <t>4|
1</t>
        </is>
      </c>
      <c r="AB322" s="2" t="inlineStr">
        <is>
          <t xml:space="preserve">|
</t>
        </is>
      </c>
      <c r="AC322" t="inlineStr">
        <is>
          <t>chronic granulomatous disease of the gastrointestinal tract marked by patchy areas of full thickness inflammation</t>
        </is>
      </c>
      <c r="AD322" s="2" t="inlineStr">
        <is>
          <t>enfermedad de Crohn</t>
        </is>
      </c>
      <c r="AE322" s="2" t="inlineStr">
        <is>
          <t>3</t>
        </is>
      </c>
      <c r="AF322" s="2" t="inlineStr">
        <is>
          <t/>
        </is>
      </c>
      <c r="AG322" t="inlineStr">
        <is>
          <t/>
        </is>
      </c>
      <c r="AH322" t="inlineStr">
        <is>
          <t/>
        </is>
      </c>
      <c r="AI322" t="inlineStr">
        <is>
          <t/>
        </is>
      </c>
      <c r="AJ322" t="inlineStr">
        <is>
          <t/>
        </is>
      </c>
      <c r="AK322" t="inlineStr">
        <is>
          <t/>
        </is>
      </c>
      <c r="AL322" t="inlineStr">
        <is>
          <t/>
        </is>
      </c>
      <c r="AM322" t="inlineStr">
        <is>
          <t/>
        </is>
      </c>
      <c r="AN322" t="inlineStr">
        <is>
          <t/>
        </is>
      </c>
      <c r="AO322" t="inlineStr">
        <is>
          <t/>
        </is>
      </c>
      <c r="AP322" s="2" t="inlineStr">
        <is>
          <t>maladie de Crohn|
maladie de Crohn réfractaire</t>
        </is>
      </c>
      <c r="AQ322" s="2" t="inlineStr">
        <is>
          <t>3|
2</t>
        </is>
      </c>
      <c r="AR322" s="2" t="inlineStr">
        <is>
          <t xml:space="preserve">|
</t>
        </is>
      </c>
      <c r="AS322" t="inlineStr">
        <is>
          <t>inflammation de l'intestin, source d'ulcères et de rétrécissements, qui peut devenir chronique et entraîner dénutrition et diarrhées</t>
        </is>
      </c>
      <c r="AT322" t="inlineStr">
        <is>
          <t/>
        </is>
      </c>
      <c r="AU322" t="inlineStr">
        <is>
          <t/>
        </is>
      </c>
      <c r="AV322" t="inlineStr">
        <is>
          <t/>
        </is>
      </c>
      <c r="AW322" t="inlineStr">
        <is>
          <t/>
        </is>
      </c>
      <c r="AX322" t="inlineStr">
        <is>
          <t/>
        </is>
      </c>
      <c r="AY322" t="inlineStr">
        <is>
          <t/>
        </is>
      </c>
      <c r="AZ322" t="inlineStr">
        <is>
          <t/>
        </is>
      </c>
      <c r="BA322" t="inlineStr">
        <is>
          <t/>
        </is>
      </c>
      <c r="BB322" t="inlineStr">
        <is>
          <t/>
        </is>
      </c>
      <c r="BC322" t="inlineStr">
        <is>
          <t/>
        </is>
      </c>
      <c r="BD322" t="inlineStr">
        <is>
          <t/>
        </is>
      </c>
      <c r="BE322" t="inlineStr">
        <is>
          <t/>
        </is>
      </c>
      <c r="BF322" s="2" t="inlineStr">
        <is>
          <t>malattia di Crohn</t>
        </is>
      </c>
      <c r="BG322" s="2" t="inlineStr">
        <is>
          <t>3</t>
        </is>
      </c>
      <c r="BH322" s="2" t="inlineStr">
        <is>
          <t/>
        </is>
      </c>
      <c r="BI322" t="inlineStr">
        <is>
          <t/>
        </is>
      </c>
      <c r="BJ322" t="inlineStr">
        <is>
          <t/>
        </is>
      </c>
      <c r="BK322" t="inlineStr">
        <is>
          <t/>
        </is>
      </c>
      <c r="BL322" t="inlineStr">
        <is>
          <t/>
        </is>
      </c>
      <c r="BM322" t="inlineStr">
        <is>
          <t/>
        </is>
      </c>
      <c r="BN322" t="inlineStr">
        <is>
          <t/>
        </is>
      </c>
      <c r="BO322" t="inlineStr">
        <is>
          <t/>
        </is>
      </c>
      <c r="BP322" t="inlineStr">
        <is>
          <t/>
        </is>
      </c>
      <c r="BQ322" t="inlineStr">
        <is>
          <t/>
        </is>
      </c>
      <c r="BR322" t="inlineStr">
        <is>
          <t/>
        </is>
      </c>
      <c r="BS322" t="inlineStr">
        <is>
          <t/>
        </is>
      </c>
      <c r="BT322" t="inlineStr">
        <is>
          <t/>
        </is>
      </c>
      <c r="BU322" t="inlineStr">
        <is>
          <t/>
        </is>
      </c>
      <c r="BV322" s="2" t="inlineStr">
        <is>
          <t>ziekte van Crohn</t>
        </is>
      </c>
      <c r="BW322" s="2" t="inlineStr">
        <is>
          <t>3</t>
        </is>
      </c>
      <c r="BX322" s="2" t="inlineStr">
        <is>
          <t/>
        </is>
      </c>
      <c r="BY322" t="inlineStr">
        <is>
          <t>chronische ontsteking van een deel van de dunne darm en/of het colon, met zweervorming, waardoor o.a.sterk functieverlies van het resorberend darmoppervlak (malabsorptie) kan ontstaan; syn. enteritis regionalis</t>
        </is>
      </c>
      <c r="BZ322" t="inlineStr">
        <is>
          <t/>
        </is>
      </c>
      <c r="CA322" t="inlineStr">
        <is>
          <t/>
        </is>
      </c>
      <c r="CB322" t="inlineStr">
        <is>
          <t/>
        </is>
      </c>
      <c r="CC322" t="inlineStr">
        <is>
          <t/>
        </is>
      </c>
      <c r="CD322" s="2" t="inlineStr">
        <is>
          <t>doença de Crohn</t>
        </is>
      </c>
      <c r="CE322" s="2" t="inlineStr">
        <is>
          <t>3</t>
        </is>
      </c>
      <c r="CF322" s="2" t="inlineStr">
        <is>
          <t/>
        </is>
      </c>
      <c r="CG322" t="inlineStr">
        <is>
          <t>Inflamação crónica que pode afectar qualquer segmento do tubo digestivo</t>
        </is>
      </c>
      <c r="CH322" t="inlineStr">
        <is>
          <t/>
        </is>
      </c>
      <c r="CI322" t="inlineStr">
        <is>
          <t/>
        </is>
      </c>
      <c r="CJ322" t="inlineStr">
        <is>
          <t/>
        </is>
      </c>
      <c r="CK322" t="inlineStr">
        <is>
          <t/>
        </is>
      </c>
      <c r="CL322" t="inlineStr">
        <is>
          <t/>
        </is>
      </c>
      <c r="CM322" t="inlineStr">
        <is>
          <t/>
        </is>
      </c>
      <c r="CN322" t="inlineStr">
        <is>
          <t/>
        </is>
      </c>
      <c r="CO322" t="inlineStr">
        <is>
          <t/>
        </is>
      </c>
      <c r="CP322" t="inlineStr">
        <is>
          <t/>
        </is>
      </c>
      <c r="CQ322" t="inlineStr">
        <is>
          <t/>
        </is>
      </c>
      <c r="CR322" t="inlineStr">
        <is>
          <t/>
        </is>
      </c>
      <c r="CS322" t="inlineStr">
        <is>
          <t/>
        </is>
      </c>
      <c r="CT322" t="inlineStr">
        <is>
          <t/>
        </is>
      </c>
      <c r="CU322" t="inlineStr">
        <is>
          <t/>
        </is>
      </c>
      <c r="CV322" t="inlineStr">
        <is>
          <t/>
        </is>
      </c>
      <c r="CW322" t="inlineStr">
        <is>
          <t/>
        </is>
      </c>
    </row>
    <row r="323">
      <c r="A323" s="1" t="str">
        <f>HYPERLINK("https://iate.europa.eu/entry/result/1079304/all", "1079304")</f>
        <v>1079304</v>
      </c>
      <c r="B323" t="inlineStr">
        <is>
          <t>SOCIAL QUESTIONS</t>
        </is>
      </c>
      <c r="C323" t="inlineStr">
        <is>
          <t>SOCIAL QUESTIONS|health|medical science</t>
        </is>
      </c>
      <c r="D323" t="inlineStr">
        <is>
          <t>no</t>
        </is>
      </c>
      <c r="E323" t="inlineStr">
        <is>
          <t/>
        </is>
      </c>
      <c r="F323" t="inlineStr">
        <is>
          <t/>
        </is>
      </c>
      <c r="G323" t="inlineStr">
        <is>
          <t/>
        </is>
      </c>
      <c r="H323" t="inlineStr">
        <is>
          <t/>
        </is>
      </c>
      <c r="I323" t="inlineStr">
        <is>
          <t/>
        </is>
      </c>
      <c r="J323" t="inlineStr">
        <is>
          <t/>
        </is>
      </c>
      <c r="K323" t="inlineStr">
        <is>
          <t/>
        </is>
      </c>
      <c r="L323" t="inlineStr">
        <is>
          <t/>
        </is>
      </c>
      <c r="M323" t="inlineStr">
        <is>
          <t/>
        </is>
      </c>
      <c r="N323" t="inlineStr">
        <is>
          <t/>
        </is>
      </c>
      <c r="O323" t="inlineStr">
        <is>
          <t/>
        </is>
      </c>
      <c r="P323" t="inlineStr">
        <is>
          <t/>
        </is>
      </c>
      <c r="Q323" t="inlineStr">
        <is>
          <t/>
        </is>
      </c>
      <c r="R323" t="inlineStr">
        <is>
          <t/>
        </is>
      </c>
      <c r="S323" t="inlineStr">
        <is>
          <t/>
        </is>
      </c>
      <c r="T323" t="inlineStr">
        <is>
          <t/>
        </is>
      </c>
      <c r="U323" t="inlineStr">
        <is>
          <t/>
        </is>
      </c>
      <c r="V323" t="inlineStr">
        <is>
          <t/>
        </is>
      </c>
      <c r="W323" t="inlineStr">
        <is>
          <t/>
        </is>
      </c>
      <c r="X323" t="inlineStr">
        <is>
          <t/>
        </is>
      </c>
      <c r="Y323" t="inlineStr">
        <is>
          <t/>
        </is>
      </c>
      <c r="Z323" s="2" t="inlineStr">
        <is>
          <t>combination oral contraceptive</t>
        </is>
      </c>
      <c r="AA323" s="2" t="inlineStr">
        <is>
          <t>3</t>
        </is>
      </c>
      <c r="AB323" s="2" t="inlineStr">
        <is>
          <t/>
        </is>
      </c>
      <c r="AC323" t="inlineStr">
        <is>
          <t>it combines estrogens and progestatives</t>
        </is>
      </c>
      <c r="AD323" s="2" t="inlineStr">
        <is>
          <t>anticonceptivo oral combinado</t>
        </is>
      </c>
      <c r="AE323" s="2" t="inlineStr">
        <is>
          <t>3</t>
        </is>
      </c>
      <c r="AF323" s="2" t="inlineStr">
        <is>
          <t/>
        </is>
      </c>
      <c r="AG323" t="inlineStr">
        <is>
          <t/>
        </is>
      </c>
      <c r="AH323" t="inlineStr">
        <is>
          <t/>
        </is>
      </c>
      <c r="AI323" t="inlineStr">
        <is>
          <t/>
        </is>
      </c>
      <c r="AJ323" t="inlineStr">
        <is>
          <t/>
        </is>
      </c>
      <c r="AK323" t="inlineStr">
        <is>
          <t/>
        </is>
      </c>
      <c r="AL323" t="inlineStr">
        <is>
          <t/>
        </is>
      </c>
      <c r="AM323" t="inlineStr">
        <is>
          <t/>
        </is>
      </c>
      <c r="AN323" t="inlineStr">
        <is>
          <t/>
        </is>
      </c>
      <c r="AO323" t="inlineStr">
        <is>
          <t/>
        </is>
      </c>
      <c r="AP323" s="2" t="inlineStr">
        <is>
          <t>contraceptif oral combiné</t>
        </is>
      </c>
      <c r="AQ323" s="2" t="inlineStr">
        <is>
          <t>3</t>
        </is>
      </c>
      <c r="AR323" s="2" t="inlineStr">
        <is>
          <t/>
        </is>
      </c>
      <c r="AS323" t="inlineStr">
        <is>
          <t>il associe oestrogènes et progestatifs</t>
        </is>
      </c>
      <c r="AT323" t="inlineStr">
        <is>
          <t/>
        </is>
      </c>
      <c r="AU323" t="inlineStr">
        <is>
          <t/>
        </is>
      </c>
      <c r="AV323" t="inlineStr">
        <is>
          <t/>
        </is>
      </c>
      <c r="AW323" t="inlineStr">
        <is>
          <t/>
        </is>
      </c>
      <c r="AX323" t="inlineStr">
        <is>
          <t/>
        </is>
      </c>
      <c r="AY323" t="inlineStr">
        <is>
          <t/>
        </is>
      </c>
      <c r="AZ323" t="inlineStr">
        <is>
          <t/>
        </is>
      </c>
      <c r="BA323" t="inlineStr">
        <is>
          <t/>
        </is>
      </c>
      <c r="BB323" t="inlineStr">
        <is>
          <t/>
        </is>
      </c>
      <c r="BC323" t="inlineStr">
        <is>
          <t/>
        </is>
      </c>
      <c r="BD323" t="inlineStr">
        <is>
          <t/>
        </is>
      </c>
      <c r="BE323" t="inlineStr">
        <is>
          <t/>
        </is>
      </c>
      <c r="BF323" s="2" t="inlineStr">
        <is>
          <t>contraccettivo orale combinato</t>
        </is>
      </c>
      <c r="BG323" s="2" t="inlineStr">
        <is>
          <t>3</t>
        </is>
      </c>
      <c r="BH323" s="2" t="inlineStr">
        <is>
          <t/>
        </is>
      </c>
      <c r="BI323" t="inlineStr">
        <is>
          <t/>
        </is>
      </c>
      <c r="BJ323" t="inlineStr">
        <is>
          <t/>
        </is>
      </c>
      <c r="BK323" t="inlineStr">
        <is>
          <t/>
        </is>
      </c>
      <c r="BL323" t="inlineStr">
        <is>
          <t/>
        </is>
      </c>
      <c r="BM323" t="inlineStr">
        <is>
          <t/>
        </is>
      </c>
      <c r="BN323" t="inlineStr">
        <is>
          <t/>
        </is>
      </c>
      <c r="BO323" t="inlineStr">
        <is>
          <t/>
        </is>
      </c>
      <c r="BP323" t="inlineStr">
        <is>
          <t/>
        </is>
      </c>
      <c r="BQ323" t="inlineStr">
        <is>
          <t/>
        </is>
      </c>
      <c r="BR323" t="inlineStr">
        <is>
          <t/>
        </is>
      </c>
      <c r="BS323" t="inlineStr">
        <is>
          <t/>
        </is>
      </c>
      <c r="BT323" t="inlineStr">
        <is>
          <t/>
        </is>
      </c>
      <c r="BU323" t="inlineStr">
        <is>
          <t/>
        </is>
      </c>
      <c r="BV323" t="inlineStr">
        <is>
          <t/>
        </is>
      </c>
      <c r="BW323" t="inlineStr">
        <is>
          <t/>
        </is>
      </c>
      <c r="BX323" t="inlineStr">
        <is>
          <t/>
        </is>
      </c>
      <c r="BY323" t="inlineStr">
        <is>
          <t/>
        </is>
      </c>
      <c r="BZ323" t="inlineStr">
        <is>
          <t/>
        </is>
      </c>
      <c r="CA323" t="inlineStr">
        <is>
          <t/>
        </is>
      </c>
      <c r="CB323" t="inlineStr">
        <is>
          <t/>
        </is>
      </c>
      <c r="CC323" t="inlineStr">
        <is>
          <t/>
        </is>
      </c>
      <c r="CD323" t="inlineStr">
        <is>
          <t/>
        </is>
      </c>
      <c r="CE323" t="inlineStr">
        <is>
          <t/>
        </is>
      </c>
      <c r="CF323" t="inlineStr">
        <is>
          <t/>
        </is>
      </c>
      <c r="CG323" t="inlineStr">
        <is>
          <t/>
        </is>
      </c>
      <c r="CH323" t="inlineStr">
        <is>
          <t/>
        </is>
      </c>
      <c r="CI323" t="inlineStr">
        <is>
          <t/>
        </is>
      </c>
      <c r="CJ323" t="inlineStr">
        <is>
          <t/>
        </is>
      </c>
      <c r="CK323" t="inlineStr">
        <is>
          <t/>
        </is>
      </c>
      <c r="CL323" t="inlineStr">
        <is>
          <t/>
        </is>
      </c>
      <c r="CM323" t="inlineStr">
        <is>
          <t/>
        </is>
      </c>
      <c r="CN323" t="inlineStr">
        <is>
          <t/>
        </is>
      </c>
      <c r="CO323" t="inlineStr">
        <is>
          <t/>
        </is>
      </c>
      <c r="CP323" t="inlineStr">
        <is>
          <t/>
        </is>
      </c>
      <c r="CQ323" t="inlineStr">
        <is>
          <t/>
        </is>
      </c>
      <c r="CR323" t="inlineStr">
        <is>
          <t/>
        </is>
      </c>
      <c r="CS323" t="inlineStr">
        <is>
          <t/>
        </is>
      </c>
      <c r="CT323" t="inlineStr">
        <is>
          <t/>
        </is>
      </c>
      <c r="CU323" t="inlineStr">
        <is>
          <t/>
        </is>
      </c>
      <c r="CV323" t="inlineStr">
        <is>
          <t/>
        </is>
      </c>
      <c r="CW323" t="inlineStr">
        <is>
          <t/>
        </is>
      </c>
    </row>
    <row r="324">
      <c r="A324" s="1" t="str">
        <f>HYPERLINK("https://iate.europa.eu/entry/result/1354291/all", "1354291")</f>
        <v>1354291</v>
      </c>
      <c r="B324" t="inlineStr">
        <is>
          <t>SOCIAL QUESTIONS</t>
        </is>
      </c>
      <c r="C324" t="inlineStr">
        <is>
          <t>SOCIAL QUESTIONS|health</t>
        </is>
      </c>
      <c r="D324" t="inlineStr">
        <is>
          <t>no</t>
        </is>
      </c>
      <c r="E324" t="inlineStr">
        <is>
          <t/>
        </is>
      </c>
      <c r="F324" t="inlineStr">
        <is>
          <t/>
        </is>
      </c>
      <c r="G324" t="inlineStr">
        <is>
          <t/>
        </is>
      </c>
      <c r="H324" t="inlineStr">
        <is>
          <t/>
        </is>
      </c>
      <c r="I324" t="inlineStr">
        <is>
          <t/>
        </is>
      </c>
      <c r="J324" t="inlineStr">
        <is>
          <t/>
        </is>
      </c>
      <c r="K324" t="inlineStr">
        <is>
          <t/>
        </is>
      </c>
      <c r="L324" t="inlineStr">
        <is>
          <t/>
        </is>
      </c>
      <c r="M324" t="inlineStr">
        <is>
          <t/>
        </is>
      </c>
      <c r="N324" s="2" t="inlineStr">
        <is>
          <t>skrumpelever|
cirrhose hepatitis|
levercirrhose</t>
        </is>
      </c>
      <c r="O324" s="2" t="inlineStr">
        <is>
          <t>3|
3|
3</t>
        </is>
      </c>
      <c r="P324" s="2" t="inlineStr">
        <is>
          <t xml:space="preserve">|
|
</t>
        </is>
      </c>
      <c r="Q324" t="inlineStr">
        <is>
          <t>kronisk, generel nedbrydning og skrumpning af levercellerne ved nydannelse af bindevæv i stedet for organisk funktionelle væv; årsagen kan bl.a.være forgiftning med kemiske stoffer i arbejdsmiljøet, bl.a.arsen og pesticider</t>
        </is>
      </c>
      <c r="R324" s="2" t="inlineStr">
        <is>
          <t>Zirrhose</t>
        </is>
      </c>
      <c r="S324" s="2" t="inlineStr">
        <is>
          <t>3</t>
        </is>
      </c>
      <c r="T324" s="2" t="inlineStr">
        <is>
          <t/>
        </is>
      </c>
      <c r="U324" t="inlineStr">
        <is>
          <t/>
        </is>
      </c>
      <c r="V324" s="2" t="inlineStr">
        <is>
          <t>κίρρωσις</t>
        </is>
      </c>
      <c r="W324" s="2" t="inlineStr">
        <is>
          <t>3</t>
        </is>
      </c>
      <c r="X324" s="2" t="inlineStr">
        <is>
          <t/>
        </is>
      </c>
      <c r="Y324" t="inlineStr">
        <is>
          <t/>
        </is>
      </c>
      <c r="Z324" s="2" t="inlineStr">
        <is>
          <t>cirrhosis</t>
        </is>
      </c>
      <c r="AA324" s="2" t="inlineStr">
        <is>
          <t>3</t>
        </is>
      </c>
      <c r="AB324" s="2" t="inlineStr">
        <is>
          <t/>
        </is>
      </c>
      <c r="AC324" t="inlineStr">
        <is>
          <t>progressive disease of the liver characterised by diffuse damage to hepatitic parenchymal cells, with nodular regeneration, fibrosis, and disturbance of normal architecture; the cause may be intoxication by industrial chemicals, e.g. arsenic and pesticides</t>
        </is>
      </c>
      <c r="AD324" s="2" t="inlineStr">
        <is>
          <t>cirrosis</t>
        </is>
      </c>
      <c r="AE324" s="2" t="inlineStr">
        <is>
          <t>3</t>
        </is>
      </c>
      <c r="AF324" s="2" t="inlineStr">
        <is>
          <t/>
        </is>
      </c>
      <c r="AG324" t="inlineStr">
        <is>
          <t/>
        </is>
      </c>
      <c r="AH324" t="inlineStr">
        <is>
          <t/>
        </is>
      </c>
      <c r="AI324" t="inlineStr">
        <is>
          <t/>
        </is>
      </c>
      <c r="AJ324" t="inlineStr">
        <is>
          <t/>
        </is>
      </c>
      <c r="AK324" t="inlineStr">
        <is>
          <t/>
        </is>
      </c>
      <c r="AL324" s="2" t="inlineStr">
        <is>
          <t>maksakirroosi|
cirrhosis hepatis</t>
        </is>
      </c>
      <c r="AM324" s="2" t="inlineStr">
        <is>
          <t>3|
3</t>
        </is>
      </c>
      <c r="AN324" s="2" t="inlineStr">
        <is>
          <t xml:space="preserve">|
</t>
        </is>
      </c>
      <c r="AO324" t="inlineStr">
        <is>
          <t>monen maksasairauden loppuvaihe, jolle on ominaista maksasolujen tuhoutuminen ja maksan sidekudostuminen, paikoin myös maksan kyhmyinen uusiutuminen ja jonka oireita ovat mm. keltaisuus, porttilaskimoverenkierron häiriintyminen ja askites</t>
        </is>
      </c>
      <c r="AP324" s="2" t="inlineStr">
        <is>
          <t>cirrhose</t>
        </is>
      </c>
      <c r="AQ324" s="2" t="inlineStr">
        <is>
          <t>3</t>
        </is>
      </c>
      <c r="AR324" s="2" t="inlineStr">
        <is>
          <t/>
        </is>
      </c>
      <c r="AS324" t="inlineStr">
        <is>
          <t>affection diffuse du foie caractérisée par une atteinte de la cellule hépatique (hepatocyte),une sclérose, ainsi que des nodules de régénération, constitués d'hépatocytes ayant perdus leur agencement normal; elle peut être secondaire à une intoxication par des produits chimiques, les pesticides et l'arsenic par ex</t>
        </is>
      </c>
      <c r="AT324" t="inlineStr">
        <is>
          <t/>
        </is>
      </c>
      <c r="AU324" t="inlineStr">
        <is>
          <t/>
        </is>
      </c>
      <c r="AV324" t="inlineStr">
        <is>
          <t/>
        </is>
      </c>
      <c r="AW324" t="inlineStr">
        <is>
          <t/>
        </is>
      </c>
      <c r="AX324" t="inlineStr">
        <is>
          <t/>
        </is>
      </c>
      <c r="AY324" t="inlineStr">
        <is>
          <t/>
        </is>
      </c>
      <c r="AZ324" t="inlineStr">
        <is>
          <t/>
        </is>
      </c>
      <c r="BA324" t="inlineStr">
        <is>
          <t/>
        </is>
      </c>
      <c r="BB324" t="inlineStr">
        <is>
          <t/>
        </is>
      </c>
      <c r="BC324" t="inlineStr">
        <is>
          <t/>
        </is>
      </c>
      <c r="BD324" t="inlineStr">
        <is>
          <t/>
        </is>
      </c>
      <c r="BE324" t="inlineStr">
        <is>
          <t/>
        </is>
      </c>
      <c r="BF324" s="2" t="inlineStr">
        <is>
          <t>cirrosi</t>
        </is>
      </c>
      <c r="BG324" s="2" t="inlineStr">
        <is>
          <t>3</t>
        </is>
      </c>
      <c r="BH324" s="2" t="inlineStr">
        <is>
          <t/>
        </is>
      </c>
      <c r="BI324" t="inlineStr">
        <is>
          <t/>
        </is>
      </c>
      <c r="BJ324" t="inlineStr">
        <is>
          <t/>
        </is>
      </c>
      <c r="BK324" t="inlineStr">
        <is>
          <t/>
        </is>
      </c>
      <c r="BL324" t="inlineStr">
        <is>
          <t/>
        </is>
      </c>
      <c r="BM324" t="inlineStr">
        <is>
          <t/>
        </is>
      </c>
      <c r="BN324" t="inlineStr">
        <is>
          <t/>
        </is>
      </c>
      <c r="BO324" t="inlineStr">
        <is>
          <t/>
        </is>
      </c>
      <c r="BP324" t="inlineStr">
        <is>
          <t/>
        </is>
      </c>
      <c r="BQ324" t="inlineStr">
        <is>
          <t/>
        </is>
      </c>
      <c r="BR324" t="inlineStr">
        <is>
          <t/>
        </is>
      </c>
      <c r="BS324" t="inlineStr">
        <is>
          <t/>
        </is>
      </c>
      <c r="BT324" t="inlineStr">
        <is>
          <t/>
        </is>
      </c>
      <c r="BU324" t="inlineStr">
        <is>
          <t/>
        </is>
      </c>
      <c r="BV324" s="2" t="inlineStr">
        <is>
          <t>cirrose</t>
        </is>
      </c>
      <c r="BW324" s="2" t="inlineStr">
        <is>
          <t>3</t>
        </is>
      </c>
      <c r="BX324" s="2" t="inlineStr">
        <is>
          <t/>
        </is>
      </c>
      <c r="BY324" t="inlineStr">
        <is>
          <t>verharding van een orgaan door woekering en schrompeling van bindweefsel, waardoor de andere orgaancellen in verdrukking komen en afsterven</t>
        </is>
      </c>
      <c r="BZ324" t="inlineStr">
        <is>
          <t/>
        </is>
      </c>
      <c r="CA324" t="inlineStr">
        <is>
          <t/>
        </is>
      </c>
      <c r="CB324" t="inlineStr">
        <is>
          <t/>
        </is>
      </c>
      <c r="CC324" t="inlineStr">
        <is>
          <t/>
        </is>
      </c>
      <c r="CD324" s="2" t="inlineStr">
        <is>
          <t>cirrose</t>
        </is>
      </c>
      <c r="CE324" s="2" t="inlineStr">
        <is>
          <t>3</t>
        </is>
      </c>
      <c r="CF324" s="2" t="inlineStr">
        <is>
          <t/>
        </is>
      </c>
      <c r="CG324" t="inlineStr">
        <is>
          <t/>
        </is>
      </c>
      <c r="CH324" t="inlineStr">
        <is>
          <t/>
        </is>
      </c>
      <c r="CI324" t="inlineStr">
        <is>
          <t/>
        </is>
      </c>
      <c r="CJ324" t="inlineStr">
        <is>
          <t/>
        </is>
      </c>
      <c r="CK324" t="inlineStr">
        <is>
          <t/>
        </is>
      </c>
      <c r="CL324" t="inlineStr">
        <is>
          <t/>
        </is>
      </c>
      <c r="CM324" t="inlineStr">
        <is>
          <t/>
        </is>
      </c>
      <c r="CN324" t="inlineStr">
        <is>
          <t/>
        </is>
      </c>
      <c r="CO324" t="inlineStr">
        <is>
          <t/>
        </is>
      </c>
      <c r="CP324" t="inlineStr">
        <is>
          <t/>
        </is>
      </c>
      <c r="CQ324" t="inlineStr">
        <is>
          <t/>
        </is>
      </c>
      <c r="CR324" t="inlineStr">
        <is>
          <t/>
        </is>
      </c>
      <c r="CS324" t="inlineStr">
        <is>
          <t/>
        </is>
      </c>
      <c r="CT324" s="2" t="inlineStr">
        <is>
          <t>levercirrhos|
skrumplever</t>
        </is>
      </c>
      <c r="CU324" s="2" t="inlineStr">
        <is>
          <t>3|
3</t>
        </is>
      </c>
      <c r="CV324" s="2" t="inlineStr">
        <is>
          <t xml:space="preserve">|
</t>
        </is>
      </c>
      <c r="CW324" t="inlineStr">
        <is>
          <t>fortskridande leversjukdom där levercellerna ersätts av bindväv</t>
        </is>
      </c>
    </row>
    <row r="325">
      <c r="A325" s="1" t="str">
        <f>HYPERLINK("https://iate.europa.eu/entry/result/1878731/all", "1878731")</f>
        <v>1878731</v>
      </c>
      <c r="B325" t="inlineStr">
        <is>
          <t>SOCIAL QUESTIONS</t>
        </is>
      </c>
      <c r="C325" t="inlineStr">
        <is>
          <t>SOCIAL QUESTIONS|health|illness</t>
        </is>
      </c>
      <c r="D325" t="inlineStr">
        <is>
          <t>no</t>
        </is>
      </c>
      <c r="E325" t="inlineStr">
        <is>
          <t/>
        </is>
      </c>
      <c r="F325" s="2" t="inlineStr">
        <is>
          <t>дефицит на алфа-1-антитрипсин|
дефицит на α1-антитрипсин</t>
        </is>
      </c>
      <c r="G325" s="2" t="inlineStr">
        <is>
          <t>3|
3</t>
        </is>
      </c>
      <c r="H325" s="2" t="inlineStr">
        <is>
          <t xml:space="preserve">|
</t>
        </is>
      </c>
      <c r="I325" t="inlineStr">
        <is>
          <t/>
        </is>
      </c>
      <c r="J325" s="2" t="inlineStr">
        <is>
          <t>deficit alfa-1 antitrypsinu|
deficit alfa-1-antitrypsinu</t>
        </is>
      </c>
      <c r="K325" s="2" t="inlineStr">
        <is>
          <t>3|
3</t>
        </is>
      </c>
      <c r="L325" s="2" t="inlineStr">
        <is>
          <t xml:space="preserve">|
</t>
        </is>
      </c>
      <c r="M325" t="inlineStr">
        <is>
          <t>Vrozená genetická metabolická choroba.</t>
        </is>
      </c>
      <c r="N325" s="2" t="inlineStr">
        <is>
          <t>α1-antitrypsin-mangel|
alfa-1-antitrypsin-mangel|
alfa-1-antitrypsindefekt</t>
        </is>
      </c>
      <c r="O325" s="2" t="inlineStr">
        <is>
          <t>3|
3|
3</t>
        </is>
      </c>
      <c r="P325" s="2" t="inlineStr">
        <is>
          <t xml:space="preserve">|
|
</t>
        </is>
      </c>
      <c r="Q325" t="inlineStr">
        <is>
          <t>"α1-antitrypsin-mangel: mangel på α1-antitrypsin. En ikke helt sjælden variant (Z) af proteinet medfører i homozygot form særlig lav aktivitet (10 % af det normale) og er ofte associeret med alvorlig degenerativ lungesygdom hos voksne ... og med levercirrose hos børn, .... Z-varianten skyldes én bestemt mutation som ændrer kodon nr. 342 så der i proteinet indbygges lysin i stedet for glutaminsyre på den pågældende plads ..."</t>
        </is>
      </c>
      <c r="R325" s="2" t="inlineStr">
        <is>
          <t>Alpha-1-Antitrypsinmangel|
α1-Antitrypsinmangel|
Laurell-Eriksson-Syndrom|
Proteaseinhibitormangel|
AAT-Defizit</t>
        </is>
      </c>
      <c r="S325" s="2" t="inlineStr">
        <is>
          <t>3|
3|
3|
3|
3</t>
        </is>
      </c>
      <c r="T325" s="2" t="inlineStr">
        <is>
          <t xml:space="preserve">|
|
|
|
</t>
        </is>
      </c>
      <c r="U325" t="inlineStr">
        <is>
          <t>erbliche Stoffwechselerkrankung aufgrund eines Polymorphismus des Proteinase-Systems</t>
        </is>
      </c>
      <c r="V325" s="2" t="inlineStr">
        <is>
          <t>έλλειψη α1-αντιθρυψίνης</t>
        </is>
      </c>
      <c r="W325" s="2" t="inlineStr">
        <is>
          <t>4</t>
        </is>
      </c>
      <c r="X325" s="2" t="inlineStr">
        <is>
          <t/>
        </is>
      </c>
      <c r="Y325" t="inlineStr">
        <is>
          <t/>
        </is>
      </c>
      <c r="Z325" s="2" t="inlineStr">
        <is>
          <t>Alpha-1-Antitrypsin Deficiency|
AAD|
A1AD|
AAT|
AATD|
α&lt;sub&gt;1&lt;/sub&gt;-antitrypsin deficiency</t>
        </is>
      </c>
      <c r="AA325" s="2" t="inlineStr">
        <is>
          <t>3|
3|
3|
3|
3|
3</t>
        </is>
      </c>
      <c r="AB325" s="2" t="inlineStr">
        <is>
          <t xml:space="preserve">|
|
|
|
|
</t>
        </is>
      </c>
      <c r="AC325" t="inlineStr">
        <is>
          <t>genetic disorder that manifests as pulmonary emphysema, liver cirrhosis and, rarely, as the skin disease panniculitis, and is characterized by low serum levels of AAT, the main protease inhibitor (PI) in human serum</t>
        </is>
      </c>
      <c r="AD325" t="inlineStr">
        <is>
          <t/>
        </is>
      </c>
      <c r="AE325" t="inlineStr">
        <is>
          <t/>
        </is>
      </c>
      <c r="AF325" t="inlineStr">
        <is>
          <t/>
        </is>
      </c>
      <c r="AG325" t="inlineStr">
        <is>
          <t/>
        </is>
      </c>
      <c r="AH325" t="inlineStr">
        <is>
          <t/>
        </is>
      </c>
      <c r="AI325" t="inlineStr">
        <is>
          <t/>
        </is>
      </c>
      <c r="AJ325" t="inlineStr">
        <is>
          <t/>
        </is>
      </c>
      <c r="AK325" t="inlineStr">
        <is>
          <t/>
        </is>
      </c>
      <c r="AL325" s="2" t="inlineStr">
        <is>
          <t>alfa&lt;sub&gt;1&lt;/sub&gt;-antitrypsiinin puutos|
antitrypsiinin puutos</t>
        </is>
      </c>
      <c r="AM325" s="2" t="inlineStr">
        <is>
          <t>3|
3</t>
        </is>
      </c>
      <c r="AN325" s="2" t="inlineStr">
        <is>
          <t xml:space="preserve">|
</t>
        </is>
      </c>
      <c r="AO325" t="inlineStr">
        <is>
          <t/>
        </is>
      </c>
      <c r="AP325" s="2" t="inlineStr">
        <is>
          <t>déficit en alpha-1 antitrypsine|
déficit en A1AT</t>
        </is>
      </c>
      <c r="AQ325" s="2" t="inlineStr">
        <is>
          <t>3|
3</t>
        </is>
      </c>
      <c r="AR325" s="2" t="inlineStr">
        <is>
          <t xml:space="preserve">|
</t>
        </is>
      </c>
      <c r="AS325" t="inlineStr">
        <is>
          <t/>
        </is>
      </c>
      <c r="AT325" s="2" t="inlineStr">
        <is>
          <t>uireasa antaitripsin alfa-1</t>
        </is>
      </c>
      <c r="AU325" s="2" t="inlineStr">
        <is>
          <t>3</t>
        </is>
      </c>
      <c r="AV325" s="2" t="inlineStr">
        <is>
          <t/>
        </is>
      </c>
      <c r="AW325" t="inlineStr">
        <is>
          <t/>
        </is>
      </c>
      <c r="AX325" t="inlineStr">
        <is>
          <t/>
        </is>
      </c>
      <c r="AY325" t="inlineStr">
        <is>
          <t/>
        </is>
      </c>
      <c r="AZ325" t="inlineStr">
        <is>
          <t/>
        </is>
      </c>
      <c r="BA325" t="inlineStr">
        <is>
          <t/>
        </is>
      </c>
      <c r="BB325" s="2" t="inlineStr">
        <is>
          <t>alfa-1-antitripszin-hiány</t>
        </is>
      </c>
      <c r="BC325" s="2" t="inlineStr">
        <is>
          <t>4</t>
        </is>
      </c>
      <c r="BD325" s="2" t="inlineStr">
        <is>
          <t/>
        </is>
      </c>
      <c r="BE325" t="inlineStr">
        <is>
          <t/>
        </is>
      </c>
      <c r="BF325" s="2" t="inlineStr">
        <is>
          <t>deficit di alfa-1-antitripsina</t>
        </is>
      </c>
      <c r="BG325" s="2" t="inlineStr">
        <is>
          <t>3</t>
        </is>
      </c>
      <c r="BH325" s="2" t="inlineStr">
        <is>
          <t/>
        </is>
      </c>
      <c r="BI325" t="inlineStr">
        <is>
          <t>Disturbo caratterizzato da ridotti livelli della proteina alfa-1 antitripsina che ha la funzione di inibire alcuni enzimi prodotti come difesa dell'organismo</t>
        </is>
      </c>
      <c r="BJ325" t="inlineStr">
        <is>
          <t/>
        </is>
      </c>
      <c r="BK325" t="inlineStr">
        <is>
          <t/>
        </is>
      </c>
      <c r="BL325" t="inlineStr">
        <is>
          <t/>
        </is>
      </c>
      <c r="BM325" t="inlineStr">
        <is>
          <t/>
        </is>
      </c>
      <c r="BN325" t="inlineStr">
        <is>
          <t/>
        </is>
      </c>
      <c r="BO325" t="inlineStr">
        <is>
          <t/>
        </is>
      </c>
      <c r="BP325" t="inlineStr">
        <is>
          <t/>
        </is>
      </c>
      <c r="BQ325" t="inlineStr">
        <is>
          <t/>
        </is>
      </c>
      <c r="BR325" s="2" t="inlineStr">
        <is>
          <t>nuqqas ta' alfa-1-antitripsina</t>
        </is>
      </c>
      <c r="BS325" s="2" t="inlineStr">
        <is>
          <t>3</t>
        </is>
      </c>
      <c r="BT325" s="2" t="inlineStr">
        <is>
          <t/>
        </is>
      </c>
      <c r="BU325" t="inlineStr">
        <is>
          <t/>
        </is>
      </c>
      <c r="BV325" s="2" t="inlineStr">
        <is>
          <t>a1-antitrypsine deficiëntie|
alfa-1-antitrypsine deficiëntie|
AAT deficiëntie</t>
        </is>
      </c>
      <c r="BW325" s="2" t="inlineStr">
        <is>
          <t>3|
3|
3</t>
        </is>
      </c>
      <c r="BX325" s="2" t="inlineStr">
        <is>
          <t xml:space="preserve">|
|
</t>
        </is>
      </c>
      <c r="BY325" t="inlineStr">
        <is>
          <t>erfelijke aandoening veroorzaakt door een verandering in het erfelijk materiaal; alfa-1-antitrypsine is een eiwit dat in de lever wordt gemaakt en het lichaam beschermt tegen bepaalde enzymen. Bij alfa-1-antitrypsine deficiëntie is er te weinig van dit eiwit in het bloed, waardoor onvoldoende bescherming tegen de enzymen bestaat en bepaalde weefsels beschadigd kunnen raken.</t>
        </is>
      </c>
      <c r="BZ325" s="2" t="inlineStr">
        <is>
          <t>niedobór α1-antytrypsyny</t>
        </is>
      </c>
      <c r="CA325" s="2" t="inlineStr">
        <is>
          <t>3</t>
        </is>
      </c>
      <c r="CB325" s="2" t="inlineStr">
        <is>
          <t/>
        </is>
      </c>
      <c r="CC325" t="inlineStr">
        <is>
          <t/>
        </is>
      </c>
      <c r="CD325" s="2" t="inlineStr">
        <is>
          <t>deficiência de alfa-1-antitripsina</t>
        </is>
      </c>
      <c r="CE325" s="2" t="inlineStr">
        <is>
          <t>3</t>
        </is>
      </c>
      <c r="CF325" s="2" t="inlineStr">
        <is>
          <t/>
        </is>
      </c>
      <c r="CG325" t="inlineStr">
        <is>
          <t>[Anomalia] genética de [hereditariedade] autossómica recessiva, tendo como fenótipo mais comum o inibidor de protease tipo ZZ. (...) Os indivíduos com esta deficiência podem ser assintomáticos, sendo que a manifestação mais prevalente, também apontada como a maior causa de invalidez e morte nesses pacientes, é a doença pulmonar obstrutiva crónica.</t>
        </is>
      </c>
      <c r="CH325" s="2" t="inlineStr">
        <is>
          <t>deficit de alfa-1-antitripsină</t>
        </is>
      </c>
      <c r="CI325" s="2" t="inlineStr">
        <is>
          <t>3</t>
        </is>
      </c>
      <c r="CJ325" s="2" t="inlineStr">
        <is>
          <t/>
        </is>
      </c>
      <c r="CK325" t="inlineStr">
        <is>
          <t/>
        </is>
      </c>
      <c r="CL325" s="2" t="inlineStr">
        <is>
          <t>deficit alfa-1-antitrypsínu</t>
        </is>
      </c>
      <c r="CM325" s="2" t="inlineStr">
        <is>
          <t>3</t>
        </is>
      </c>
      <c r="CN325" s="2" t="inlineStr">
        <is>
          <t/>
        </is>
      </c>
      <c r="CO325" t="inlineStr">
        <is>
          <t/>
        </is>
      </c>
      <c r="CP325" s="2" t="inlineStr">
        <is>
          <t>pomanjkanje alfa1 antitripsina</t>
        </is>
      </c>
      <c r="CQ325" s="2" t="inlineStr">
        <is>
          <t>3</t>
        </is>
      </c>
      <c r="CR325" s="2" t="inlineStr">
        <is>
          <t/>
        </is>
      </c>
      <c r="CS325" t="inlineStr">
        <is>
          <t/>
        </is>
      </c>
      <c r="CT325" s="2" t="inlineStr">
        <is>
          <t>alfa-1-antitrypsinbrist|
AAT-brist</t>
        </is>
      </c>
      <c r="CU325" s="2" t="inlineStr">
        <is>
          <t>3|
3</t>
        </is>
      </c>
      <c r="CV325" s="2" t="inlineStr">
        <is>
          <t xml:space="preserve">|
</t>
        </is>
      </c>
      <c r="CW325" t="inlineStr">
        <is>
          <t>brist på blodproteinet alfa-1-antitrypsin, vilket leder till lever- och lungpåverkan</t>
        </is>
      </c>
    </row>
    <row r="326">
      <c r="A326" s="1" t="str">
        <f>HYPERLINK("https://iate.europa.eu/entry/result/1502532/all", "1502532")</f>
        <v>1502532</v>
      </c>
      <c r="B326" t="inlineStr">
        <is>
          <t>SOCIAL QUESTIONS</t>
        </is>
      </c>
      <c r="C326" t="inlineStr">
        <is>
          <t>SOCIAL QUESTIONS|health|medical science</t>
        </is>
      </c>
      <c r="D326" t="inlineStr">
        <is>
          <t>yes</t>
        </is>
      </c>
      <c r="E326" t="inlineStr">
        <is>
          <t/>
        </is>
      </c>
      <c r="F326" t="inlineStr">
        <is>
          <t/>
        </is>
      </c>
      <c r="G326" t="inlineStr">
        <is>
          <t/>
        </is>
      </c>
      <c r="H326" t="inlineStr">
        <is>
          <t/>
        </is>
      </c>
      <c r="I326" t="inlineStr">
        <is>
          <t/>
        </is>
      </c>
      <c r="J326" t="inlineStr">
        <is>
          <t/>
        </is>
      </c>
      <c r="K326" t="inlineStr">
        <is>
          <t/>
        </is>
      </c>
      <c r="L326" t="inlineStr">
        <is>
          <t/>
        </is>
      </c>
      <c r="M326" t="inlineStr">
        <is>
          <t/>
        </is>
      </c>
      <c r="N326" s="2" t="inlineStr">
        <is>
          <t>aplastisk anæmi</t>
        </is>
      </c>
      <c r="O326" s="2" t="inlineStr">
        <is>
          <t>3</t>
        </is>
      </c>
      <c r="P326" s="2" t="inlineStr">
        <is>
          <t/>
        </is>
      </c>
      <c r="Q326" t="inlineStr">
        <is>
          <t>pancytopeni i blod kombineret med en hypocellulær knoglemarv</t>
        </is>
      </c>
      <c r="R326" s="2" t="inlineStr">
        <is>
          <t>aplastische Anaemie|
Anaemia aregeneratoria|
Anaemia aplastica|
Panmyelophthise|
Aleukia haemorrhagica|
aregeneratorische Panmyelopathie|
Panmyelopathie</t>
        </is>
      </c>
      <c r="S326" s="2" t="inlineStr">
        <is>
          <t>3|
3|
3|
3|
3|
3|
3</t>
        </is>
      </c>
      <c r="T326" s="2" t="inlineStr">
        <is>
          <t xml:space="preserve">|
|
|
|
|
|
</t>
        </is>
      </c>
      <c r="U326" t="inlineStr">
        <is>
          <t>akute oder chronische, fast immer progredient verlaufende normochrome Anaemie mit Panzytopenie, die auf einem im blutbildenden System selbst begruendeten Defekt beruht</t>
        </is>
      </c>
      <c r="V326" s="2" t="inlineStr">
        <is>
          <t>απλαστική αναιμία|
παμμυελόφθιση|
αιμορραγική αλευκία</t>
        </is>
      </c>
      <c r="W326" s="2" t="inlineStr">
        <is>
          <t>3|
3|
3</t>
        </is>
      </c>
      <c r="X326" s="2" t="inlineStr">
        <is>
          <t xml:space="preserve">|
|
</t>
        </is>
      </c>
      <c r="Y326" t="inlineStr">
        <is>
          <t/>
        </is>
      </c>
      <c r="Z326" s="2" t="inlineStr">
        <is>
          <t>aplastic anaemia|
aplastic anemia</t>
        </is>
      </c>
      <c r="AA326" s="2" t="inlineStr">
        <is>
          <t>3|
3</t>
        </is>
      </c>
      <c r="AB326" s="2" t="inlineStr">
        <is>
          <t xml:space="preserve">|
</t>
        </is>
      </c>
      <c r="AC326" t="inlineStr">
        <is>
          <t>a condition 
affecting the blood, where the bone marrow and stem cells do not produce enough blood cells</t>
        </is>
      </c>
      <c r="AD326" s="2" t="inlineStr">
        <is>
          <t>anemia aplástica</t>
        </is>
      </c>
      <c r="AE326" s="2" t="inlineStr">
        <is>
          <t>3</t>
        </is>
      </c>
      <c r="AF326" s="2" t="inlineStr">
        <is>
          <t/>
        </is>
      </c>
      <c r="AG326" t="inlineStr">
        <is>
          <t/>
        </is>
      </c>
      <c r="AH326" t="inlineStr">
        <is>
          <t/>
        </is>
      </c>
      <c r="AI326" t="inlineStr">
        <is>
          <t/>
        </is>
      </c>
      <c r="AJ326" t="inlineStr">
        <is>
          <t/>
        </is>
      </c>
      <c r="AK326" t="inlineStr">
        <is>
          <t/>
        </is>
      </c>
      <c r="AL326" t="inlineStr">
        <is>
          <t/>
        </is>
      </c>
      <c r="AM326" t="inlineStr">
        <is>
          <t/>
        </is>
      </c>
      <c r="AN326" t="inlineStr">
        <is>
          <t/>
        </is>
      </c>
      <c r="AO326" t="inlineStr">
        <is>
          <t/>
        </is>
      </c>
      <c r="AP326" s="2" t="inlineStr">
        <is>
          <t>anémie aplastique|
anémie anaplasique</t>
        </is>
      </c>
      <c r="AQ326" s="2" t="inlineStr">
        <is>
          <t>3|
3</t>
        </is>
      </c>
      <c r="AR326" s="2" t="inlineStr">
        <is>
          <t xml:space="preserve">|
</t>
        </is>
      </c>
      <c r="AS326" t="inlineStr">
        <is>
          <t>anémie due à une insuffisance cellulaire de la moëlle osseuse</t>
        </is>
      </c>
      <c r="AT326" t="inlineStr">
        <is>
          <t/>
        </is>
      </c>
      <c r="AU326" t="inlineStr">
        <is>
          <t/>
        </is>
      </c>
      <c r="AV326" t="inlineStr">
        <is>
          <t/>
        </is>
      </c>
      <c r="AW326" t="inlineStr">
        <is>
          <t/>
        </is>
      </c>
      <c r="AX326" t="inlineStr">
        <is>
          <t/>
        </is>
      </c>
      <c r="AY326" t="inlineStr">
        <is>
          <t/>
        </is>
      </c>
      <c r="AZ326" t="inlineStr">
        <is>
          <t/>
        </is>
      </c>
      <c r="BA326" t="inlineStr">
        <is>
          <t/>
        </is>
      </c>
      <c r="BB326" s="2" t="inlineStr">
        <is>
          <t>aplasztikus anémia|
aplasztikus vérszegénység</t>
        </is>
      </c>
      <c r="BC326" s="2" t="inlineStr">
        <is>
          <t>4|
4</t>
        </is>
      </c>
      <c r="BD326" s="2" t="inlineStr">
        <is>
          <t xml:space="preserve">|
</t>
        </is>
      </c>
      <c r="BE326" t="inlineStr">
        <is>
          <t>a csontvelő elégtelen működése által okozott vérszegénység</t>
        </is>
      </c>
      <c r="BF326" s="2" t="inlineStr">
        <is>
          <t>anemia aplastica|
anemia arigenerativa</t>
        </is>
      </c>
      <c r="BG326" s="2" t="inlineStr">
        <is>
          <t>3|
3</t>
        </is>
      </c>
      <c r="BH326" s="2" t="inlineStr">
        <is>
          <t xml:space="preserve">|
</t>
        </is>
      </c>
      <c r="BI326" t="inlineStr">
        <is>
          <t>anemia da aplasia o ipoplasia midollare</t>
        </is>
      </c>
      <c r="BJ326" t="inlineStr">
        <is>
          <t/>
        </is>
      </c>
      <c r="BK326" t="inlineStr">
        <is>
          <t/>
        </is>
      </c>
      <c r="BL326" t="inlineStr">
        <is>
          <t/>
        </is>
      </c>
      <c r="BM326" t="inlineStr">
        <is>
          <t/>
        </is>
      </c>
      <c r="BN326" t="inlineStr">
        <is>
          <t/>
        </is>
      </c>
      <c r="BO326" t="inlineStr">
        <is>
          <t/>
        </is>
      </c>
      <c r="BP326" t="inlineStr">
        <is>
          <t/>
        </is>
      </c>
      <c r="BQ326" t="inlineStr">
        <is>
          <t/>
        </is>
      </c>
      <c r="BR326" t="inlineStr">
        <is>
          <t/>
        </is>
      </c>
      <c r="BS326" t="inlineStr">
        <is>
          <t/>
        </is>
      </c>
      <c r="BT326" t="inlineStr">
        <is>
          <t/>
        </is>
      </c>
      <c r="BU326" t="inlineStr">
        <is>
          <t/>
        </is>
      </c>
      <c r="BV326" s="2" t="inlineStr">
        <is>
          <t>aplastische anemie</t>
        </is>
      </c>
      <c r="BW326" s="2" t="inlineStr">
        <is>
          <t>3</t>
        </is>
      </c>
      <c r="BX326" s="2" t="inlineStr">
        <is>
          <t/>
        </is>
      </c>
      <c r="BY326" t="inlineStr">
        <is>
          <t>vorm van anemie ofwel bloedarmoede waarbij een tekort aan alle soorten bloedcellen ontstaat, zowel aan witte en rode bloedcellen als aan bloedplaatjes.</t>
        </is>
      </c>
      <c r="BZ326" t="inlineStr">
        <is>
          <t/>
        </is>
      </c>
      <c r="CA326" t="inlineStr">
        <is>
          <t/>
        </is>
      </c>
      <c r="CB326" t="inlineStr">
        <is>
          <t/>
        </is>
      </c>
      <c r="CC326" t="inlineStr">
        <is>
          <t/>
        </is>
      </c>
      <c r="CD326" s="2" t="inlineStr">
        <is>
          <t>anemia aplástica</t>
        </is>
      </c>
      <c r="CE326" s="2" t="inlineStr">
        <is>
          <t>3</t>
        </is>
      </c>
      <c r="CF326" s="2" t="inlineStr">
        <is>
          <t/>
        </is>
      </c>
      <c r="CG326" t="inlineStr">
        <is>
          <t/>
        </is>
      </c>
      <c r="CH326" t="inlineStr">
        <is>
          <t/>
        </is>
      </c>
      <c r="CI326" t="inlineStr">
        <is>
          <t/>
        </is>
      </c>
      <c r="CJ326" t="inlineStr">
        <is>
          <t/>
        </is>
      </c>
      <c r="CK326" t="inlineStr">
        <is>
          <t/>
        </is>
      </c>
      <c r="CL326" t="inlineStr">
        <is>
          <t/>
        </is>
      </c>
      <c r="CM326" t="inlineStr">
        <is>
          <t/>
        </is>
      </c>
      <c r="CN326" t="inlineStr">
        <is>
          <t/>
        </is>
      </c>
      <c r="CO326" t="inlineStr">
        <is>
          <t/>
        </is>
      </c>
      <c r="CP326" t="inlineStr">
        <is>
          <t/>
        </is>
      </c>
      <c r="CQ326" t="inlineStr">
        <is>
          <t/>
        </is>
      </c>
      <c r="CR326" t="inlineStr">
        <is>
          <t/>
        </is>
      </c>
      <c r="CS326" t="inlineStr">
        <is>
          <t/>
        </is>
      </c>
      <c r="CT326" t="inlineStr">
        <is>
          <t/>
        </is>
      </c>
      <c r="CU326" t="inlineStr">
        <is>
          <t/>
        </is>
      </c>
      <c r="CV326" t="inlineStr">
        <is>
          <t/>
        </is>
      </c>
      <c r="CW326" t="inlineStr">
        <is>
          <t/>
        </is>
      </c>
    </row>
    <row r="327">
      <c r="A327" s="1" t="str">
        <f>HYPERLINK("https://iate.europa.eu/entry/result/2222817/all", "2222817")</f>
        <v>2222817</v>
      </c>
      <c r="B327" t="inlineStr">
        <is>
          <t>SOCIAL QUESTIONS</t>
        </is>
      </c>
      <c r="C327" t="inlineStr">
        <is>
          <t>SOCIAL QUESTIONS|health|pharmaceutical industry</t>
        </is>
      </c>
      <c r="D327" t="inlineStr">
        <is>
          <t>yes</t>
        </is>
      </c>
      <c r="E327" t="inlineStr">
        <is>
          <t/>
        </is>
      </c>
      <c r="F327" s="2" t="inlineStr">
        <is>
          <t>подозирана неочаквана сериозна нежелана лекарствена реакция</t>
        </is>
      </c>
      <c r="G327" s="2" t="inlineStr">
        <is>
          <t>3</t>
        </is>
      </c>
      <c r="H327" s="2" t="inlineStr">
        <is>
          <t/>
        </is>
      </c>
      <c r="I327" t="inlineStr">
        <is>
          <t>Подозирана нежелана реакция [ &lt;a href="/entry/result/3502882/all" id="ENTRY_TO_ENTRY_CONVERTER" target="_blank"&gt;IATE:3502882&lt;/a&gt; ] при изпитван лекарствен продукт [ &lt;a href="/entry/result/2146586/all" id="ENTRY_TO_ENTRY_CONVERTER" target="_blank"&gt;IATE:2146586&lt;/a&gt; ], която се наблюдава по време на клиничното изпитване [ &lt;a href="/entry/result/1686971/all" id="ENTRY_TO_ENTRY_CONVERTER" target="_blank"&gt;IATE:1686971&lt;/a&gt; ] и е както неочаквана, така и сериозна.</t>
        </is>
      </c>
      <c r="J327" s="2" t="inlineStr">
        <is>
          <t>podezření na závažný neočekávaný nežádoucí účinek|
SUSAR</t>
        </is>
      </c>
      <c r="K327" s="2" t="inlineStr">
        <is>
          <t>3|
3</t>
        </is>
      </c>
      <c r="L327" s="2" t="inlineStr">
        <is>
          <t xml:space="preserve">|
</t>
        </is>
      </c>
      <c r="M327" t="inlineStr">
        <is>
          <t/>
        </is>
      </c>
      <c r="N327" t="inlineStr">
        <is>
          <t/>
        </is>
      </c>
      <c r="O327" t="inlineStr">
        <is>
          <t/>
        </is>
      </c>
      <c r="P327" t="inlineStr">
        <is>
          <t/>
        </is>
      </c>
      <c r="Q327" t="inlineStr">
        <is>
          <t/>
        </is>
      </c>
      <c r="R327" s="2" t="inlineStr">
        <is>
          <t>mutmaßliche unerwartete schwerwiegende Nebenwirkung</t>
        </is>
      </c>
      <c r="S327" s="2" t="inlineStr">
        <is>
          <t>3</t>
        </is>
      </c>
      <c r="T327" s="2" t="inlineStr">
        <is>
          <t/>
        </is>
      </c>
      <c r="U327" t="inlineStr">
        <is>
          <t/>
        </is>
      </c>
      <c r="V327" s="2" t="inlineStr">
        <is>
          <t>εικαζόμενη απροσδόκητη σοβαρή ανεπιθύμητη ενέργεια|
ΕΑΣΠ|
εικαζόμενη απροσδόκητη σοβαρή παρενέργεια</t>
        </is>
      </c>
      <c r="W327" s="2" t="inlineStr">
        <is>
          <t>3|
3|
3</t>
        </is>
      </c>
      <c r="X327" s="2" t="inlineStr">
        <is>
          <t xml:space="preserve">|
|
</t>
        </is>
      </c>
      <c r="Y327" t="inlineStr">
        <is>
          <t/>
        </is>
      </c>
      <c r="Z327" s="2" t="inlineStr">
        <is>
          <t>suspected unexpected serious adverse reaction|
SUSAR|
suspected serious unexpected adverse drug reaction|
serious suspected unexpected adverse drug reaction</t>
        </is>
      </c>
      <c r="AA327" s="2" t="inlineStr">
        <is>
          <t>3|
3|
1|
1</t>
        </is>
      </c>
      <c r="AB327" s="2" t="inlineStr">
        <is>
          <t xml:space="preserve">|
|
|
</t>
        </is>
      </c>
      <c r="AC327" t="inlineStr">
        <is>
          <t>&lt;a href="https://iate.europa.eu/entry/result/3502882/en" target="_blank"&gt;suspected adverse reaction &lt;/a&gt;related to an &lt;a href="https://iate.europa.eu/entry/result/2146586/en" target="_blank"&gt;investigational medicinal product&lt;/a&gt; which occurs in the course of a clinical trial, and which is both unexpected and serious</t>
        </is>
      </c>
      <c r="AD327" s="2" t="inlineStr">
        <is>
          <t>sospecha de reacción adversa grave e imprevista|
sospecha de reacción adversa grave e inesperada</t>
        </is>
      </c>
      <c r="AE327" s="2" t="inlineStr">
        <is>
          <t>3|
3</t>
        </is>
      </c>
      <c r="AF327" s="2" t="inlineStr">
        <is>
          <t>|
preferred</t>
        </is>
      </c>
      <c r="AG327" t="inlineStr">
        <is>
          <t>Sospecha de que, en un ensayo clínico con un determinado medicamento en fase de investigación clínica [ &lt;a href="/entry/result/2146586/all" id="ENTRY_TO_ENTRY_CONVERTER" target="_blank"&gt;IATE:2146586&lt;/a&gt; ], puede surgir una reacción adversa grave [ &lt;a href="/entry/result/137520/all" id="ENTRY_TO_ENTRY_CONVERTER" target="_blank"&gt;IATE:137520&lt;/a&gt; ] de manera imprevista.</t>
        </is>
      </c>
      <c r="AH327" s="2" t="inlineStr">
        <is>
          <t>võimalik seniteadmata tõsine kõrvaltoime</t>
        </is>
      </c>
      <c r="AI327" s="2" t="inlineStr">
        <is>
          <t>3</t>
        </is>
      </c>
      <c r="AJ327" s="2" t="inlineStr">
        <is>
          <t/>
        </is>
      </c>
      <c r="AK327" t="inlineStr">
        <is>
          <t/>
        </is>
      </c>
      <c r="AL327" s="2" t="inlineStr">
        <is>
          <t>epäilty vakava odottamaton haittavaikutus|
epäilty odottamaton vakava haittavaikutus</t>
        </is>
      </c>
      <c r="AM327" s="2" t="inlineStr">
        <is>
          <t>3|
2</t>
        </is>
      </c>
      <c r="AN327" s="2" t="inlineStr">
        <is>
          <t xml:space="preserve">|
</t>
        </is>
      </c>
      <c r="AO327" t="inlineStr">
        <is>
          <t/>
        </is>
      </c>
      <c r="AP327" s="2" t="inlineStr">
        <is>
          <t>SUSAR|
suspicions d'effets indésirables graves inattendus</t>
        </is>
      </c>
      <c r="AQ327" s="2" t="inlineStr">
        <is>
          <t>3|
3</t>
        </is>
      </c>
      <c r="AR327" s="2" t="inlineStr">
        <is>
          <t xml:space="preserve">|
</t>
        </is>
      </c>
      <c r="AS327" t="inlineStr">
        <is>
          <t/>
        </is>
      </c>
      <c r="AT327" s="2" t="inlineStr">
        <is>
          <t>frithghníomh trom díobhálach amhrasta neamhthuartha</t>
        </is>
      </c>
      <c r="AU327" s="2" t="inlineStr">
        <is>
          <t>3</t>
        </is>
      </c>
      <c r="AV327" s="2" t="inlineStr">
        <is>
          <t/>
        </is>
      </c>
      <c r="AW327" t="inlineStr">
        <is>
          <t/>
        </is>
      </c>
      <c r="AX327" s="2" t="inlineStr">
        <is>
          <t>sumnje na neočekivane ozbiljne nuspojave</t>
        </is>
      </c>
      <c r="AY327" s="2" t="inlineStr">
        <is>
          <t>3</t>
        </is>
      </c>
      <c r="AZ327" s="2" t="inlineStr">
        <is>
          <t/>
        </is>
      </c>
      <c r="BA327" t="inlineStr">
        <is>
          <t/>
        </is>
      </c>
      <c r="BB327" s="2" t="inlineStr">
        <is>
          <t>feltételezett, nem várt súlyos mellékhatás|
SUSAR</t>
        </is>
      </c>
      <c r="BC327" s="2" t="inlineStr">
        <is>
          <t>4|
4</t>
        </is>
      </c>
      <c r="BD327" s="2" t="inlineStr">
        <is>
          <t xml:space="preserve">|
</t>
        </is>
      </c>
      <c r="BE327" t="inlineStr">
        <is>
          <t>olyan mellékhatás, amely eltér a megfelelő termékismertetőben található mellékhatástól, és a vizsgálati készítmény bármilyen adagjának alkalmazását a vizsgálati alany halála, életveszélybe kerülése, kórházi kezelése, folyamatban lévő kórházi ellátásának meghosszabbodása, maradandó vagy jelentős egészségkárosodása, fogyatékossága követi, illetve veleszületett rendellenesség, születési hiba fordul elő</t>
        </is>
      </c>
      <c r="BF327" s="2" t="inlineStr">
        <is>
          <t>SUSAR|
sospetta reazione avversa seria inattesa</t>
        </is>
      </c>
      <c r="BG327" s="2" t="inlineStr">
        <is>
          <t>3|
3</t>
        </is>
      </c>
      <c r="BH327" s="2" t="inlineStr">
        <is>
          <t xml:space="preserve">|
</t>
        </is>
      </c>
      <c r="BI327" t="inlineStr">
        <is>
          <t>sospetta reazione avversa [ &lt;a href="/entry/result/3502882/all" id="ENTRY_TO_ENTRY_CONVERTER" target="_blank"&gt;IATE:3502882&lt;/a&gt; ] correlata a un farmaco sottoposto a sperimentazione clinica, che è nel contempo grave e inaspettata</t>
        </is>
      </c>
      <c r="BJ327" s="2" t="inlineStr">
        <is>
          <t>įtariama netikėta rimta nepageidaujama reakcija|
įtariama sunkius padarinius sukėlusi netikėta nepageidaujama reakcija</t>
        </is>
      </c>
      <c r="BK327" s="2" t="inlineStr">
        <is>
          <t>3|
3</t>
        </is>
      </c>
      <c r="BL327" s="2" t="inlineStr">
        <is>
          <t xml:space="preserve">preferred|
</t>
        </is>
      </c>
      <c r="BM327" t="inlineStr">
        <is>
          <t/>
        </is>
      </c>
      <c r="BN327" s="2" t="inlineStr">
        <is>
          <t>varbūtēja neparedzēta nopietna blakusparādība|
SUSAR</t>
        </is>
      </c>
      <c r="BO327" s="2" t="inlineStr">
        <is>
          <t>3|
3</t>
        </is>
      </c>
      <c r="BP327" s="2" t="inlineStr">
        <is>
          <t xml:space="preserve">|
</t>
        </is>
      </c>
      <c r="BQ327" t="inlineStr">
        <is>
          <t/>
        </is>
      </c>
      <c r="BR327" s="2" t="inlineStr">
        <is>
          <t>reazzjoni avversa serja mhux mistennija suspettata|
SUSAR</t>
        </is>
      </c>
      <c r="BS327" s="2" t="inlineStr">
        <is>
          <t>3|
3</t>
        </is>
      </c>
      <c r="BT327" s="2" t="inlineStr">
        <is>
          <t xml:space="preserve">|
</t>
        </is>
      </c>
      <c r="BU327" t="inlineStr">
        <is>
          <t/>
        </is>
      </c>
      <c r="BV327" s="2" t="inlineStr">
        <is>
          <t>vermoedelijke onverwachte ernstige ongewenste bijwerking</t>
        </is>
      </c>
      <c r="BW327" s="2" t="inlineStr">
        <is>
          <t>2</t>
        </is>
      </c>
      <c r="BX327" s="2" t="inlineStr">
        <is>
          <t/>
        </is>
      </c>
      <c r="BY327" t="inlineStr">
        <is>
          <t/>
        </is>
      </c>
      <c r="BZ327" s="2" t="inlineStr">
        <is>
          <t>podejrzewane niespodziewane poważne działanie niepożądane|
podejrzewane niespodziewane ciężkie działanie niepożądane</t>
        </is>
      </c>
      <c r="CA327" s="2" t="inlineStr">
        <is>
          <t>3|
3</t>
        </is>
      </c>
      <c r="CB327" s="2" t="inlineStr">
        <is>
          <t>|
preferred</t>
        </is>
      </c>
      <c r="CC327" t="inlineStr">
        <is>
          <t>podejrzewane działanie niepożądane (&lt;a href="/entry/result/3502882/all" id="ENTRY_TO_ENTRY_CONVERTER" target="_blank"&gt;IATE:3502882&lt;/a&gt;) będące jednocześnie nieoczekiwanym i ciężkim działaniem niepożądanym</t>
        </is>
      </c>
      <c r="CD327" s="2" t="inlineStr">
        <is>
          <t>suspeita de reação adversa grave inesperada</t>
        </is>
      </c>
      <c r="CE327" s="2" t="inlineStr">
        <is>
          <t>3</t>
        </is>
      </c>
      <c r="CF327" s="2" t="inlineStr">
        <is>
          <t/>
        </is>
      </c>
      <c r="CG327" t="inlineStr">
        <is>
          <t>&lt;div&gt;Reação adversa grave para a qual se
suspeita de uma razoável relação causal com a utilização do medicamento mas não
confirmada e inconsistente com as informações do produto aplicáveis.&lt;br&gt;&lt;/div&gt;</t>
        </is>
      </c>
      <c r="CH327" s="2" t="inlineStr">
        <is>
          <t>reacție adversă gravă neașteptată suspectată</t>
        </is>
      </c>
      <c r="CI327" s="2" t="inlineStr">
        <is>
          <t>3</t>
        </is>
      </c>
      <c r="CJ327" s="2" t="inlineStr">
        <is>
          <t/>
        </is>
      </c>
      <c r="CK327" t="inlineStr">
        <is>
          <t/>
        </is>
      </c>
      <c r="CL327" s="2" t="inlineStr">
        <is>
          <t>podozrenie na neočakávaný a závažný nežiaduci účinok|
SUSAR</t>
        </is>
      </c>
      <c r="CM327" s="2" t="inlineStr">
        <is>
          <t>3|
3</t>
        </is>
      </c>
      <c r="CN327" s="2" t="inlineStr">
        <is>
          <t xml:space="preserve">|
</t>
        </is>
      </c>
      <c r="CO327" t="inlineStr">
        <is>
          <t>podozrenie na nežiaduci účinok, ktorý je súčasne neočakávaný a závažný</t>
        </is>
      </c>
      <c r="CP327" s="2" t="inlineStr">
        <is>
          <t>sum na nepričakovani resni neželeni učinek</t>
        </is>
      </c>
      <c r="CQ327" s="2" t="inlineStr">
        <is>
          <t>3</t>
        </is>
      </c>
      <c r="CR327" s="2" t="inlineStr">
        <is>
          <t/>
        </is>
      </c>
      <c r="CS327" t="inlineStr">
        <is>
          <t/>
        </is>
      </c>
      <c r="CT327" s="2" t="inlineStr">
        <is>
          <t>misstänkt oförutsedd allvarlig biverkning</t>
        </is>
      </c>
      <c r="CU327" s="2" t="inlineStr">
        <is>
          <t>3</t>
        </is>
      </c>
      <c r="CV327" s="2" t="inlineStr">
        <is>
          <t/>
        </is>
      </c>
      <c r="CW327" t="inlineStr">
        <is>
          <t/>
        </is>
      </c>
    </row>
    <row r="328">
      <c r="A328" s="1" t="str">
        <f>HYPERLINK("https://iate.europa.eu/entry/result/1142661/all", "1142661")</f>
        <v>1142661</v>
      </c>
      <c r="B328" t="inlineStr">
        <is>
          <t>SOCIAL QUESTIONS</t>
        </is>
      </c>
      <c r="C328" t="inlineStr">
        <is>
          <t>SOCIAL QUESTIONS|health|illness;SOCIAL QUESTIONS|health|medical science</t>
        </is>
      </c>
      <c r="D328" t="inlineStr">
        <is>
          <t>no</t>
        </is>
      </c>
      <c r="E328" t="inlineStr">
        <is>
          <t/>
        </is>
      </c>
      <c r="F328" t="inlineStr">
        <is>
          <t/>
        </is>
      </c>
      <c r="G328" t="inlineStr">
        <is>
          <t/>
        </is>
      </c>
      <c r="H328" t="inlineStr">
        <is>
          <t/>
        </is>
      </c>
      <c r="I328" t="inlineStr">
        <is>
          <t/>
        </is>
      </c>
      <c r="J328" t="inlineStr">
        <is>
          <t/>
        </is>
      </c>
      <c r="K328" t="inlineStr">
        <is>
          <t/>
        </is>
      </c>
      <c r="L328" t="inlineStr">
        <is>
          <t/>
        </is>
      </c>
      <c r="M328" t="inlineStr">
        <is>
          <t/>
        </is>
      </c>
      <c r="N328" s="2" t="inlineStr">
        <is>
          <t>non-Hodgkin-lymfom|
non-Hodgkins lymfom|
NHL</t>
        </is>
      </c>
      <c r="O328" s="2" t="inlineStr">
        <is>
          <t>3|
3|
3</t>
        </is>
      </c>
      <c r="P328" s="2" t="inlineStr">
        <is>
          <t xml:space="preserve">|
|
</t>
        </is>
      </c>
      <c r="Q328" t="inlineStr">
        <is>
          <t/>
        </is>
      </c>
      <c r="R328" s="2" t="inlineStr">
        <is>
          <t>Nicht-Hodgkin-Lymphom|
Non-Hodgkin-Lymphom|
NHL</t>
        </is>
      </c>
      <c r="S328" s="2" t="inlineStr">
        <is>
          <t>3|
2|
3</t>
        </is>
      </c>
      <c r="T328" s="2" t="inlineStr">
        <is>
          <t xml:space="preserve">|
|
</t>
        </is>
      </c>
      <c r="U328" t="inlineStr">
        <is>
          <t/>
        </is>
      </c>
      <c r="V328" s="2" t="inlineStr">
        <is>
          <t>λέμφωμα μη Hodgkin|
μη Hodgkin λέμφωμα</t>
        </is>
      </c>
      <c r="W328" s="2" t="inlineStr">
        <is>
          <t>4|
4</t>
        </is>
      </c>
      <c r="X328" s="2" t="inlineStr">
        <is>
          <t xml:space="preserve">|
</t>
        </is>
      </c>
      <c r="Y328" t="inlineStr">
        <is>
          <t/>
        </is>
      </c>
      <c r="Z328" s="2" t="inlineStr">
        <is>
          <t>non-Hodgkin's lymphoma|
NHL</t>
        </is>
      </c>
      <c r="AA328" s="2" t="inlineStr">
        <is>
          <t>3|
3</t>
        </is>
      </c>
      <c r="AB328" s="2" t="inlineStr">
        <is>
          <t xml:space="preserve">|
</t>
        </is>
      </c>
      <c r="AC328" t="inlineStr">
        <is>
          <t>The non-Hodgkin's lymphomas are the single largest group of neoplasms of the immune system. Composed of more than ten distinct disease entities (among them, Burkitt's lymphoma, adult T cell leukaemia), the non-Hodgkin's lymphomas are best understood as a heterogeneous group of malignant diseases whose common link is a characteristic monoclonal expansion of B or T lymphocytes&lt;br&gt;There are two main types of non-Hodgkin lymphomas: a) low grade non-Hodgkin's lymphoma and b) high grade non-Hodgkin's lymphoma.</t>
        </is>
      </c>
      <c r="AD328" s="2" t="inlineStr">
        <is>
          <t>linfoma no Hodgkiniano|
LNH</t>
        </is>
      </c>
      <c r="AE328" s="2" t="inlineStr">
        <is>
          <t>2|
2</t>
        </is>
      </c>
      <c r="AF328" s="2" t="inlineStr">
        <is>
          <t xml:space="preserve">|
</t>
        </is>
      </c>
      <c r="AG328" t="inlineStr">
        <is>
          <t/>
        </is>
      </c>
      <c r="AH328" t="inlineStr">
        <is>
          <t/>
        </is>
      </c>
      <c r="AI328" t="inlineStr">
        <is>
          <t/>
        </is>
      </c>
      <c r="AJ328" t="inlineStr">
        <is>
          <t/>
        </is>
      </c>
      <c r="AK328" t="inlineStr">
        <is>
          <t/>
        </is>
      </c>
      <c r="AL328" t="inlineStr">
        <is>
          <t/>
        </is>
      </c>
      <c r="AM328" t="inlineStr">
        <is>
          <t/>
        </is>
      </c>
      <c r="AN328" t="inlineStr">
        <is>
          <t/>
        </is>
      </c>
      <c r="AO328" t="inlineStr">
        <is>
          <t/>
        </is>
      </c>
      <c r="AP328" s="2" t="inlineStr">
        <is>
          <t>LNH|
lymphome non-hodgkinien|
LNH|
lymphome non hodgkinien</t>
        </is>
      </c>
      <c r="AQ328" s="2" t="inlineStr">
        <is>
          <t>3|
2|
3|
3</t>
        </is>
      </c>
      <c r="AR328" s="2" t="inlineStr">
        <is>
          <t xml:space="preserve">|
|
|
</t>
        </is>
      </c>
      <c r="AS328" t="inlineStr">
        <is>
          <t>groupe extrêmement hétérogène de néoplasies lymphoïdes définies en fait de manière négative par l'exclusion des leucemies lymphoïdes aigues et pour certaines chroniques de la maladie de Hodgkin et des proliférations lymphoïdes avec d'immunoglobulines</t>
        </is>
      </c>
      <c r="AT328" s="2" t="inlineStr">
        <is>
          <t>liomfóma neamh-Hodgkin</t>
        </is>
      </c>
      <c r="AU328" s="2" t="inlineStr">
        <is>
          <t>3</t>
        </is>
      </c>
      <c r="AV328" s="2" t="inlineStr">
        <is>
          <t/>
        </is>
      </c>
      <c r="AW328" t="inlineStr">
        <is>
          <t/>
        </is>
      </c>
      <c r="AX328" t="inlineStr">
        <is>
          <t/>
        </is>
      </c>
      <c r="AY328" t="inlineStr">
        <is>
          <t/>
        </is>
      </c>
      <c r="AZ328" t="inlineStr">
        <is>
          <t/>
        </is>
      </c>
      <c r="BA328" t="inlineStr">
        <is>
          <t/>
        </is>
      </c>
      <c r="BB328" t="inlineStr">
        <is>
          <t/>
        </is>
      </c>
      <c r="BC328" t="inlineStr">
        <is>
          <t/>
        </is>
      </c>
      <c r="BD328" t="inlineStr">
        <is>
          <t/>
        </is>
      </c>
      <c r="BE328" t="inlineStr">
        <is>
          <t/>
        </is>
      </c>
      <c r="BF328" s="2" t="inlineStr">
        <is>
          <t>linfoma non-Hodgkin|
LNH</t>
        </is>
      </c>
      <c r="BG328" s="2" t="inlineStr">
        <is>
          <t>3|
3</t>
        </is>
      </c>
      <c r="BH328" s="2" t="inlineStr">
        <is>
          <t xml:space="preserve">|
</t>
        </is>
      </c>
      <c r="BI328" t="inlineStr">
        <is>
          <t>Gruppo di tumori maligni del sistema linfoide, diversi dal morbo di Hodgkin</t>
        </is>
      </c>
      <c r="BJ328" t="inlineStr">
        <is>
          <t/>
        </is>
      </c>
      <c r="BK328" t="inlineStr">
        <is>
          <t/>
        </is>
      </c>
      <c r="BL328" t="inlineStr">
        <is>
          <t/>
        </is>
      </c>
      <c r="BM328" t="inlineStr">
        <is>
          <t/>
        </is>
      </c>
      <c r="BN328" t="inlineStr">
        <is>
          <t/>
        </is>
      </c>
      <c r="BO328" t="inlineStr">
        <is>
          <t/>
        </is>
      </c>
      <c r="BP328" t="inlineStr">
        <is>
          <t/>
        </is>
      </c>
      <c r="BQ328" t="inlineStr">
        <is>
          <t/>
        </is>
      </c>
      <c r="BR328" s="2" t="inlineStr">
        <is>
          <t>limfoma mhux ta' Hodgkin</t>
        </is>
      </c>
      <c r="BS328" s="2" t="inlineStr">
        <is>
          <t>3</t>
        </is>
      </c>
      <c r="BT328" s="2" t="inlineStr">
        <is>
          <t/>
        </is>
      </c>
      <c r="BU328" t="inlineStr">
        <is>
          <t/>
        </is>
      </c>
      <c r="BV328" s="2" t="inlineStr">
        <is>
          <t>non-Hodgkin lymfoom|
NHL</t>
        </is>
      </c>
      <c r="BW328" s="2" t="inlineStr">
        <is>
          <t>3|
3</t>
        </is>
      </c>
      <c r="BX328" s="2" t="inlineStr">
        <is>
          <t xml:space="preserve">|
</t>
        </is>
      </c>
      <c r="BY328" t="inlineStr">
        <is>
          <t>lymfklierkanker van een andere soort dan de ziekte van Hodgkin</t>
        </is>
      </c>
      <c r="BZ328" s="2" t="inlineStr">
        <is>
          <t>chłoniak nieziarniczy</t>
        </is>
      </c>
      <c r="CA328" s="2" t="inlineStr">
        <is>
          <t>3</t>
        </is>
      </c>
      <c r="CB328" s="2" t="inlineStr">
        <is>
          <t/>
        </is>
      </c>
      <c r="CC328" t="inlineStr">
        <is>
          <t/>
        </is>
      </c>
      <c r="CD328" s="2" t="inlineStr">
        <is>
          <t>linfoma não Hodgkin|
LNH</t>
        </is>
      </c>
      <c r="CE328" s="2" t="inlineStr">
        <is>
          <t>2|
2</t>
        </is>
      </c>
      <c r="CF328" s="2" t="inlineStr">
        <is>
          <t xml:space="preserve">|
</t>
        </is>
      </c>
      <c r="CG328" t="inlineStr">
        <is>
          <t/>
        </is>
      </c>
      <c r="CH328" t="inlineStr">
        <is>
          <t/>
        </is>
      </c>
      <c r="CI328" t="inlineStr">
        <is>
          <t/>
        </is>
      </c>
      <c r="CJ328" t="inlineStr">
        <is>
          <t/>
        </is>
      </c>
      <c r="CK328" t="inlineStr">
        <is>
          <t/>
        </is>
      </c>
      <c r="CL328" t="inlineStr">
        <is>
          <t/>
        </is>
      </c>
      <c r="CM328" t="inlineStr">
        <is>
          <t/>
        </is>
      </c>
      <c r="CN328" t="inlineStr">
        <is>
          <t/>
        </is>
      </c>
      <c r="CO328" t="inlineStr">
        <is>
          <t/>
        </is>
      </c>
      <c r="CP328" s="2" t="inlineStr">
        <is>
          <t>ne-Hodgkinov limfom</t>
        </is>
      </c>
      <c r="CQ328" s="2" t="inlineStr">
        <is>
          <t>2</t>
        </is>
      </c>
      <c r="CR328" s="2" t="inlineStr">
        <is>
          <t/>
        </is>
      </c>
      <c r="CS328" t="inlineStr">
        <is>
          <t/>
        </is>
      </c>
      <c r="CT328" s="2" t="inlineStr">
        <is>
          <t>non-Hodgkin-lymfom|
NHL</t>
        </is>
      </c>
      <c r="CU328" s="2" t="inlineStr">
        <is>
          <t>3|
3</t>
        </is>
      </c>
      <c r="CV328" s="2" t="inlineStr">
        <is>
          <t xml:space="preserve">|
</t>
        </is>
      </c>
      <c r="CW328" t="inlineStr">
        <is>
          <t>heterogen grupp sjukdomar som tillhör maligna lymfom och som anses skilja sig från den mer ovanliga Hodgkins sjukdom</t>
        </is>
      </c>
    </row>
    <row r="329">
      <c r="A329" s="1" t="str">
        <f>HYPERLINK("https://iate.europa.eu/entry/result/1589841/all", "1589841")</f>
        <v>1589841</v>
      </c>
      <c r="B329" t="inlineStr">
        <is>
          <t>SOCIAL QUESTIONS</t>
        </is>
      </c>
      <c r="C329" t="inlineStr">
        <is>
          <t>SOCIAL QUESTIONS|health|medical science</t>
        </is>
      </c>
      <c r="D329" t="inlineStr">
        <is>
          <t>no</t>
        </is>
      </c>
      <c r="E329" t="inlineStr">
        <is>
          <t/>
        </is>
      </c>
      <c r="F329" t="inlineStr">
        <is>
          <t/>
        </is>
      </c>
      <c r="G329" t="inlineStr">
        <is>
          <t/>
        </is>
      </c>
      <c r="H329" t="inlineStr">
        <is>
          <t/>
        </is>
      </c>
      <c r="I329" t="inlineStr">
        <is>
          <t/>
        </is>
      </c>
      <c r="J329" t="inlineStr">
        <is>
          <t/>
        </is>
      </c>
      <c r="K329" t="inlineStr">
        <is>
          <t/>
        </is>
      </c>
      <c r="L329" t="inlineStr">
        <is>
          <t/>
        </is>
      </c>
      <c r="M329" t="inlineStr">
        <is>
          <t/>
        </is>
      </c>
      <c r="N329" t="inlineStr">
        <is>
          <t/>
        </is>
      </c>
      <c r="O329" t="inlineStr">
        <is>
          <t/>
        </is>
      </c>
      <c r="P329" t="inlineStr">
        <is>
          <t/>
        </is>
      </c>
      <c r="Q329" t="inlineStr">
        <is>
          <t/>
        </is>
      </c>
      <c r="R329" t="inlineStr">
        <is>
          <t/>
        </is>
      </c>
      <c r="S329" t="inlineStr">
        <is>
          <t/>
        </is>
      </c>
      <c r="T329" t="inlineStr">
        <is>
          <t/>
        </is>
      </c>
      <c r="U329" t="inlineStr">
        <is>
          <t/>
        </is>
      </c>
      <c r="V329" t="inlineStr">
        <is>
          <t/>
        </is>
      </c>
      <c r="W329" t="inlineStr">
        <is>
          <t/>
        </is>
      </c>
      <c r="X329" t="inlineStr">
        <is>
          <t/>
        </is>
      </c>
      <c r="Y329" t="inlineStr">
        <is>
          <t/>
        </is>
      </c>
      <c r="Z329" s="2" t="inlineStr">
        <is>
          <t>total body irradiation|
TBI</t>
        </is>
      </c>
      <c r="AA329" s="2" t="inlineStr">
        <is>
          <t>3|
1</t>
        </is>
      </c>
      <c r="AB329" s="2" t="inlineStr">
        <is>
          <t xml:space="preserve">|
</t>
        </is>
      </c>
      <c r="AC329" t="inlineStr">
        <is>
          <t/>
        </is>
      </c>
      <c r="AD329" t="inlineStr">
        <is>
          <t/>
        </is>
      </c>
      <c r="AE329" t="inlineStr">
        <is>
          <t/>
        </is>
      </c>
      <c r="AF329" t="inlineStr">
        <is>
          <t/>
        </is>
      </c>
      <c r="AG329" t="inlineStr">
        <is>
          <t/>
        </is>
      </c>
      <c r="AH329" t="inlineStr">
        <is>
          <t/>
        </is>
      </c>
      <c r="AI329" t="inlineStr">
        <is>
          <t/>
        </is>
      </c>
      <c r="AJ329" t="inlineStr">
        <is>
          <t/>
        </is>
      </c>
      <c r="AK329" t="inlineStr">
        <is>
          <t/>
        </is>
      </c>
      <c r="AL329" t="inlineStr">
        <is>
          <t/>
        </is>
      </c>
      <c r="AM329" t="inlineStr">
        <is>
          <t/>
        </is>
      </c>
      <c r="AN329" t="inlineStr">
        <is>
          <t/>
        </is>
      </c>
      <c r="AO329" t="inlineStr">
        <is>
          <t/>
        </is>
      </c>
      <c r="AP329" s="2" t="inlineStr">
        <is>
          <t>irradiation corporelle totale</t>
        </is>
      </c>
      <c r="AQ329" s="2" t="inlineStr">
        <is>
          <t>3</t>
        </is>
      </c>
      <c r="AR329" s="2" t="inlineStr">
        <is>
          <t/>
        </is>
      </c>
      <c r="AS329" t="inlineStr">
        <is>
          <t>irradiation thérapeutique de l'ensemble de l'organisme utilisée dans le traitement des leucémies avant une greffe de moelle osseuse, et dont la dose, délivrée en quelques séances, doit être suffisamment élevée pour assurer une immunodépression suffisante afin d'éviter le rejet de greffe</t>
        </is>
      </c>
      <c r="AT329" t="inlineStr">
        <is>
          <t/>
        </is>
      </c>
      <c r="AU329" t="inlineStr">
        <is>
          <t/>
        </is>
      </c>
      <c r="AV329" t="inlineStr">
        <is>
          <t/>
        </is>
      </c>
      <c r="AW329" t="inlineStr">
        <is>
          <t/>
        </is>
      </c>
      <c r="AX329" t="inlineStr">
        <is>
          <t/>
        </is>
      </c>
      <c r="AY329" t="inlineStr">
        <is>
          <t/>
        </is>
      </c>
      <c r="AZ329" t="inlineStr">
        <is>
          <t/>
        </is>
      </c>
      <c r="BA329" t="inlineStr">
        <is>
          <t/>
        </is>
      </c>
      <c r="BB329" t="inlineStr">
        <is>
          <t/>
        </is>
      </c>
      <c r="BC329" t="inlineStr">
        <is>
          <t/>
        </is>
      </c>
      <c r="BD329" t="inlineStr">
        <is>
          <t/>
        </is>
      </c>
      <c r="BE329" t="inlineStr">
        <is>
          <t/>
        </is>
      </c>
      <c r="BF329" t="inlineStr">
        <is>
          <t/>
        </is>
      </c>
      <c r="BG329" t="inlineStr">
        <is>
          <t/>
        </is>
      </c>
      <c r="BH329" t="inlineStr">
        <is>
          <t/>
        </is>
      </c>
      <c r="BI329" t="inlineStr">
        <is>
          <t/>
        </is>
      </c>
      <c r="BJ329" t="inlineStr">
        <is>
          <t/>
        </is>
      </c>
      <c r="BK329" t="inlineStr">
        <is>
          <t/>
        </is>
      </c>
      <c r="BL329" t="inlineStr">
        <is>
          <t/>
        </is>
      </c>
      <c r="BM329" t="inlineStr">
        <is>
          <t/>
        </is>
      </c>
      <c r="BN329" t="inlineStr">
        <is>
          <t/>
        </is>
      </c>
      <c r="BO329" t="inlineStr">
        <is>
          <t/>
        </is>
      </c>
      <c r="BP329" t="inlineStr">
        <is>
          <t/>
        </is>
      </c>
      <c r="BQ329" t="inlineStr">
        <is>
          <t/>
        </is>
      </c>
      <c r="BR329" t="inlineStr">
        <is>
          <t/>
        </is>
      </c>
      <c r="BS329" t="inlineStr">
        <is>
          <t/>
        </is>
      </c>
      <c r="BT329" t="inlineStr">
        <is>
          <t/>
        </is>
      </c>
      <c r="BU329" t="inlineStr">
        <is>
          <t/>
        </is>
      </c>
      <c r="BV329" t="inlineStr">
        <is>
          <t/>
        </is>
      </c>
      <c r="BW329" t="inlineStr">
        <is>
          <t/>
        </is>
      </c>
      <c r="BX329" t="inlineStr">
        <is>
          <t/>
        </is>
      </c>
      <c r="BY329" t="inlineStr">
        <is>
          <t/>
        </is>
      </c>
      <c r="BZ329" t="inlineStr">
        <is>
          <t/>
        </is>
      </c>
      <c r="CA329" t="inlineStr">
        <is>
          <t/>
        </is>
      </c>
      <c r="CB329" t="inlineStr">
        <is>
          <t/>
        </is>
      </c>
      <c r="CC329" t="inlineStr">
        <is>
          <t/>
        </is>
      </c>
      <c r="CD329" t="inlineStr">
        <is>
          <t/>
        </is>
      </c>
      <c r="CE329" t="inlineStr">
        <is>
          <t/>
        </is>
      </c>
      <c r="CF329" t="inlineStr">
        <is>
          <t/>
        </is>
      </c>
      <c r="CG329" t="inlineStr">
        <is>
          <t/>
        </is>
      </c>
      <c r="CH329" t="inlineStr">
        <is>
          <t/>
        </is>
      </c>
      <c r="CI329" t="inlineStr">
        <is>
          <t/>
        </is>
      </c>
      <c r="CJ329" t="inlineStr">
        <is>
          <t/>
        </is>
      </c>
      <c r="CK329" t="inlineStr">
        <is>
          <t/>
        </is>
      </c>
      <c r="CL329" t="inlineStr">
        <is>
          <t/>
        </is>
      </c>
      <c r="CM329" t="inlineStr">
        <is>
          <t/>
        </is>
      </c>
      <c r="CN329" t="inlineStr">
        <is>
          <t/>
        </is>
      </c>
      <c r="CO329" t="inlineStr">
        <is>
          <t/>
        </is>
      </c>
      <c r="CP329" t="inlineStr">
        <is>
          <t/>
        </is>
      </c>
      <c r="CQ329" t="inlineStr">
        <is>
          <t/>
        </is>
      </c>
      <c r="CR329" t="inlineStr">
        <is>
          <t/>
        </is>
      </c>
      <c r="CS329" t="inlineStr">
        <is>
          <t/>
        </is>
      </c>
      <c r="CT329" t="inlineStr">
        <is>
          <t/>
        </is>
      </c>
      <c r="CU329" t="inlineStr">
        <is>
          <t/>
        </is>
      </c>
      <c r="CV329" t="inlineStr">
        <is>
          <t/>
        </is>
      </c>
      <c r="CW329" t="inlineStr">
        <is>
          <t/>
        </is>
      </c>
    </row>
    <row r="330">
      <c r="A330" s="1" t="str">
        <f>HYPERLINK("https://iate.europa.eu/entry/result/3572959/all", "3572959")</f>
        <v>3572959</v>
      </c>
      <c r="B330" t="inlineStr">
        <is>
          <t>SCIENCE</t>
        </is>
      </c>
      <c r="C330" t="inlineStr">
        <is>
          <t>SCIENCE|natural and applied sciences|space science</t>
        </is>
      </c>
      <c r="D330" t="inlineStr">
        <is>
          <t>yes</t>
        </is>
      </c>
      <c r="E330" t="inlineStr">
        <is>
          <t/>
        </is>
      </c>
      <c r="F330" t="inlineStr">
        <is>
          <t/>
        </is>
      </c>
      <c r="G330" t="inlineStr">
        <is>
          <t/>
        </is>
      </c>
      <c r="H330" t="inlineStr">
        <is>
          <t/>
        </is>
      </c>
      <c r="I330" t="inlineStr">
        <is>
          <t/>
        </is>
      </c>
      <c r="J330" t="inlineStr">
        <is>
          <t/>
        </is>
      </c>
      <c r="K330" t="inlineStr">
        <is>
          <t/>
        </is>
      </c>
      <c r="L330" t="inlineStr">
        <is>
          <t/>
        </is>
      </c>
      <c r="M330" t="inlineStr">
        <is>
          <t/>
        </is>
      </c>
      <c r="N330" t="inlineStr">
        <is>
          <t/>
        </is>
      </c>
      <c r="O330" t="inlineStr">
        <is>
          <t/>
        </is>
      </c>
      <c r="P330" t="inlineStr">
        <is>
          <t/>
        </is>
      </c>
      <c r="Q330" t="inlineStr">
        <is>
          <t/>
        </is>
      </c>
      <c r="R330" s="2" t="inlineStr">
        <is>
          <t>Nebel</t>
        </is>
      </c>
      <c r="S330" s="2" t="inlineStr">
        <is>
          <t>3</t>
        </is>
      </c>
      <c r="T330" s="2" t="inlineStr">
        <is>
          <t/>
        </is>
      </c>
      <c r="U330" t="inlineStr">
        <is>
          <t>leuchtendes flächenhaftes Objekt an der Himmelskugel</t>
        </is>
      </c>
      <c r="V330" t="inlineStr">
        <is>
          <t/>
        </is>
      </c>
      <c r="W330" t="inlineStr">
        <is>
          <t/>
        </is>
      </c>
      <c r="X330" t="inlineStr">
        <is>
          <t/>
        </is>
      </c>
      <c r="Y330" t="inlineStr">
        <is>
          <t/>
        </is>
      </c>
      <c r="Z330" s="2" t="inlineStr">
        <is>
          <t>nebula</t>
        </is>
      </c>
      <c r="AA330" s="2" t="inlineStr">
        <is>
          <t>3</t>
        </is>
      </c>
      <c r="AB330" s="2" t="inlineStr">
        <is>
          <t/>
        </is>
      </c>
      <c r="AC330" t="inlineStr">
        <is>
          <t>interstellar cloud of dust, hydrogen, helium and other ionized gases</t>
        </is>
      </c>
      <c r="AD330" s="2" t="inlineStr">
        <is>
          <t>nebulosa</t>
        </is>
      </c>
      <c r="AE330" s="2" t="inlineStr">
        <is>
          <t>3</t>
        </is>
      </c>
      <c r="AF330" s="2" t="inlineStr">
        <is>
          <t/>
        </is>
      </c>
      <c r="AG330" t="inlineStr">
        <is>
          <t>Aglomeración de gas y polvo interestelar que se distingue bien del medio circundante por procesos de fluorescencia, reflexión o por contraste con el fondo del espacio interestelar.</t>
        </is>
      </c>
      <c r="AH330" s="2" t="inlineStr">
        <is>
          <t>udu|
udukogu</t>
        </is>
      </c>
      <c r="AI330" s="2" t="inlineStr">
        <is>
          <t>3|
3</t>
        </is>
      </c>
      <c r="AJ330" s="2" t="inlineStr">
        <is>
          <t xml:space="preserve">|
</t>
        </is>
      </c>
      <c r="AK330" t="inlineStr">
        <is>
          <t>taevalaotusel nähtav udulaik.</t>
        </is>
      </c>
      <c r="AL330" t="inlineStr">
        <is>
          <t/>
        </is>
      </c>
      <c r="AM330" t="inlineStr">
        <is>
          <t/>
        </is>
      </c>
      <c r="AN330" t="inlineStr">
        <is>
          <t/>
        </is>
      </c>
      <c r="AO330" t="inlineStr">
        <is>
          <t/>
        </is>
      </c>
      <c r="AP330" t="inlineStr">
        <is>
          <t/>
        </is>
      </c>
      <c r="AQ330" t="inlineStr">
        <is>
          <t/>
        </is>
      </c>
      <c r="AR330" t="inlineStr">
        <is>
          <t/>
        </is>
      </c>
      <c r="AS330" t="inlineStr">
        <is>
          <t/>
        </is>
      </c>
      <c r="AT330" s="2" t="inlineStr">
        <is>
          <t>réaltnéal</t>
        </is>
      </c>
      <c r="AU330" s="2" t="inlineStr">
        <is>
          <t>3</t>
        </is>
      </c>
      <c r="AV330" s="2" t="inlineStr">
        <is>
          <t/>
        </is>
      </c>
      <c r="AW330" t="inlineStr">
        <is>
          <t>scamall ollmhór gáis agus deannaigh sa spás a bhfuil cuma gheal nó dhorcha air</t>
        </is>
      </c>
      <c r="AX330" t="inlineStr">
        <is>
          <t/>
        </is>
      </c>
      <c r="AY330" t="inlineStr">
        <is>
          <t/>
        </is>
      </c>
      <c r="AZ330" t="inlineStr">
        <is>
          <t/>
        </is>
      </c>
      <c r="BA330" t="inlineStr">
        <is>
          <t/>
        </is>
      </c>
      <c r="BB330" s="2" t="inlineStr">
        <is>
          <t>köd|
csillagköd</t>
        </is>
      </c>
      <c r="BC330" s="2" t="inlineStr">
        <is>
          <t>4|
4</t>
        </is>
      </c>
      <c r="BD330" s="2" t="inlineStr">
        <is>
          <t xml:space="preserve">preferred|
</t>
        </is>
      </c>
      <c r="BE330" t="inlineStr">
        <is>
          <t>porból, hidrogénből, héliumból és más ionizált gázokból álló csillagközi felhő</t>
        </is>
      </c>
      <c r="BF330" t="inlineStr">
        <is>
          <t/>
        </is>
      </c>
      <c r="BG330" t="inlineStr">
        <is>
          <t/>
        </is>
      </c>
      <c r="BH330" t="inlineStr">
        <is>
          <t/>
        </is>
      </c>
      <c r="BI330" t="inlineStr">
        <is>
          <t/>
        </is>
      </c>
      <c r="BJ330" t="inlineStr">
        <is>
          <t/>
        </is>
      </c>
      <c r="BK330" t="inlineStr">
        <is>
          <t/>
        </is>
      </c>
      <c r="BL330" t="inlineStr">
        <is>
          <t/>
        </is>
      </c>
      <c r="BM330" t="inlineStr">
        <is>
          <t/>
        </is>
      </c>
      <c r="BN330" t="inlineStr">
        <is>
          <t/>
        </is>
      </c>
      <c r="BO330" t="inlineStr">
        <is>
          <t/>
        </is>
      </c>
      <c r="BP330" t="inlineStr">
        <is>
          <t/>
        </is>
      </c>
      <c r="BQ330" t="inlineStr">
        <is>
          <t/>
        </is>
      </c>
      <c r="BR330" t="inlineStr">
        <is>
          <t/>
        </is>
      </c>
      <c r="BS330" t="inlineStr">
        <is>
          <t/>
        </is>
      </c>
      <c r="BT330" t="inlineStr">
        <is>
          <t/>
        </is>
      </c>
      <c r="BU330" t="inlineStr">
        <is>
          <t/>
        </is>
      </c>
      <c r="BV330" s="2" t="inlineStr">
        <is>
          <t>nevel</t>
        </is>
      </c>
      <c r="BW330" s="2" t="inlineStr">
        <is>
          <t>3</t>
        </is>
      </c>
      <c r="BX330" s="2" t="inlineStr">
        <is>
          <t/>
        </is>
      </c>
      <c r="BY330" t="inlineStr">
        <is>
          <t>interstellaire
 wolk van gas en stof</t>
        </is>
      </c>
      <c r="BZ330" s="2" t="inlineStr">
        <is>
          <t>mgławica</t>
        </is>
      </c>
      <c r="CA330" s="2" t="inlineStr">
        <is>
          <t>3</t>
        </is>
      </c>
      <c r="CB330" s="2" t="inlineStr">
        <is>
          <t/>
        </is>
      </c>
      <c r="CC330" t="inlineStr">
        <is>
          <t>obłok gazu i pyłu międzygwiazdowego lub bardzo rozległa otoczka gwiazdy</t>
        </is>
      </c>
      <c r="CD330" t="inlineStr">
        <is>
          <t/>
        </is>
      </c>
      <c r="CE330" t="inlineStr">
        <is>
          <t/>
        </is>
      </c>
      <c r="CF330" t="inlineStr">
        <is>
          <t/>
        </is>
      </c>
      <c r="CG330" t="inlineStr">
        <is>
          <t/>
        </is>
      </c>
      <c r="CH330" s="2" t="inlineStr">
        <is>
          <t>nebuloasă</t>
        </is>
      </c>
      <c r="CI330" s="2" t="inlineStr">
        <is>
          <t>3</t>
        </is>
      </c>
      <c r="CJ330" s="2" t="inlineStr">
        <is>
          <t/>
        </is>
      </c>
      <c r="CK330" t="inlineStr">
        <is>
          <t>corp ceresc difuz alcătuit din gaze sau din pulberi, aflat în spațiile dintre stelele galaxiei noastre; sistem stelar cu lumină difuză, aflat dincolo de limitele galaxiei noastre</t>
        </is>
      </c>
      <c r="CL330" s="2" t="inlineStr">
        <is>
          <t>hmlovina</t>
        </is>
      </c>
      <c r="CM330" s="2" t="inlineStr">
        <is>
          <t>3</t>
        </is>
      </c>
      <c r="CN330" s="2" t="inlineStr">
        <is>
          <t/>
        </is>
      </c>
      <c r="CO330" t="inlineStr">
        <is>
          <t>medzihviezdny svietiaci alebo tmavý difúzny objekt</t>
        </is>
      </c>
      <c r="CP330" s="2" t="inlineStr">
        <is>
          <t>meglica|
nebula</t>
        </is>
      </c>
      <c r="CQ330" s="2" t="inlineStr">
        <is>
          <t>3|
3</t>
        </is>
      </c>
      <c r="CR330" s="2" t="inlineStr">
        <is>
          <t>preferred|
admitted</t>
        </is>
      </c>
      <c r="CS330" t="inlineStr">
        <is>
          <t>medzvezdni oblaki bodisi prašnih delcev, ki odbijajo svetlobo bližnjih zvezd (refleksne meglice), ali pa oblaki medzvezdnih plinov, ki svetijo pod vplivom bližnjih vročih zvezd (emisijske meglice)</t>
        </is>
      </c>
      <c r="CT330" t="inlineStr">
        <is>
          <t/>
        </is>
      </c>
      <c r="CU330" t="inlineStr">
        <is>
          <t/>
        </is>
      </c>
      <c r="CV330" t="inlineStr">
        <is>
          <t/>
        </is>
      </c>
      <c r="CW330" t="inlineStr">
        <is>
          <t/>
        </is>
      </c>
    </row>
    <row r="331">
      <c r="A331" s="1" t="str">
        <f>HYPERLINK("https://iate.europa.eu/entry/result/1450208/all", "1450208")</f>
        <v>1450208</v>
      </c>
      <c r="B331" t="inlineStr">
        <is>
          <t>SOCIAL QUESTIONS;PRODUCTION, TECHNOLOGY AND RESEARCH;INTERNATIONAL ORGANISATIONS</t>
        </is>
      </c>
      <c r="C331" t="inlineStr">
        <is>
          <t>SOCIAL QUESTIONS|health|health policy;SOCIAL QUESTIONS|health|nutrition;PRODUCTION, TECHNOLOGY AND RESEARCH|technology and technical regulations|technical regulations;INTERNATIONAL ORGANISATIONS|extra-European organisations|American organisation</t>
        </is>
      </c>
      <c r="D331" t="inlineStr">
        <is>
          <t>yes</t>
        </is>
      </c>
      <c r="E331" t="inlineStr">
        <is>
          <t/>
        </is>
      </c>
      <c r="F331" s="2" t="inlineStr">
        <is>
          <t>Администрация по храните и лекарствата|
Администрация по храните и лекарствата на САЩ</t>
        </is>
      </c>
      <c r="G331" s="2" t="inlineStr">
        <is>
          <t>2|
2</t>
        </is>
      </c>
      <c r="H331" s="2" t="inlineStr">
        <is>
          <t xml:space="preserve">|
</t>
        </is>
      </c>
      <c r="I331" t="inlineStr">
        <is>
          <t>федерална агенция на САЩ, която отговаря за защитата на общественото здраве, като гарантира безопасността, ефикасността и сигурността на лекарствени продукти за хуманната и ветеринарната медицина, бииологични продукти, медицински изделия, снабдяването с хранителни продукти, козметични и радиологични продукти</t>
        </is>
      </c>
      <c r="J331" s="2" t="inlineStr">
        <is>
          <t>Úřad pro potraviny a léčiva</t>
        </is>
      </c>
      <c r="K331" s="2" t="inlineStr">
        <is>
          <t>3</t>
        </is>
      </c>
      <c r="L331" s="2" t="inlineStr">
        <is>
          <t/>
        </is>
      </c>
      <c r="M331" t="inlineStr">
        <is>
          <t/>
        </is>
      </c>
      <c r="N331" s="2" t="inlineStr">
        <is>
          <t>FDA|
Kontoret for kontrol med fødevarer og medicin|
Food and Drug Administration</t>
        </is>
      </c>
      <c r="O331" s="2" t="inlineStr">
        <is>
          <t>3|
3|
3</t>
        </is>
      </c>
      <c r="P331" s="2" t="inlineStr">
        <is>
          <t xml:space="preserve">|
|
</t>
        </is>
      </c>
      <c r="Q331" t="inlineStr">
        <is>
          <t/>
        </is>
      </c>
      <c r="R331" s="2" t="inlineStr">
        <is>
          <t>FDA|
US-Bundesbehörde zur Lebens- und Arzneimittel-Überwachung|
US FDA|
US Food and Drug Administration|
Nahrungs- und Arzneimittelbehörde|
Food and Drug Administration|
US-Arzneimittelbehörde</t>
        </is>
      </c>
      <c r="S331" s="2" t="inlineStr">
        <is>
          <t>3|
3|
4|
3|
1|
3|
3</t>
        </is>
      </c>
      <c r="T331" s="2" t="inlineStr">
        <is>
          <t xml:space="preserve">|
|
|
|
|
|
</t>
        </is>
      </c>
      <c r="U331" t="inlineStr">
        <is>
          <t/>
        </is>
      </c>
      <c r="V331" s="2" t="inlineStr">
        <is>
          <t>Υπηρεσία Τροφίμων και Φαρμάκων|
Διεύθυνση Ελέγχου ECροφών και Φαρμάκων|
Υπηρεσία Ελέγχου Τροφίμων και Φαρμάκων|
ΥΤΦ|
FDA</t>
        </is>
      </c>
      <c r="W331" s="2" t="inlineStr">
        <is>
          <t>3|
3|
2|
1|
3</t>
        </is>
      </c>
      <c r="X331" s="2" t="inlineStr">
        <is>
          <t xml:space="preserve">|
|
|
|
</t>
        </is>
      </c>
      <c r="Y331" t="inlineStr">
        <is>
          <t>των ΗΠΑ</t>
        </is>
      </c>
      <c r="Z331" s="2" t="inlineStr">
        <is>
          <t>Food and Drug Administration|
FDA|
United States Food and Drug Administration|
U.S. FDA|
US FDA|
US Food and Drug Administration</t>
        </is>
      </c>
      <c r="AA331" s="2" t="inlineStr">
        <is>
          <t>3|
3|
4|
1|
4|
3</t>
        </is>
      </c>
      <c r="AB331" s="2" t="inlineStr">
        <is>
          <t xml:space="preserve">|
|
|
|
|
</t>
        </is>
      </c>
      <c r="AC331" t="inlineStr">
        <is>
          <t>agency established by the Federal Food, Drug, and Cosmetic Act&lt;sup&gt;*&lt;/sup&gt; within the United States Department of Health and Human Services responsible for protecting the public health by assuring the safety, efficacy and security of human and veterinary drugs, biological products, medical devices, the nation’s food supply, cosmetics, and products that emit radiation&lt;p&gt;&lt;sup&gt;*&lt;/sup&gt; Federal Food, Drug, and Cosmetic Act [ &lt;a href="/entry/result/144116/all" id="ENTRY_TO_ENTRY_CONVERTER" target="_blank"&gt;IATE:144116&lt;/a&gt; ]&lt;/p&gt;</t>
        </is>
      </c>
      <c r="AD331" s="2" t="inlineStr">
        <is>
          <t>Food and Drug Administration|
Organismo para el Control de Alimentos y Medicamentos|
Administración para Alimentos y Medicamentos|
FDA|
Administración de Drogas y Alimentos|
Administración de alimentos y fármacos|
Oficina de Control de Medicamentos</t>
        </is>
      </c>
      <c r="AE331" s="2" t="inlineStr">
        <is>
          <t>3|
3|
1|
3|
1|
1|
1</t>
        </is>
      </c>
      <c r="AF331" s="2" t="inlineStr">
        <is>
          <t xml:space="preserve">|
|
|
|
|
|
</t>
        </is>
      </c>
      <c r="AG331" t="inlineStr">
        <is>
          <t/>
        </is>
      </c>
      <c r="AH331" s="2" t="inlineStr">
        <is>
          <t>USA Toidu- ja Ravimiamet</t>
        </is>
      </c>
      <c r="AI331" s="2" t="inlineStr">
        <is>
          <t>3</t>
        </is>
      </c>
      <c r="AJ331" s="2" t="inlineStr">
        <is>
          <t/>
        </is>
      </c>
      <c r="AK331" t="inlineStr">
        <is>
          <t/>
        </is>
      </c>
      <c r="AL331" s="2" t="inlineStr">
        <is>
          <t>Yhdysvaltain elintarvike- ja lääkevirasto|
FDA</t>
        </is>
      </c>
      <c r="AM331" s="2" t="inlineStr">
        <is>
          <t>3|
3</t>
        </is>
      </c>
      <c r="AN331" s="2" t="inlineStr">
        <is>
          <t xml:space="preserve">|
</t>
        </is>
      </c>
      <c r="AO331" t="inlineStr">
        <is>
          <t>Food and Drug Administration (FDA) on &lt;b&gt;Yhdysvaltain elintarvike- ja lääkevirasto&lt;/b&gt;, jonka vastuulla on säädöksien laatiminen Yhdysvaltain markkinoille. FDA:n säädöksien piiriin kuuluvat ruoka, ravintolisät, lääkkeet, eläinlääkkeet, verta sisältävät tuotteet, lääkintälaitteet, säteilevät laitteet ja kosmetiikka.</t>
        </is>
      </c>
      <c r="AP331" s="2" t="inlineStr">
        <is>
          <t>Food and Drug Administration|
Organisme de surveillance des aliments et des médicaments|
administration américaine chargée des aliments et des médicaments|
FDA|
Administration fédérale de l'alimentation et de médicaments</t>
        </is>
      </c>
      <c r="AQ331" s="2" t="inlineStr">
        <is>
          <t>3|
3|
4|
3|
1</t>
        </is>
      </c>
      <c r="AR331" s="2" t="inlineStr">
        <is>
          <t xml:space="preserve">|
|
|
|
</t>
        </is>
      </c>
      <c r="AS331" t="inlineStr">
        <is>
          <t>administration centrale américaine qui s'occupe du domaine alimentaire</t>
        </is>
      </c>
      <c r="AT331" s="2" t="inlineStr">
        <is>
          <t>US FDA|
údarás bia agus drugaí SAM</t>
        </is>
      </c>
      <c r="AU331" s="2" t="inlineStr">
        <is>
          <t>3|
3</t>
        </is>
      </c>
      <c r="AV331" s="2" t="inlineStr">
        <is>
          <t xml:space="preserve">|
</t>
        </is>
      </c>
      <c r="AW331" t="inlineStr">
        <is>
          <t/>
        </is>
      </c>
      <c r="AX331" t="inlineStr">
        <is>
          <t/>
        </is>
      </c>
      <c r="AY331" t="inlineStr">
        <is>
          <t/>
        </is>
      </c>
      <c r="AZ331" t="inlineStr">
        <is>
          <t/>
        </is>
      </c>
      <c r="BA331" t="inlineStr">
        <is>
          <t/>
        </is>
      </c>
      <c r="BB331" t="inlineStr">
        <is>
          <t/>
        </is>
      </c>
      <c r="BC331" t="inlineStr">
        <is>
          <t/>
        </is>
      </c>
      <c r="BD331" t="inlineStr">
        <is>
          <t/>
        </is>
      </c>
      <c r="BE331" t="inlineStr">
        <is>
          <t/>
        </is>
      </c>
      <c r="BF331" s="2" t="inlineStr">
        <is>
          <t>food and drug administration|
Organismo di controllo degli alimenti e dei farmaci|
Agenzia per gli alimenti e i medicinali degli Stati Uniti|
FDA|
Amministrazione per l'alimentazione e i medicinali</t>
        </is>
      </c>
      <c r="BG331" s="2" t="inlineStr">
        <is>
          <t>3|
3|
4|
4|
1</t>
        </is>
      </c>
      <c r="BH331" s="2" t="inlineStr">
        <is>
          <t xml:space="preserve">|
|
|
|
</t>
        </is>
      </c>
      <c r="BI331" t="inlineStr">
        <is>
          <t/>
        </is>
      </c>
      <c r="BJ331" s="2" t="inlineStr">
        <is>
          <t>JAV Maisto ir vaistų administracija</t>
        </is>
      </c>
      <c r="BK331" s="2" t="inlineStr">
        <is>
          <t>2</t>
        </is>
      </c>
      <c r="BL331" s="2" t="inlineStr">
        <is>
          <t/>
        </is>
      </c>
      <c r="BM331" t="inlineStr">
        <is>
          <t/>
        </is>
      </c>
      <c r="BN331" s="2" t="inlineStr">
        <is>
          <t>ASV Pārtikas un zāļu pārvalde|
&lt;i&gt;FDA&lt;/i&gt;</t>
        </is>
      </c>
      <c r="BO331" s="2" t="inlineStr">
        <is>
          <t>3|
3</t>
        </is>
      </c>
      <c r="BP331" s="2" t="inlineStr">
        <is>
          <t xml:space="preserve">|
</t>
        </is>
      </c>
      <c r="BQ331" t="inlineStr">
        <is>
          <t/>
        </is>
      </c>
      <c r="BR331" s="2" t="inlineStr">
        <is>
          <t>Food and Drug Administration|
FDA|
Food and Drug Administration tal-Istati Uniti|
Amministrazzjoni għall-Ikel u għall-Mediċini</t>
        </is>
      </c>
      <c r="BS331" s="2" t="inlineStr">
        <is>
          <t>3|
3|
3|
2</t>
        </is>
      </c>
      <c r="BT331" s="2" t="inlineStr">
        <is>
          <t xml:space="preserve">|
|
|
</t>
        </is>
      </c>
      <c r="BU331" t="inlineStr">
        <is>
          <t>aġenzija stabbilita mill-&lt;i&gt;Federal Food, Drug, and Cosmetic Act&lt;/i&gt; fi ħdan id-Dipartiment tas-Servizzi Sanitarji u Umani responsibbli mill-protezzjoni tas-saħħa pubblika billi tiggarantixxi sikurezza, effikaċja u sigurtà tal-mediċini għall-użu mill-bniedem u mill-annimali, prodotti bijoloġċi, apparat mediku, il-provvista alimentari tal-Istat, il-kosmetika u l-prodotti b'emissjoni ta' radjazzjoni</t>
        </is>
      </c>
      <c r="BV331" s="2" t="inlineStr">
        <is>
          <t>Inspectie van voedings- en geneesmiddelen|
Organisatie ter controle op voedingswaren en geneesmiddelen</t>
        </is>
      </c>
      <c r="BW331" s="2" t="inlineStr">
        <is>
          <t>3|
1</t>
        </is>
      </c>
      <c r="BX331" s="2" t="inlineStr">
        <is>
          <t xml:space="preserve">|
</t>
        </is>
      </c>
      <c r="BY331" t="inlineStr">
        <is>
          <t/>
        </is>
      </c>
      <c r="BZ331" s="2" t="inlineStr">
        <is>
          <t>Urząd ds. Żywności i Leków|
FDA</t>
        </is>
      </c>
      <c r="CA331" s="2" t="inlineStr">
        <is>
          <t>3|
3</t>
        </is>
      </c>
      <c r="CB331" s="2" t="inlineStr">
        <is>
          <t xml:space="preserve">|
</t>
        </is>
      </c>
      <c r="CC331" t="inlineStr">
        <is>
          <t>agencja rządowa USA ds. kontroli żywości, kosmetyków itp. w celu ochrony zdrowia publicznego</t>
        </is>
      </c>
      <c r="CD331" s="2" t="inlineStr">
        <is>
          <t>Autoridade dos Alimentos e Medicamentos|
FDA</t>
        </is>
      </c>
      <c r="CE331" s="2" t="inlineStr">
        <is>
          <t>3|
3</t>
        </is>
      </c>
      <c r="CF331" s="2" t="inlineStr">
        <is>
          <t xml:space="preserve">|
</t>
        </is>
      </c>
      <c r="CG331" t="inlineStr">
        <is>
          <t>Autoridade norte-americana responsável pela saúde pública, através do controlo e regulamentação do uso de fármacos e outros produtos de utilização ou prescrição médica, dos alimentos e seu fornecimento, produtos biológicos, equipamentos médicos, cosméticos e produtos que emitem radiações.</t>
        </is>
      </c>
      <c r="CH331" s="2" t="inlineStr">
        <is>
          <t>Agenția pentru Alimentație și Medicamente din Statele Unite</t>
        </is>
      </c>
      <c r="CI331" s="2" t="inlineStr">
        <is>
          <t>3</t>
        </is>
      </c>
      <c r="CJ331" s="2" t="inlineStr">
        <is>
          <t/>
        </is>
      </c>
      <c r="CK331" t="inlineStr">
        <is>
          <t/>
        </is>
      </c>
      <c r="CL331" s="2" t="inlineStr">
        <is>
          <t>Americký úrad pre potraviny a lieky|
Úrad pre potraviny a lieky</t>
        </is>
      </c>
      <c r="CM331" s="2" t="inlineStr">
        <is>
          <t>3|
3</t>
        </is>
      </c>
      <c r="CN331" s="2" t="inlineStr">
        <is>
          <t xml:space="preserve">|
</t>
        </is>
      </c>
      <c r="CO331" t="inlineStr">
        <is>
          <t/>
        </is>
      </c>
      <c r="CP331" t="inlineStr">
        <is>
          <t/>
        </is>
      </c>
      <c r="CQ331" t="inlineStr">
        <is>
          <t/>
        </is>
      </c>
      <c r="CR331" t="inlineStr">
        <is>
          <t/>
        </is>
      </c>
      <c r="CS331" t="inlineStr">
        <is>
          <t/>
        </is>
      </c>
      <c r="CT331" s="2" t="inlineStr">
        <is>
          <t>Food and Drug Administration|
FDA|
livsmedelsverket</t>
        </is>
      </c>
      <c r="CU331" s="2" t="inlineStr">
        <is>
          <t>3|
3|
1</t>
        </is>
      </c>
      <c r="CV331" s="2" t="inlineStr">
        <is>
          <t xml:space="preserve">|
|
</t>
        </is>
      </c>
      <c r="CW331" t="inlineStr">
        <is>
          <t/>
        </is>
      </c>
    </row>
    <row r="332">
      <c r="A332" s="1" t="str">
        <f>HYPERLINK("https://iate.europa.eu/entry/result/1514867/all", "1514867")</f>
        <v>1514867</v>
      </c>
      <c r="B332" t="inlineStr">
        <is>
          <t>SOCIAL QUESTIONS</t>
        </is>
      </c>
      <c r="C332" t="inlineStr">
        <is>
          <t>SOCIAL QUESTIONS|health|illness|chronic illness</t>
        </is>
      </c>
      <c r="D332" t="inlineStr">
        <is>
          <t>yes</t>
        </is>
      </c>
      <c r="E332" t="inlineStr">
        <is>
          <t/>
        </is>
      </c>
      <c r="F332" t="inlineStr">
        <is>
          <t/>
        </is>
      </c>
      <c r="G332" t="inlineStr">
        <is>
          <t/>
        </is>
      </c>
      <c r="H332" t="inlineStr">
        <is>
          <t/>
        </is>
      </c>
      <c r="I332" t="inlineStr">
        <is>
          <t/>
        </is>
      </c>
      <c r="J332" t="inlineStr">
        <is>
          <t/>
        </is>
      </c>
      <c r="K332" t="inlineStr">
        <is>
          <t/>
        </is>
      </c>
      <c r="L332" t="inlineStr">
        <is>
          <t/>
        </is>
      </c>
      <c r="M332" t="inlineStr">
        <is>
          <t/>
        </is>
      </c>
      <c r="N332" t="inlineStr">
        <is>
          <t/>
        </is>
      </c>
      <c r="O332" t="inlineStr">
        <is>
          <t/>
        </is>
      </c>
      <c r="P332" t="inlineStr">
        <is>
          <t/>
        </is>
      </c>
      <c r="Q332" t="inlineStr">
        <is>
          <t/>
        </is>
      </c>
      <c r="R332" s="2" t="inlineStr">
        <is>
          <t>Emphysem|
Emphysema</t>
        </is>
      </c>
      <c r="S332" s="2" t="inlineStr">
        <is>
          <t>3|
3</t>
        </is>
      </c>
      <c r="T332" s="2" t="inlineStr">
        <is>
          <t xml:space="preserve">|
</t>
        </is>
      </c>
      <c r="U332" t="inlineStr">
        <is>
          <t>übermäßiges oder ungewöhnliches Vorkommen von Luft oder anderen Gasen in Geweben, Organen oder Körperhöhlen</t>
        </is>
      </c>
      <c r="V332" s="2" t="inlineStr">
        <is>
          <t>εμφύσημα</t>
        </is>
      </c>
      <c r="W332" s="2" t="inlineStr">
        <is>
          <t>2</t>
        </is>
      </c>
      <c r="X332" s="2" t="inlineStr">
        <is>
          <t/>
        </is>
      </c>
      <c r="Y332" t="inlineStr">
        <is>
          <t/>
        </is>
      </c>
      <c r="Z332" s="2" t="inlineStr">
        <is>
          <t>emphysema</t>
        </is>
      </c>
      <c r="AA332" s="2" t="inlineStr">
        <is>
          <t>3</t>
        </is>
      </c>
      <c r="AB332" s="2" t="inlineStr">
        <is>
          <t/>
        </is>
      </c>
      <c r="AC332" t="inlineStr">
        <is>
          <t>long-term, progressive disease of the lungs that primarily causes shortness of breath due to over-inflation of the alveoli (air sacs in the lung)</t>
        </is>
      </c>
      <c r="AD332" s="2" t="inlineStr">
        <is>
          <t>enfisema</t>
        </is>
      </c>
      <c r="AE332" s="2" t="inlineStr">
        <is>
          <t>3</t>
        </is>
      </c>
      <c r="AF332" s="2" t="inlineStr">
        <is>
          <t/>
        </is>
      </c>
      <c r="AG332" t="inlineStr">
        <is>
          <t/>
        </is>
      </c>
      <c r="AH332" t="inlineStr">
        <is>
          <t/>
        </is>
      </c>
      <c r="AI332" t="inlineStr">
        <is>
          <t/>
        </is>
      </c>
      <c r="AJ332" t="inlineStr">
        <is>
          <t/>
        </is>
      </c>
      <c r="AK332" t="inlineStr">
        <is>
          <t/>
        </is>
      </c>
      <c r="AL332" s="2" t="inlineStr">
        <is>
          <t>emfyseema</t>
        </is>
      </c>
      <c r="AM332" s="2" t="inlineStr">
        <is>
          <t>2</t>
        </is>
      </c>
      <c r="AN332" s="2" t="inlineStr">
        <is>
          <t/>
        </is>
      </c>
      <c r="AO332" t="inlineStr">
        <is>
          <t/>
        </is>
      </c>
      <c r="AP332" s="2" t="inlineStr">
        <is>
          <t>emphysème</t>
        </is>
      </c>
      <c r="AQ332" s="2" t="inlineStr">
        <is>
          <t>3</t>
        </is>
      </c>
      <c r="AR332" s="2" t="inlineStr">
        <is>
          <t/>
        </is>
      </c>
      <c r="AS332" t="inlineStr">
        <is>
          <t>gonflement, dilatation (suite à un volume d'air excessif)</t>
        </is>
      </c>
      <c r="AT332" t="inlineStr">
        <is>
          <t/>
        </is>
      </c>
      <c r="AU332" t="inlineStr">
        <is>
          <t/>
        </is>
      </c>
      <c r="AV332" t="inlineStr">
        <is>
          <t/>
        </is>
      </c>
      <c r="AW332" t="inlineStr">
        <is>
          <t/>
        </is>
      </c>
      <c r="AX332" t="inlineStr">
        <is>
          <t/>
        </is>
      </c>
      <c r="AY332" t="inlineStr">
        <is>
          <t/>
        </is>
      </c>
      <c r="AZ332" t="inlineStr">
        <is>
          <t/>
        </is>
      </c>
      <c r="BA332" t="inlineStr">
        <is>
          <t/>
        </is>
      </c>
      <c r="BB332" t="inlineStr">
        <is>
          <t/>
        </is>
      </c>
      <c r="BC332" t="inlineStr">
        <is>
          <t/>
        </is>
      </c>
      <c r="BD332" t="inlineStr">
        <is>
          <t/>
        </is>
      </c>
      <c r="BE332" t="inlineStr">
        <is>
          <t/>
        </is>
      </c>
      <c r="BF332" s="2" t="inlineStr">
        <is>
          <t>enfisema</t>
        </is>
      </c>
      <c r="BG332" s="2" t="inlineStr">
        <is>
          <t>2</t>
        </is>
      </c>
      <c r="BH332" s="2" t="inlineStr">
        <is>
          <t/>
        </is>
      </c>
      <c r="BI332" t="inlineStr">
        <is>
          <t/>
        </is>
      </c>
      <c r="BJ332" t="inlineStr">
        <is>
          <t/>
        </is>
      </c>
      <c r="BK332" t="inlineStr">
        <is>
          <t/>
        </is>
      </c>
      <c r="BL332" t="inlineStr">
        <is>
          <t/>
        </is>
      </c>
      <c r="BM332" t="inlineStr">
        <is>
          <t/>
        </is>
      </c>
      <c r="BN332" t="inlineStr">
        <is>
          <t/>
        </is>
      </c>
      <c r="BO332" t="inlineStr">
        <is>
          <t/>
        </is>
      </c>
      <c r="BP332" t="inlineStr">
        <is>
          <t/>
        </is>
      </c>
      <c r="BQ332" t="inlineStr">
        <is>
          <t/>
        </is>
      </c>
      <c r="BR332" t="inlineStr">
        <is>
          <t/>
        </is>
      </c>
      <c r="BS332" t="inlineStr">
        <is>
          <t/>
        </is>
      </c>
      <c r="BT332" t="inlineStr">
        <is>
          <t/>
        </is>
      </c>
      <c r="BU332" t="inlineStr">
        <is>
          <t/>
        </is>
      </c>
      <c r="BV332" s="2" t="inlineStr">
        <is>
          <t>emfyseem</t>
        </is>
      </c>
      <c r="BW332" s="2" t="inlineStr">
        <is>
          <t>2</t>
        </is>
      </c>
      <c r="BX332" s="2" t="inlineStr">
        <is>
          <t/>
        </is>
      </c>
      <c r="BY332" t="inlineStr">
        <is>
          <t/>
        </is>
      </c>
      <c r="BZ332" t="inlineStr">
        <is>
          <t/>
        </is>
      </c>
      <c r="CA332" t="inlineStr">
        <is>
          <t/>
        </is>
      </c>
      <c r="CB332" t="inlineStr">
        <is>
          <t/>
        </is>
      </c>
      <c r="CC332" t="inlineStr">
        <is>
          <t/>
        </is>
      </c>
      <c r="CD332" s="2" t="inlineStr">
        <is>
          <t>enfisema</t>
        </is>
      </c>
      <c r="CE332" s="2" t="inlineStr">
        <is>
          <t>2</t>
        </is>
      </c>
      <c r="CF332" s="2" t="inlineStr">
        <is>
          <t/>
        </is>
      </c>
      <c r="CG332" t="inlineStr">
        <is>
          <t/>
        </is>
      </c>
      <c r="CH332" t="inlineStr">
        <is>
          <t/>
        </is>
      </c>
      <c r="CI332" t="inlineStr">
        <is>
          <t/>
        </is>
      </c>
      <c r="CJ332" t="inlineStr">
        <is>
          <t/>
        </is>
      </c>
      <c r="CK332" t="inlineStr">
        <is>
          <t/>
        </is>
      </c>
      <c r="CL332" t="inlineStr">
        <is>
          <t/>
        </is>
      </c>
      <c r="CM332" t="inlineStr">
        <is>
          <t/>
        </is>
      </c>
      <c r="CN332" t="inlineStr">
        <is>
          <t/>
        </is>
      </c>
      <c r="CO332" t="inlineStr">
        <is>
          <t/>
        </is>
      </c>
      <c r="CP332" t="inlineStr">
        <is>
          <t/>
        </is>
      </c>
      <c r="CQ332" t="inlineStr">
        <is>
          <t/>
        </is>
      </c>
      <c r="CR332" t="inlineStr">
        <is>
          <t/>
        </is>
      </c>
      <c r="CS332" t="inlineStr">
        <is>
          <t/>
        </is>
      </c>
      <c r="CT332" s="2" t="inlineStr">
        <is>
          <t>emfysem</t>
        </is>
      </c>
      <c r="CU332" s="2" t="inlineStr">
        <is>
          <t>3</t>
        </is>
      </c>
      <c r="CV332" s="2" t="inlineStr">
        <is>
          <t/>
        </is>
      </c>
      <c r="CW332" t="inlineStr">
        <is>
          <t>sjuklig uppblåsning eller uttänjning av vävnad p.g.a. närvaro av luft</t>
        </is>
      </c>
    </row>
    <row r="333">
      <c r="A333" s="1" t="str">
        <f>HYPERLINK("https://iate.europa.eu/entry/result/1295813/all", "1295813")</f>
        <v>1295813</v>
      </c>
      <c r="B333" t="inlineStr">
        <is>
          <t>SCIENCE</t>
        </is>
      </c>
      <c r="C333" t="inlineStr">
        <is>
          <t>SCIENCE|natural and applied sciences|physical sciences|chemistry</t>
        </is>
      </c>
      <c r="D333" t="inlineStr">
        <is>
          <t>yes</t>
        </is>
      </c>
      <c r="E333" t="inlineStr">
        <is>
          <t/>
        </is>
      </c>
      <c r="F333" s="2" t="inlineStr">
        <is>
          <t>GC/MS|
газова хроматография/масс-спектрометрия|
газова хроматография-масс-спектрометрия|
GC-MS|
газова хроматография/масс-спектроскопия</t>
        </is>
      </c>
      <c r="G333" s="2" t="inlineStr">
        <is>
          <t>3|
3|
3|
3|
3</t>
        </is>
      </c>
      <c r="H333" s="2" t="inlineStr">
        <is>
          <t>|
|
|
|
preferred</t>
        </is>
      </c>
      <c r="I333" t="inlineStr">
        <is>
          <t>две техники, които са комбинирани, за да образуват един единствен метод за анализиране на смеси от химикали</t>
        </is>
      </c>
      <c r="J333" s="2" t="inlineStr">
        <is>
          <t>plynová chromatografie / hmotnostní spektrometrie|
GC/MS</t>
        </is>
      </c>
      <c r="K333" s="2" t="inlineStr">
        <is>
          <t>3|
3</t>
        </is>
      </c>
      <c r="L333" s="2" t="inlineStr">
        <is>
          <t xml:space="preserve">|
</t>
        </is>
      </c>
      <c r="M333" t="inlineStr">
        <is>
          <t/>
        </is>
      </c>
      <c r="N333" s="2" t="inlineStr">
        <is>
          <t>gaskromatografi-massespektrometri|
GC-MS|
gaskromatografi/massespektroskopi</t>
        </is>
      </c>
      <c r="O333" s="2" t="inlineStr">
        <is>
          <t>3|
3|
3</t>
        </is>
      </c>
      <c r="P333" s="2" t="inlineStr">
        <is>
          <t xml:space="preserve">|
|
</t>
        </is>
      </c>
      <c r="Q333" t="inlineStr">
        <is>
          <t/>
        </is>
      </c>
      <c r="R333" s="2" t="inlineStr">
        <is>
          <t>GC/MS|
Gaschromatographie-Massenspektrometrie|
Gaschromatographie in Verbindung mit der Massenspektrometrie|
GC-MS|
Gaschromatographie/Massenspektrometrie</t>
        </is>
      </c>
      <c r="S333" s="2" t="inlineStr">
        <is>
          <t>3|
3|
3|
3|
3</t>
        </is>
      </c>
      <c r="T333" s="2" t="inlineStr">
        <is>
          <t xml:space="preserve">|
|
|
|
</t>
        </is>
      </c>
      <c r="U333" t="inlineStr">
        <is>
          <t>Die Gaschromatographie eignet sich zur Bestimmung aller gasförmigen o. unzersetzt verdampfbaren Stoffe, also im wesentlichen von organischen Verbindungen. Eine Probe des zu untersuchenden Stoffgemisches wird in einen Trägergasstrom gebracht und durchströmt eine Trennsäule oder -kapillare mit einer speziellen Füllung bzw. Beschichtung. Stoffabhängige Wechselwirkungen in der Säule bewirken, daß die einzelnen Verbindungen unterschiedlich lange zurückgehalten werden und am Ende der Säule zeitlich getrennt austreten. Zur Detektion der austretenden Komponenten stehen verschiedene Techniken zur Verfügung. Mit einem nachgeschalteten Massenspektrometer lassen sich gleichzeitig Aussagen über Art und Menge der jeweiligen Substanz machen (Identifizierung und Quantifizierung). Dazu werden die austretenden Teilchen ionisiert und die gebildeten Molekülionen, die zum Teil zerfallen, entsprechend ihrem Verhältnis Masse/Ladung in einem Magnetfeld aufgetrennt. Das Muster der auftretenden Fragmente kann einem bestimmten Stoff zugeordnet werden. (Quelle s.o.)</t>
        </is>
      </c>
      <c r="V333" s="2" t="inlineStr">
        <is>
          <t>αεριοχρωματογραφία-φασματομετρία μάζας (GC-MS)</t>
        </is>
      </c>
      <c r="W333" s="2" t="inlineStr">
        <is>
          <t>4</t>
        </is>
      </c>
      <c r="X333" s="2" t="inlineStr">
        <is>
          <t/>
        </is>
      </c>
      <c r="Y333" t="inlineStr">
        <is>
          <t/>
        </is>
      </c>
      <c r="Z333" s="2" t="inlineStr">
        <is>
          <t>GC/MS|
GC-MS|
gas chromatography/mass spectrometry|
gas chromatography-mass spectrometry|
GC-MS|
gas chromatography/mass spectroscopy</t>
        </is>
      </c>
      <c r="AA333" s="2" t="inlineStr">
        <is>
          <t>3|
1|
3|
3|
3|
3</t>
        </is>
      </c>
      <c r="AB333" s="2" t="inlineStr">
        <is>
          <t>|
|
|
|
|
preferred</t>
        </is>
      </c>
      <c r="AC333" t="inlineStr">
        <is>
          <t>two techniques that are combined to form a single method of analyzing mixtures of chemicals</t>
        </is>
      </c>
      <c r="AD333" s="2" t="inlineStr">
        <is>
          <t>cromatografía de gases acoplada a espectrometría de masas|
CG-EM</t>
        </is>
      </c>
      <c r="AE333" s="2" t="inlineStr">
        <is>
          <t>3|
3</t>
        </is>
      </c>
      <c r="AF333" s="2" t="inlineStr">
        <is>
          <t xml:space="preserve">|
</t>
        </is>
      </c>
      <c r="AG333" t="inlineStr">
        <is>
          <t>Equipo de cromatografía de gases acoplado directamente con distintos tipos de espectrómetros de masas de barrido rápido.</t>
        </is>
      </c>
      <c r="AH333" s="2" t="inlineStr">
        <is>
          <t>kromatomassispektromeetria</t>
        </is>
      </c>
      <c r="AI333" s="2" t="inlineStr">
        <is>
          <t>3</t>
        </is>
      </c>
      <c r="AJ333" s="2" t="inlineStr">
        <is>
          <t/>
        </is>
      </c>
      <c r="AK333" t="inlineStr">
        <is>
          <t/>
        </is>
      </c>
      <c r="AL333" t="inlineStr">
        <is>
          <t/>
        </is>
      </c>
      <c r="AM333" t="inlineStr">
        <is>
          <t/>
        </is>
      </c>
      <c r="AN333" t="inlineStr">
        <is>
          <t/>
        </is>
      </c>
      <c r="AO333" t="inlineStr">
        <is>
          <t/>
        </is>
      </c>
      <c r="AP333" s="2" t="inlineStr">
        <is>
          <t>chromatographie gazeuse-spectrométrie de masse|
chromatographie en phase gazeuse couplée à la spectrométrie de masse|
GC/MS</t>
        </is>
      </c>
      <c r="AQ333" s="2" t="inlineStr">
        <is>
          <t>3|
3|
3</t>
        </is>
      </c>
      <c r="AR333" s="2" t="inlineStr">
        <is>
          <t xml:space="preserve">|
|
</t>
        </is>
      </c>
      <c r="AS333" t="inlineStr">
        <is>
          <t/>
        </is>
      </c>
      <c r="AT333" s="2" t="inlineStr">
        <is>
          <t>crómatagrafaíocht gháis/mais-speictriméadracht</t>
        </is>
      </c>
      <c r="AU333" s="2" t="inlineStr">
        <is>
          <t>3</t>
        </is>
      </c>
      <c r="AV333" s="2" t="inlineStr">
        <is>
          <t/>
        </is>
      </c>
      <c r="AW333" t="inlineStr">
        <is>
          <t/>
        </is>
      </c>
      <c r="AX333" t="inlineStr">
        <is>
          <t/>
        </is>
      </c>
      <c r="AY333" t="inlineStr">
        <is>
          <t/>
        </is>
      </c>
      <c r="AZ333" t="inlineStr">
        <is>
          <t/>
        </is>
      </c>
      <c r="BA333" t="inlineStr">
        <is>
          <t/>
        </is>
      </c>
      <c r="BB333" s="2" t="inlineStr">
        <is>
          <t>gázkromatográfia-tömegspektrometria|
GC-MS</t>
        </is>
      </c>
      <c r="BC333" s="2" t="inlineStr">
        <is>
          <t>3|
2</t>
        </is>
      </c>
      <c r="BD333" s="2" t="inlineStr">
        <is>
          <t xml:space="preserve">|
</t>
        </is>
      </c>
      <c r="BE333" t="inlineStr">
        <is>
          <t>összetett analitikai módszer, ami két analitikai technikát (gázkromatográfiás elválasztással kombinált tömegspektrometria) használ együttesen anyagkimutatásra</t>
        </is>
      </c>
      <c r="BF333" s="2" t="inlineStr">
        <is>
          <t>gascromatografia/spettrometria di massa|
GC-MS|
gascromatografia con spettrometria di massa</t>
        </is>
      </c>
      <c r="BG333" s="2" t="inlineStr">
        <is>
          <t>3|
3|
3</t>
        </is>
      </c>
      <c r="BH333" s="2" t="inlineStr">
        <is>
          <t xml:space="preserve">|
|
</t>
        </is>
      </c>
      <c r="BI333" t="inlineStr">
        <is>
          <t>tecnica che permette di separare le sostanze di una miscela e di rendere possibile anche la loro analisi strutturale oltre che la valutazione quantitativa</t>
        </is>
      </c>
      <c r="BJ333" s="2" t="inlineStr">
        <is>
          <t>dujų chromatografija ir masių spektrometrija</t>
        </is>
      </c>
      <c r="BK333" s="2" t="inlineStr">
        <is>
          <t>3</t>
        </is>
      </c>
      <c r="BL333" s="2" t="inlineStr">
        <is>
          <t/>
        </is>
      </c>
      <c r="BM333" t="inlineStr">
        <is>
          <t/>
        </is>
      </c>
      <c r="BN333" s="2" t="inlineStr">
        <is>
          <t>gāzu hromatogrāfija / masspektrometrija</t>
        </is>
      </c>
      <c r="BO333" s="2" t="inlineStr">
        <is>
          <t>3</t>
        </is>
      </c>
      <c r="BP333" s="2" t="inlineStr">
        <is>
          <t/>
        </is>
      </c>
      <c r="BQ333" t="inlineStr">
        <is>
          <t/>
        </is>
      </c>
      <c r="BR333" s="2" t="inlineStr">
        <is>
          <t>kromatografija b'fażi gassuża/spettrometrija tal-massa|
kromatografija b'fażi gassuża/spettrometrija ta' massa</t>
        </is>
      </c>
      <c r="BS333" s="2" t="inlineStr">
        <is>
          <t>3|
2</t>
        </is>
      </c>
      <c r="BT333" s="2" t="inlineStr">
        <is>
          <t xml:space="preserve">|
</t>
        </is>
      </c>
      <c r="BU333" t="inlineStr">
        <is>
          <t>żewġ tekniki kkombinati flimkien biex jiffurmaw metodu wieħed għall-analiżi tat-taħlitiet tas-sustanzi kimiċi</t>
        </is>
      </c>
      <c r="BV333" s="2" t="inlineStr">
        <is>
          <t>GC-MS|
gaschromatografie-massaspectrometrie|
gaschromatograaf-massaspectrometerkoppeling</t>
        </is>
      </c>
      <c r="BW333" s="2" t="inlineStr">
        <is>
          <t>2|
3|
2</t>
        </is>
      </c>
      <c r="BX333" s="2" t="inlineStr">
        <is>
          <t xml:space="preserve">|
|
</t>
        </is>
      </c>
      <c r="BY333" t="inlineStr">
        <is>
          <t>Het gaat hier om een methode die wordt gebruikt voor het opsporen van hormonen in de veehouderij, en die meestal wordt toegepast ter bevestiging van positieve bevindingen die zijn verkregen door middel van de Radio Immuno Assay (RIA)-methode bij een eerste onderzoek van een staal.</t>
        </is>
      </c>
      <c r="BZ333" s="2" t="inlineStr">
        <is>
          <t>GC/MS|
chromatografia gazowa ze spektrometrią mas</t>
        </is>
      </c>
      <c r="CA333" s="2" t="inlineStr">
        <is>
          <t>3|
3</t>
        </is>
      </c>
      <c r="CB333" s="2" t="inlineStr">
        <is>
          <t xml:space="preserve">|
</t>
        </is>
      </c>
      <c r="CC333" t="inlineStr">
        <is>
          <t/>
        </is>
      </c>
      <c r="CD333" s="2" t="inlineStr">
        <is>
          <t>cromatografia gasosa / espetrometria de massa|
GC/MS</t>
        </is>
      </c>
      <c r="CE333" s="2" t="inlineStr">
        <is>
          <t>3|
3</t>
        </is>
      </c>
      <c r="CF333" s="2" t="inlineStr">
        <is>
          <t xml:space="preserve">|
</t>
        </is>
      </c>
      <c r="CG333" t="inlineStr">
        <is>
          <t/>
        </is>
      </c>
      <c r="CH333" s="2" t="inlineStr">
        <is>
          <t>cromatografie în fază gazoasă și spectrometrie de masă|
GC-MS</t>
        </is>
      </c>
      <c r="CI333" s="2" t="inlineStr">
        <is>
          <t>3|
3</t>
        </is>
      </c>
      <c r="CJ333" s="2" t="inlineStr">
        <is>
          <t xml:space="preserve">|
</t>
        </is>
      </c>
      <c r="CK333" t="inlineStr">
        <is>
          <t/>
        </is>
      </c>
      <c r="CL333" s="2" t="inlineStr">
        <is>
          <t>plynová chromatografia s hmotnostnou spektrometriou|
GC-MS</t>
        </is>
      </c>
      <c r="CM333" s="2" t="inlineStr">
        <is>
          <t>3|
3</t>
        </is>
      </c>
      <c r="CN333" s="2" t="inlineStr">
        <is>
          <t xml:space="preserve">|
</t>
        </is>
      </c>
      <c r="CO333" t="inlineStr">
        <is>
          <t>spriahnutie dvoch techník, kapilárnej plynovej chromatografie a hmotnostnej spektrometrie, umožňujúce na základe prechodu časti eluátu z plynového chromatografu do hmotnostného spektrometra identifikovať jednotlivé eluujúce látky</t>
        </is>
      </c>
      <c r="CP333" s="2" t="inlineStr">
        <is>
          <t>plinska kromatografija – masna spektroskopija</t>
        </is>
      </c>
      <c r="CQ333" s="2" t="inlineStr">
        <is>
          <t>3</t>
        </is>
      </c>
      <c r="CR333" s="2" t="inlineStr">
        <is>
          <t/>
        </is>
      </c>
      <c r="CS333" t="inlineStr">
        <is>
          <t/>
        </is>
      </c>
      <c r="CT333" s="2" t="inlineStr">
        <is>
          <t>GC-MS|
gaskromatografi - masspektrometri</t>
        </is>
      </c>
      <c r="CU333" s="2" t="inlineStr">
        <is>
          <t>3|
3</t>
        </is>
      </c>
      <c r="CV333" s="2" t="inlineStr">
        <is>
          <t xml:space="preserve">|
</t>
        </is>
      </c>
      <c r="CW333" t="inlineStr">
        <is>
          <t/>
        </is>
      </c>
    </row>
    <row r="334">
      <c r="A334" s="1" t="str">
        <f>HYPERLINK("https://iate.europa.eu/entry/result/1106531/all", "1106531")</f>
        <v>1106531</v>
      </c>
      <c r="B334" t="inlineStr">
        <is>
          <t>SOCIAL QUESTIONS</t>
        </is>
      </c>
      <c r="C334" t="inlineStr">
        <is>
          <t>SOCIAL QUESTIONS|health|medical science</t>
        </is>
      </c>
      <c r="D334" t="inlineStr">
        <is>
          <t>yes</t>
        </is>
      </c>
      <c r="E334" t="inlineStr">
        <is>
          <t/>
        </is>
      </c>
      <c r="F334" t="inlineStr">
        <is>
          <t/>
        </is>
      </c>
      <c r="G334" t="inlineStr">
        <is>
          <t/>
        </is>
      </c>
      <c r="H334" t="inlineStr">
        <is>
          <t/>
        </is>
      </c>
      <c r="I334" t="inlineStr">
        <is>
          <t/>
        </is>
      </c>
      <c r="J334" t="inlineStr">
        <is>
          <t/>
        </is>
      </c>
      <c r="K334" t="inlineStr">
        <is>
          <t/>
        </is>
      </c>
      <c r="L334" t="inlineStr">
        <is>
          <t/>
        </is>
      </c>
      <c r="M334" t="inlineStr">
        <is>
          <t/>
        </is>
      </c>
      <c r="N334" s="2" t="inlineStr">
        <is>
          <t>serum alanin aminotransferase(ALAT)|
alanin-aminotransferase</t>
        </is>
      </c>
      <c r="O334" s="2" t="inlineStr">
        <is>
          <t>3|
3</t>
        </is>
      </c>
      <c r="P334" s="2" t="inlineStr">
        <is>
          <t xml:space="preserve">|
</t>
        </is>
      </c>
      <c r="Q334" t="inlineStr">
        <is>
          <t/>
        </is>
      </c>
      <c r="R334" s="2" t="inlineStr">
        <is>
          <t>Serum-Glutamat-Pyruvat-Transaminase|
Serum-Alanin-Aminotransferase|
Alaninaminotransferase|
Alanin-Aminotransferase|
GPT|
ALT|
Glutamat-Pyruvat-Transaminase</t>
        </is>
      </c>
      <c r="S334" s="2" t="inlineStr">
        <is>
          <t>3|
3|
3|
3|
3|
3|
3</t>
        </is>
      </c>
      <c r="T334" s="2" t="inlineStr">
        <is>
          <t xml:space="preserve">|
|
|
|
|
|
</t>
        </is>
      </c>
      <c r="U334" t="inlineStr">
        <is>
          <t/>
        </is>
      </c>
      <c r="V334" s="2" t="inlineStr">
        <is>
          <t>αμινοτρανσφεράση της αλανίνης του ορού|
αλανινική αμινοτρανσφεράση του ορού|
γλουταμινική-πυροσταφυλική τρανσαμινάση του ορού</t>
        </is>
      </c>
      <c r="W334" s="2" t="inlineStr">
        <is>
          <t>3|
3|
3</t>
        </is>
      </c>
      <c r="X334" s="2" t="inlineStr">
        <is>
          <t xml:space="preserve">|
|
</t>
        </is>
      </c>
      <c r="Y334" t="inlineStr">
        <is>
          <t>ένζυμο που καταλύει την αλληλομετατροπή των αμινοξέων και των κετοξέων με μεταφορά αμινομάδων και ειδικότερα καταλύει την ανταλλαγή της αμινομάδας της αλανίνης με την όξο- ομάδα του 2-κετογλουταρικού για το σχηματισμό πυροσταφυλικού και γλουταμικού.</t>
        </is>
      </c>
      <c r="Z334" s="2" t="inlineStr">
        <is>
          <t>alanine aminotransferase|
alanin aminotransferase|
alanine aminotranferase|
alanine transaminase|
ALT|
ALAT|
serum alanine aminotransferase|
serum glutamic pyruvic transaminase|
SPGT|
GPT|
glutamic-pyruvic transaminase</t>
        </is>
      </c>
      <c r="AA334" s="2" t="inlineStr">
        <is>
          <t>3|
1|
1|
3|
3|
3|
3|
3|
3|
3|
3</t>
        </is>
      </c>
      <c r="AB334" s="2" t="inlineStr">
        <is>
          <t>|
|
|
|
|
|
|
obsolete|
obsolete|
obsolete|
obsolete</t>
        </is>
      </c>
      <c r="AC334" t="inlineStr">
        <is>
          <t>a cytoplasmic enzyme that catalyses the transamination of alpha-ketoglutarate and L-alanine, forming glutamate and pyruvate</t>
        </is>
      </c>
      <c r="AD334" s="2" t="inlineStr">
        <is>
          <t>transaminasa glutamopiruvica sérica|
alanina aminotransferasa</t>
        </is>
      </c>
      <c r="AE334" s="2" t="inlineStr">
        <is>
          <t>3|
3</t>
        </is>
      </c>
      <c r="AF334" s="2" t="inlineStr">
        <is>
          <t xml:space="preserve">|
</t>
        </is>
      </c>
      <c r="AG334" t="inlineStr">
        <is>
          <t/>
        </is>
      </c>
      <c r="AH334" t="inlineStr">
        <is>
          <t/>
        </is>
      </c>
      <c r="AI334" t="inlineStr">
        <is>
          <t/>
        </is>
      </c>
      <c r="AJ334" t="inlineStr">
        <is>
          <t/>
        </is>
      </c>
      <c r="AK334" t="inlineStr">
        <is>
          <t/>
        </is>
      </c>
      <c r="AL334" t="inlineStr">
        <is>
          <t/>
        </is>
      </c>
      <c r="AM334" t="inlineStr">
        <is>
          <t/>
        </is>
      </c>
      <c r="AN334" t="inlineStr">
        <is>
          <t/>
        </is>
      </c>
      <c r="AO334" t="inlineStr">
        <is>
          <t/>
        </is>
      </c>
      <c r="AP334" s="2" t="inlineStr">
        <is>
          <t>transaminase glutamo-pyruvique sérique|
alanine aminotransférase|
TGP|
ALAT|
transaminase glutamino-pyruvique|
transaminase glutamique pyruvique</t>
        </is>
      </c>
      <c r="AQ334" s="2" t="inlineStr">
        <is>
          <t>3|
3|
3|
3|
3|
3</t>
        </is>
      </c>
      <c r="AR334" s="2" t="inlineStr">
        <is>
          <t xml:space="preserve">|
|
|
|
|
</t>
        </is>
      </c>
      <c r="AS334" t="inlineStr">
        <is>
          <t/>
        </is>
      </c>
      <c r="AT334" s="2" t="inlineStr">
        <is>
          <t>ALT|
trasaimíonáis alainín</t>
        </is>
      </c>
      <c r="AU334" s="2" t="inlineStr">
        <is>
          <t>3|
3</t>
        </is>
      </c>
      <c r="AV334" s="2" t="inlineStr">
        <is>
          <t xml:space="preserve">|
</t>
        </is>
      </c>
      <c r="AW334" t="inlineStr">
        <is>
          <t/>
        </is>
      </c>
      <c r="AX334" s="2" t="inlineStr">
        <is>
          <t>alanin-aminotransferaza|
ALT|
L-alanin-α-ketoglutarat-aminotransferaza</t>
        </is>
      </c>
      <c r="AY334" s="2" t="inlineStr">
        <is>
          <t>3|
3|
3</t>
        </is>
      </c>
      <c r="AZ334" s="2" t="inlineStr">
        <is>
          <t xml:space="preserve">|
|
</t>
        </is>
      </c>
      <c r="BA334" t="inlineStr">
        <is>
          <t>citoplazmatski enzim koji katalizira transaminaciju alfa-ketoglutarata i L-alanina dajući glutamat i piruvat</t>
        </is>
      </c>
      <c r="BB334" s="2" t="inlineStr">
        <is>
          <t>alanin-aminotranszferáz|
ALAT|
ALT|
glutamát-piruvát-transzamináz|
GPT</t>
        </is>
      </c>
      <c r="BC334" s="2" t="inlineStr">
        <is>
          <t>3|
3|
3|
3|
3</t>
        </is>
      </c>
      <c r="BD334" s="2" t="inlineStr">
        <is>
          <t xml:space="preserve">|
|
|
|
</t>
        </is>
      </c>
      <c r="BE334" t="inlineStr">
        <is>
          <t/>
        </is>
      </c>
      <c r="BF334" s="2" t="inlineStr">
        <is>
          <t>alanina aminotransferasi|
alaninaminotransferasi|
ALT|
GPT</t>
        </is>
      </c>
      <c r="BG334" s="2" t="inlineStr">
        <is>
          <t>3|
3|
3|
3</t>
        </is>
      </c>
      <c r="BH334" s="2" t="inlineStr">
        <is>
          <t xml:space="preserve">|
|
|
</t>
        </is>
      </c>
      <c r="BI334" t="inlineStr">
        <is>
          <t>enzima localizzato principalmente nel fegato, responsabile assieme all’AST (aspartato transaminasi), delle reazione di transaminazione da cui si formano aminoacidi necessari nel metabolismo delle proteine</t>
        </is>
      </c>
      <c r="BJ334" s="2" t="inlineStr">
        <is>
          <t>ALT|
alanino aminotransferazė</t>
        </is>
      </c>
      <c r="BK334" s="2" t="inlineStr">
        <is>
          <t>3|
3</t>
        </is>
      </c>
      <c r="BL334" s="2" t="inlineStr">
        <is>
          <t xml:space="preserve">|
</t>
        </is>
      </c>
      <c r="BM334" t="inlineStr">
        <is>
          <t>citoplazmos fermentas, katalizuojantis alfa ketogliutarato ir L-alanino transamininimą į gliutamatą ir piruvatą</t>
        </is>
      </c>
      <c r="BN334" t="inlineStr">
        <is>
          <t/>
        </is>
      </c>
      <c r="BO334" t="inlineStr">
        <is>
          <t/>
        </is>
      </c>
      <c r="BP334" t="inlineStr">
        <is>
          <t/>
        </is>
      </c>
      <c r="BQ334" t="inlineStr">
        <is>
          <t/>
        </is>
      </c>
      <c r="BR334" s="2" t="inlineStr">
        <is>
          <t>alanina amminotransferażi|
ALAT|
ALT</t>
        </is>
      </c>
      <c r="BS334" s="2" t="inlineStr">
        <is>
          <t>3|
3|
3</t>
        </is>
      </c>
      <c r="BT334" s="2" t="inlineStr">
        <is>
          <t xml:space="preserve">|
|
</t>
        </is>
      </c>
      <c r="BU334" t="inlineStr">
        <is>
          <t>enzima citoplażmika li tikkatalizza t-transaminazzjoni tal-alfa-ketoglutarat u l-alanina-L, li tifforma l-glutamat u l-piruvat</t>
        </is>
      </c>
      <c r="BV334" s="2" t="inlineStr">
        <is>
          <t>alanineaminotransferase|
ALAT</t>
        </is>
      </c>
      <c r="BW334" s="2" t="inlineStr">
        <is>
          <t>3|
3</t>
        </is>
      </c>
      <c r="BX334" s="2" t="inlineStr">
        <is>
          <t xml:space="preserve">|
</t>
        </is>
      </c>
      <c r="BY334" t="inlineStr">
        <is>
          <t>bepaald enzym, hier voor zover aanwezig in bloedserum, doch tevens voorkomend in sommige weefsel, vooral in de lever</t>
        </is>
      </c>
      <c r="BZ334" s="2" t="inlineStr">
        <is>
          <t>aminotransferaza alaninowa</t>
        </is>
      </c>
      <c r="CA334" s="2" t="inlineStr">
        <is>
          <t>3</t>
        </is>
      </c>
      <c r="CB334" s="2" t="inlineStr">
        <is>
          <t/>
        </is>
      </c>
      <c r="CC334" t="inlineStr">
        <is>
          <t>narządowo niespecyficzny enzym, który bierze udział w przemianach białek</t>
        </is>
      </c>
      <c r="CD334" s="2" t="inlineStr">
        <is>
          <t>transaminase glutâmico-pirúvica sérica|
alanina aminotransferase</t>
        </is>
      </c>
      <c r="CE334" s="2" t="inlineStr">
        <is>
          <t>3|
3</t>
        </is>
      </c>
      <c r="CF334" s="2" t="inlineStr">
        <is>
          <t xml:space="preserve">|
</t>
        </is>
      </c>
      <c r="CG334" t="inlineStr">
        <is>
          <t/>
        </is>
      </c>
      <c r="CH334" t="inlineStr">
        <is>
          <t/>
        </is>
      </c>
      <c r="CI334" t="inlineStr">
        <is>
          <t/>
        </is>
      </c>
      <c r="CJ334" t="inlineStr">
        <is>
          <t/>
        </is>
      </c>
      <c r="CK334" t="inlineStr">
        <is>
          <t/>
        </is>
      </c>
      <c r="CL334" t="inlineStr">
        <is>
          <t/>
        </is>
      </c>
      <c r="CM334" t="inlineStr">
        <is>
          <t/>
        </is>
      </c>
      <c r="CN334" t="inlineStr">
        <is>
          <t/>
        </is>
      </c>
      <c r="CO334" t="inlineStr">
        <is>
          <t/>
        </is>
      </c>
      <c r="CP334" s="2" t="inlineStr">
        <is>
          <t>ALT|
serumska alanin-aminotransferaza</t>
        </is>
      </c>
      <c r="CQ334" s="2" t="inlineStr">
        <is>
          <t>3|
3</t>
        </is>
      </c>
      <c r="CR334" s="2" t="inlineStr">
        <is>
          <t xml:space="preserve">|
</t>
        </is>
      </c>
      <c r="CS334" t="inlineStr">
        <is>
          <t>encim s pomembno vlogo v metabolizmu aminokislin, ki katalizira reverzibilni prenos aminoskupine z alanina na oksoglutarat v navzočnosti koencima piridoksalfosfata, pri čemer nastaneta piruvat in glutamat</t>
        </is>
      </c>
      <c r="CT334" t="inlineStr">
        <is>
          <t/>
        </is>
      </c>
      <c r="CU334" t="inlineStr">
        <is>
          <t/>
        </is>
      </c>
      <c r="CV334" t="inlineStr">
        <is>
          <t/>
        </is>
      </c>
      <c r="CW334" t="inlineStr">
        <is>
          <t/>
        </is>
      </c>
    </row>
    <row r="335">
      <c r="A335" s="1" t="str">
        <f>HYPERLINK("https://iate.europa.eu/entry/result/1066572/all", "1066572")</f>
        <v>1066572</v>
      </c>
      <c r="B335" t="inlineStr">
        <is>
          <t>SOCIAL QUESTIONS</t>
        </is>
      </c>
      <c r="C335" t="inlineStr">
        <is>
          <t>SOCIAL QUESTIONS|health|medical science</t>
        </is>
      </c>
      <c r="D335" t="inlineStr">
        <is>
          <t>yes</t>
        </is>
      </c>
      <c r="E335" t="inlineStr">
        <is>
          <t/>
        </is>
      </c>
      <c r="F335" s="2" t="inlineStr">
        <is>
          <t>потенциална дневна доза</t>
        </is>
      </c>
      <c r="G335" s="2" t="inlineStr">
        <is>
          <t>2</t>
        </is>
      </c>
      <c r="H335" s="2" t="inlineStr">
        <is>
          <t/>
        </is>
      </c>
      <c r="I335" t="inlineStr">
        <is>
          <t/>
        </is>
      </c>
      <c r="J335" s="2" t="inlineStr">
        <is>
          <t>potenciální denní příjem|
PDI|
potenciální denní přívod</t>
        </is>
      </c>
      <c r="K335" s="2" t="inlineStr">
        <is>
          <t>3|
2|
3</t>
        </is>
      </c>
      <c r="L335" s="2" t="inlineStr">
        <is>
          <t xml:space="preserve">preferred|
|
</t>
        </is>
      </c>
      <c r="M335" t="inlineStr">
        <is>
          <t/>
        </is>
      </c>
      <c r="N335" s="2" t="inlineStr">
        <is>
          <t>muligt dagligt indtag</t>
        </is>
      </c>
      <c r="O335" s="2" t="inlineStr">
        <is>
          <t>3</t>
        </is>
      </c>
      <c r="P335" s="2" t="inlineStr">
        <is>
          <t/>
        </is>
      </c>
      <c r="Q335" t="inlineStr">
        <is>
          <t>fås ved at multiplicere den maksimale sats for tilsætningsstoffer med den gennemsnitlige mængde, der konsumeres pr. person pr. dag</t>
        </is>
      </c>
      <c r="R335" s="2" t="inlineStr">
        <is>
          <t>potentielle Tagesdosis</t>
        </is>
      </c>
      <c r="S335" s="2" t="inlineStr">
        <is>
          <t>3</t>
        </is>
      </c>
      <c r="T335" s="2" t="inlineStr">
        <is>
          <t/>
        </is>
      </c>
      <c r="U335" t="inlineStr">
        <is>
          <t/>
        </is>
      </c>
      <c r="V335" s="2" t="inlineStr">
        <is>
          <t>πιθανή ημερήσια πρόσληψη</t>
        </is>
      </c>
      <c r="W335" s="2" t="inlineStr">
        <is>
          <t>3</t>
        </is>
      </c>
      <c r="X335" s="2" t="inlineStr">
        <is>
          <t/>
        </is>
      </c>
      <c r="Y335" t="inlineStr">
        <is>
          <t/>
        </is>
      </c>
      <c r="Z335" s="2" t="inlineStr">
        <is>
          <t>potential daily intake|
acceptable daily intake|
PDI</t>
        </is>
      </c>
      <c r="AA335" s="2" t="inlineStr">
        <is>
          <t>3|
1|
3</t>
        </is>
      </c>
      <c r="AB335" s="2" t="inlineStr">
        <is>
          <t xml:space="preserve">|
|
</t>
        </is>
      </c>
      <c r="AC335" t="inlineStr">
        <is>
          <t>theoretical intake calculated on the basis of the maximum residue limits and/or extraneous residue limits and the per caput consumption of the relevant food commodities per day</t>
        </is>
      </c>
      <c r="AD335" s="2" t="inlineStr">
        <is>
          <t>ingesta diaria potencial</t>
        </is>
      </c>
      <c r="AE335" s="2" t="inlineStr">
        <is>
          <t>3</t>
        </is>
      </c>
      <c r="AF335" s="2" t="inlineStr">
        <is>
          <t/>
        </is>
      </c>
      <c r="AG335" t="inlineStr">
        <is>
          <t>Ingesta teórica calculada sobre la base de los límites máximos de residuos y/o los límites de residuos extraños, y considerando la dieta diaria por persona.</t>
        </is>
      </c>
      <c r="AH335" t="inlineStr">
        <is>
          <t/>
        </is>
      </c>
      <c r="AI335" t="inlineStr">
        <is>
          <t/>
        </is>
      </c>
      <c r="AJ335" t="inlineStr">
        <is>
          <t/>
        </is>
      </c>
      <c r="AK335" t="inlineStr">
        <is>
          <t/>
        </is>
      </c>
      <c r="AL335" s="2" t="inlineStr">
        <is>
          <t>mahdollinen päiväsaanti</t>
        </is>
      </c>
      <c r="AM335" s="2" t="inlineStr">
        <is>
          <t>3</t>
        </is>
      </c>
      <c r="AN335" s="2" t="inlineStr">
        <is>
          <t/>
        </is>
      </c>
      <c r="AO335" t="inlineStr">
        <is>
          <t/>
        </is>
      </c>
      <c r="AP335" s="2" t="inlineStr">
        <is>
          <t>dose journalière potentielle</t>
        </is>
      </c>
      <c r="AQ335" s="2" t="inlineStr">
        <is>
          <t>3</t>
        </is>
      </c>
      <c r="AR335" s="2" t="inlineStr">
        <is>
          <t/>
        </is>
      </c>
      <c r="AS335" t="inlineStr">
        <is>
          <t>la somme des quantités d'un additif donnée dans chaque aliment, calculée sur la base de consommation individuelle moyenne des aliments et des concentrations autorisées dans ces derniers</t>
        </is>
      </c>
      <c r="AT335" s="2" t="inlineStr">
        <is>
          <t>iontógáil laethúil fhéideartha|
PDI</t>
        </is>
      </c>
      <c r="AU335" s="2" t="inlineStr">
        <is>
          <t>3|
3</t>
        </is>
      </c>
      <c r="AV335" s="2" t="inlineStr">
        <is>
          <t xml:space="preserve">|
</t>
        </is>
      </c>
      <c r="AW335" t="inlineStr">
        <is>
          <t/>
        </is>
      </c>
      <c r="AX335" t="inlineStr">
        <is>
          <t/>
        </is>
      </c>
      <c r="AY335" t="inlineStr">
        <is>
          <t/>
        </is>
      </c>
      <c r="AZ335" t="inlineStr">
        <is>
          <t/>
        </is>
      </c>
      <c r="BA335" t="inlineStr">
        <is>
          <t/>
        </is>
      </c>
      <c r="BB335" s="2" t="inlineStr">
        <is>
          <t>potenciális napi bevitel</t>
        </is>
      </c>
      <c r="BC335" s="2" t="inlineStr">
        <is>
          <t>3</t>
        </is>
      </c>
      <c r="BD335" s="2" t="inlineStr">
        <is>
          <t/>
        </is>
      </c>
      <c r="BE335" t="inlineStr">
        <is>
          <t/>
        </is>
      </c>
      <c r="BF335" s="2" t="inlineStr">
        <is>
          <t>dose giornaliera potenziale</t>
        </is>
      </c>
      <c r="BG335" s="2" t="inlineStr">
        <is>
          <t>3</t>
        </is>
      </c>
      <c r="BH335" s="2" t="inlineStr">
        <is>
          <t/>
        </is>
      </c>
      <c r="BI335" t="inlineStr">
        <is>
          <t/>
        </is>
      </c>
      <c r="BJ335" t="inlineStr">
        <is>
          <t/>
        </is>
      </c>
      <c r="BK335" t="inlineStr">
        <is>
          <t/>
        </is>
      </c>
      <c r="BL335" t="inlineStr">
        <is>
          <t/>
        </is>
      </c>
      <c r="BM335" t="inlineStr">
        <is>
          <t/>
        </is>
      </c>
      <c r="BN335" t="inlineStr">
        <is>
          <t/>
        </is>
      </c>
      <c r="BO335" t="inlineStr">
        <is>
          <t/>
        </is>
      </c>
      <c r="BP335" t="inlineStr">
        <is>
          <t/>
        </is>
      </c>
      <c r="BQ335" t="inlineStr">
        <is>
          <t/>
        </is>
      </c>
      <c r="BR335" t="inlineStr">
        <is>
          <t/>
        </is>
      </c>
      <c r="BS335" t="inlineStr">
        <is>
          <t/>
        </is>
      </c>
      <c r="BT335" t="inlineStr">
        <is>
          <t/>
        </is>
      </c>
      <c r="BU335" t="inlineStr">
        <is>
          <t/>
        </is>
      </c>
      <c r="BV335" t="inlineStr">
        <is>
          <t/>
        </is>
      </c>
      <c r="BW335" t="inlineStr">
        <is>
          <t/>
        </is>
      </c>
      <c r="BX335" t="inlineStr">
        <is>
          <t/>
        </is>
      </c>
      <c r="BY335" t="inlineStr">
        <is>
          <t/>
        </is>
      </c>
      <c r="BZ335" s="2" t="inlineStr">
        <is>
          <t>dopuszczalne dzienne pobranie</t>
        </is>
      </c>
      <c r="CA335" s="2" t="inlineStr">
        <is>
          <t>0</t>
        </is>
      </c>
      <c r="CB335" s="2" t="inlineStr">
        <is>
          <t/>
        </is>
      </c>
      <c r="CC335" t="inlineStr">
        <is>
          <t/>
        </is>
      </c>
      <c r="CD335" s="2" t="inlineStr">
        <is>
          <t>dose diária potencial</t>
        </is>
      </c>
      <c r="CE335" s="2" t="inlineStr">
        <is>
          <t>3</t>
        </is>
      </c>
      <c r="CF335" s="2" t="inlineStr">
        <is>
          <t/>
        </is>
      </c>
      <c r="CG335" t="inlineStr">
        <is>
          <t>Dose obtida por multiplicação do teor máximo de aditivo pela quantidade média consumida por pessoa e por dia.</t>
        </is>
      </c>
      <c r="CH335" s="2" t="inlineStr">
        <is>
          <t>doză zilnică potențială</t>
        </is>
      </c>
      <c r="CI335" s="2" t="inlineStr">
        <is>
          <t>3</t>
        </is>
      </c>
      <c r="CJ335" s="2" t="inlineStr">
        <is>
          <t/>
        </is>
      </c>
      <c r="CK335" t="inlineStr">
        <is>
          <t/>
        </is>
      </c>
      <c r="CL335" t="inlineStr">
        <is>
          <t/>
        </is>
      </c>
      <c r="CM335" t="inlineStr">
        <is>
          <t/>
        </is>
      </c>
      <c r="CN335" t="inlineStr">
        <is>
          <t/>
        </is>
      </c>
      <c r="CO335" t="inlineStr">
        <is>
          <t/>
        </is>
      </c>
      <c r="CP335" s="2" t="inlineStr">
        <is>
          <t>možen dnevni vnos</t>
        </is>
      </c>
      <c r="CQ335" s="2" t="inlineStr">
        <is>
          <t>3</t>
        </is>
      </c>
      <c r="CR335" s="2" t="inlineStr">
        <is>
          <t/>
        </is>
      </c>
      <c r="CS335" t="inlineStr">
        <is>
          <t/>
        </is>
      </c>
      <c r="CT335" t="inlineStr">
        <is>
          <t/>
        </is>
      </c>
      <c r="CU335" t="inlineStr">
        <is>
          <t/>
        </is>
      </c>
      <c r="CV335" t="inlineStr">
        <is>
          <t/>
        </is>
      </c>
      <c r="CW335" t="inlineStr">
        <is>
          <t/>
        </is>
      </c>
    </row>
    <row r="336">
      <c r="A336" s="1" t="str">
        <f>HYPERLINK("https://iate.europa.eu/entry/result/3523297/all", "3523297")</f>
        <v>3523297</v>
      </c>
      <c r="B336" t="inlineStr">
        <is>
          <t>SOCIAL QUESTIONS</t>
        </is>
      </c>
      <c r="C336" t="inlineStr">
        <is>
          <t>SOCIAL QUESTIONS|health|pharmaceutical industry</t>
        </is>
      </c>
      <c r="D336" t="inlineStr">
        <is>
          <t>yes</t>
        </is>
      </c>
      <c r="E336" t="inlineStr">
        <is>
          <t/>
        </is>
      </c>
      <c r="F336" t="inlineStr">
        <is>
          <t/>
        </is>
      </c>
      <c r="G336" t="inlineStr">
        <is>
          <t/>
        </is>
      </c>
      <c r="H336" t="inlineStr">
        <is>
          <t/>
        </is>
      </c>
      <c r="I336" t="inlineStr">
        <is>
          <t/>
        </is>
      </c>
      <c r="J336" t="inlineStr">
        <is>
          <t/>
        </is>
      </c>
      <c r="K336" t="inlineStr">
        <is>
          <t/>
        </is>
      </c>
      <c r="L336" t="inlineStr">
        <is>
          <t/>
        </is>
      </c>
      <c r="M336" t="inlineStr">
        <is>
          <t/>
        </is>
      </c>
      <c r="N336" s="2" t="inlineStr">
        <is>
          <t>halveringstid</t>
        </is>
      </c>
      <c r="O336" s="2" t="inlineStr">
        <is>
          <t>3</t>
        </is>
      </c>
      <c r="P336" s="2" t="inlineStr">
        <is>
          <t/>
        </is>
      </c>
      <c r="Q336" t="inlineStr">
        <is>
          <t>Halveringstiden er den tid, der går, indtil halvdelen (af et plasmaprotein eller en koagulationsfaktor) er omsat eller brugt.</t>
        </is>
      </c>
      <c r="R336" t="inlineStr">
        <is>
          <t/>
        </is>
      </c>
      <c r="S336" t="inlineStr">
        <is>
          <t/>
        </is>
      </c>
      <c r="T336" t="inlineStr">
        <is>
          <t/>
        </is>
      </c>
      <c r="U336" t="inlineStr">
        <is>
          <t/>
        </is>
      </c>
      <c r="V336" s="2" t="inlineStr">
        <is>
          <t>χρόνος ημιζωής|
χρόνος ημίσειας ζωής|
χρόνος υποδιπλασιασμού</t>
        </is>
      </c>
      <c r="W336" s="2" t="inlineStr">
        <is>
          <t>4|
4|
3</t>
        </is>
      </c>
      <c r="X336" s="2" t="inlineStr">
        <is>
          <t xml:space="preserve">|
|
</t>
        </is>
      </c>
      <c r="Y336" t="inlineStr">
        <is>
          <t>ο χρόνος που απαιτείται για τον υποδιπλασιασμό της&lt;br&gt;συγκέντρωσης του φαρμάκου στο αίμα</t>
        </is>
      </c>
      <c r="Z336" s="2" t="inlineStr">
        <is>
          <t>metabolic half-life|
metabolic half-time|
half-life|
elimination half-life</t>
        </is>
      </c>
      <c r="AA336" s="2" t="inlineStr">
        <is>
          <t>3|
3|
3|
3</t>
        </is>
      </c>
      <c r="AB336" s="2" t="inlineStr">
        <is>
          <t xml:space="preserve">|
|
|
</t>
        </is>
      </c>
      <c r="AC336" t="inlineStr">
        <is>
          <t>time required for one-half of the quantity of a substance in the body to be metabolised</t>
        </is>
      </c>
      <c r="AD336" s="2" t="inlineStr">
        <is>
          <t>semivida|
t½|
hemivida|
vida media|
vida mitad</t>
        </is>
      </c>
      <c r="AE336" s="2" t="inlineStr">
        <is>
          <t>3|
3|
3|
3|
3</t>
        </is>
      </c>
      <c r="AF336" s="2" t="inlineStr">
        <is>
          <t xml:space="preserve">|
|
|
|
</t>
        </is>
      </c>
      <c r="AG336" t="inlineStr">
        <is>
          <t>Tiempo que tarda en absorberse o eliminarse la mitad de una sustancia en el organismo.</t>
        </is>
      </c>
      <c r="AH336" s="2" t="inlineStr">
        <is>
          <t>poolväärtusaeg|
eliminatsiooni poolväärtusaeg</t>
        </is>
      </c>
      <c r="AI336" s="2" t="inlineStr">
        <is>
          <t>3|
3</t>
        </is>
      </c>
      <c r="AJ336" s="2" t="inlineStr">
        <is>
          <t xml:space="preserve">preferred|
</t>
        </is>
      </c>
      <c r="AK336" t="inlineStr">
        <is>
          <t>aeg, mille vältel ravimi kontsentratsioon vereplasmas langeb pooleni lähteväärtusest</t>
        </is>
      </c>
      <c r="AL336" t="inlineStr">
        <is>
          <t/>
        </is>
      </c>
      <c r="AM336" t="inlineStr">
        <is>
          <t/>
        </is>
      </c>
      <c r="AN336" t="inlineStr">
        <is>
          <t/>
        </is>
      </c>
      <c r="AO336" t="inlineStr">
        <is>
          <t/>
        </is>
      </c>
      <c r="AP336" t="inlineStr">
        <is>
          <t/>
        </is>
      </c>
      <c r="AQ336" t="inlineStr">
        <is>
          <t/>
        </is>
      </c>
      <c r="AR336" t="inlineStr">
        <is>
          <t/>
        </is>
      </c>
      <c r="AS336" t="inlineStr">
        <is>
          <t/>
        </is>
      </c>
      <c r="AT336" s="2" t="inlineStr">
        <is>
          <t>leathré</t>
        </is>
      </c>
      <c r="AU336" s="2" t="inlineStr">
        <is>
          <t>3</t>
        </is>
      </c>
      <c r="AV336" s="2" t="inlineStr">
        <is>
          <t/>
        </is>
      </c>
      <c r="AW336" t="inlineStr">
        <is>
          <t/>
        </is>
      </c>
      <c r="AX336" s="2" t="inlineStr">
        <is>
          <t>vrijeme poluživota|
poluživot</t>
        </is>
      </c>
      <c r="AY336" s="2" t="inlineStr">
        <is>
          <t>3|
3</t>
        </is>
      </c>
      <c r="AZ336" s="2" t="inlineStr">
        <is>
          <t xml:space="preserve">|
</t>
        </is>
      </c>
      <c r="BA336" t="inlineStr">
        <is>
          <t>vrijeme potrebno da se koncentracija ksenobiotika u organizmu smanji na pola</t>
        </is>
      </c>
      <c r="BB336" t="inlineStr">
        <is>
          <t/>
        </is>
      </c>
      <c r="BC336" t="inlineStr">
        <is>
          <t/>
        </is>
      </c>
      <c r="BD336" t="inlineStr">
        <is>
          <t/>
        </is>
      </c>
      <c r="BE336" t="inlineStr">
        <is>
          <t/>
        </is>
      </c>
      <c r="BF336" t="inlineStr">
        <is>
          <t/>
        </is>
      </c>
      <c r="BG336" t="inlineStr">
        <is>
          <t/>
        </is>
      </c>
      <c r="BH336" t="inlineStr">
        <is>
          <t/>
        </is>
      </c>
      <c r="BI336" t="inlineStr">
        <is>
          <t/>
        </is>
      </c>
      <c r="BJ336" s="2" t="inlineStr">
        <is>
          <t>pusinis periodas</t>
        </is>
      </c>
      <c r="BK336" s="2" t="inlineStr">
        <is>
          <t>3</t>
        </is>
      </c>
      <c r="BL336" s="2" t="inlineStr">
        <is>
          <t/>
        </is>
      </c>
      <c r="BM336" t="inlineStr">
        <is>
          <t>laikas, per kurį vaisto koncentracija plazmoje pasikeičia pusiau</t>
        </is>
      </c>
      <c r="BN336" s="2" t="inlineStr">
        <is>
          <t>puseliminācijas laiks|
eliminācijas pusperiods</t>
        </is>
      </c>
      <c r="BO336" s="2" t="inlineStr">
        <is>
          <t>3|
3</t>
        </is>
      </c>
      <c r="BP336" s="2" t="inlineStr">
        <is>
          <t xml:space="preserve">|
</t>
        </is>
      </c>
      <c r="BQ336" t="inlineStr">
        <is>
          <t>laika sprīdis, kurā zāļu līdzekļa koncentrācija asinīs salīdzinājumā ar ievadīšanas brīdi samazinās par 50%</t>
        </is>
      </c>
      <c r="BR336" s="2" t="inlineStr">
        <is>
          <t>nofs ħajja|
semiħajja|
nofs ħajja metabolika|
semiħajja metabolika</t>
        </is>
      </c>
      <c r="BS336" s="2" t="inlineStr">
        <is>
          <t>3|
3|
3|
3</t>
        </is>
      </c>
      <c r="BT336" s="2" t="inlineStr">
        <is>
          <t xml:space="preserve">|
|
|
</t>
        </is>
      </c>
      <c r="BU336" t="inlineStr">
        <is>
          <t>iż-żmien meħtieġ biex kwantità tonqos għal nofs il-valur tagħha mkejjel fil-bidu tal-perjodu taż-żmien</t>
        </is>
      </c>
      <c r="BV336" t="inlineStr">
        <is>
          <t/>
        </is>
      </c>
      <c r="BW336" t="inlineStr">
        <is>
          <t/>
        </is>
      </c>
      <c r="BX336" t="inlineStr">
        <is>
          <t/>
        </is>
      </c>
      <c r="BY336" t="inlineStr">
        <is>
          <t/>
        </is>
      </c>
      <c r="BZ336" s="2" t="inlineStr">
        <is>
          <t>okres półtrwania|
okres półtrwania w fazie eliminacji</t>
        </is>
      </c>
      <c r="CA336" s="2" t="inlineStr">
        <is>
          <t>3|
3</t>
        </is>
      </c>
      <c r="CB336" s="2" t="inlineStr">
        <is>
          <t xml:space="preserve">|
</t>
        </is>
      </c>
      <c r="CC336" t="inlineStr">
        <is>
          <t>czas, po upływie którego stężenie leku obserwowane we krwi maleje o połowę w wyniku eliminacji po zakończeniu procesu wchłaniania i dystrybucji</t>
        </is>
      </c>
      <c r="CD336" t="inlineStr">
        <is>
          <t/>
        </is>
      </c>
      <c r="CE336" t="inlineStr">
        <is>
          <t/>
        </is>
      </c>
      <c r="CF336" t="inlineStr">
        <is>
          <t/>
        </is>
      </c>
      <c r="CG336" t="inlineStr">
        <is>
          <t/>
        </is>
      </c>
      <c r="CH336" s="2" t="inlineStr">
        <is>
          <t>timp de injumătățire</t>
        </is>
      </c>
      <c r="CI336" s="2" t="inlineStr">
        <is>
          <t>3</t>
        </is>
      </c>
      <c r="CJ336" s="2" t="inlineStr">
        <is>
          <t/>
        </is>
      </c>
      <c r="CK336" t="inlineStr">
        <is>
          <t/>
        </is>
      </c>
      <c r="CL336" t="inlineStr">
        <is>
          <t/>
        </is>
      </c>
      <c r="CM336" t="inlineStr">
        <is>
          <t/>
        </is>
      </c>
      <c r="CN336" t="inlineStr">
        <is>
          <t/>
        </is>
      </c>
      <c r="CO336" t="inlineStr">
        <is>
          <t/>
        </is>
      </c>
      <c r="CP336" s="2" t="inlineStr">
        <is>
          <t>razpolovni čas</t>
        </is>
      </c>
      <c r="CQ336" s="2" t="inlineStr">
        <is>
          <t>3</t>
        </is>
      </c>
      <c r="CR336" s="2" t="inlineStr">
        <is>
          <t/>
        </is>
      </c>
      <c r="CS336" t="inlineStr">
        <is>
          <t>čas, potreben za snovi (zdravila, droge, radioaktivne snovi ali druge), da izgubijo polovico svoje farmakološke, fiziološke ali radiološke aktivnosti</t>
        </is>
      </c>
      <c r="CT336" t="inlineStr">
        <is>
          <t/>
        </is>
      </c>
      <c r="CU336" t="inlineStr">
        <is>
          <t/>
        </is>
      </c>
      <c r="CV336" t="inlineStr">
        <is>
          <t/>
        </is>
      </c>
      <c r="CW336" t="inlineStr">
        <is>
          <t/>
        </is>
      </c>
    </row>
    <row r="337">
      <c r="A337" s="1" t="str">
        <f>HYPERLINK("https://iate.europa.eu/entry/result/36020/all", "36020")</f>
        <v>36020</v>
      </c>
      <c r="B337" t="inlineStr">
        <is>
          <t>SOCIAL QUESTIONS</t>
        </is>
      </c>
      <c r="C337" t="inlineStr">
        <is>
          <t>SOCIAL QUESTIONS|health|medical science;SOCIAL QUESTIONS|health|pharmaceutical industry</t>
        </is>
      </c>
      <c r="D337" t="inlineStr">
        <is>
          <t>yes</t>
        </is>
      </c>
      <c r="E337" t="inlineStr">
        <is>
          <t/>
        </is>
      </c>
      <c r="F337" s="2" t="inlineStr">
        <is>
          <t>отпаднало лице</t>
        </is>
      </c>
      <c r="G337" s="2" t="inlineStr">
        <is>
          <t>3</t>
        </is>
      </c>
      <c r="H337" s="2" t="inlineStr">
        <is>
          <t/>
        </is>
      </c>
      <c r="I337" t="inlineStr">
        <is>
          <t>Лице, участвало в първоначалното събиране на данни, но напуснало извадката преди края на събрането или действието.</t>
        </is>
      </c>
      <c r="J337" s="2" t="inlineStr">
        <is>
          <t>subjekt, který studii nedokončil|
subjekt ztracený pro další sledování</t>
        </is>
      </c>
      <c r="K337" s="2" t="inlineStr">
        <is>
          <t>3|
2</t>
        </is>
      </c>
      <c r="L337" s="2" t="inlineStr">
        <is>
          <t xml:space="preserve">|
</t>
        </is>
      </c>
      <c r="M337" t="inlineStr">
        <is>
          <t>subjekt hodnocení, který (klinickou) studii opustil</t>
        </is>
      </c>
      <c r="N337" s="2" t="inlineStr">
        <is>
          <t>frafald</t>
        </is>
      </c>
      <c r="O337" s="2" t="inlineStr">
        <is>
          <t>2</t>
        </is>
      </c>
      <c r="P337" s="2" t="inlineStr">
        <is>
          <t/>
        </is>
      </c>
      <c r="Q337" t="inlineStr">
        <is>
          <t>En frafalden er en deltager i indsatsen, som deltog i den eller de indledende dataindsamling(er), men som faldt fra, inden indsatsen eller dataindsamlingen var afsluttet.</t>
        </is>
      </c>
      <c r="R337" s="2" t="inlineStr">
        <is>
          <t>Studienabbrecher|
Patientenausfall|
Abbrecher|
Abbruchrate|
Drop-out</t>
        </is>
      </c>
      <c r="S337" s="2" t="inlineStr">
        <is>
          <t>3|
3|
2|
2|
3</t>
        </is>
      </c>
      <c r="T337" s="2" t="inlineStr">
        <is>
          <t xml:space="preserve">|
|
|
|
</t>
        </is>
      </c>
      <c r="U337" t="inlineStr">
        <is>
          <t>„Abbrecher“ sind Teilnehmer an einer Präventionsmaßnahme, die in die erste(n) Datensammlung(en) eingegangen sind, aber nicht während der gesamten Dauer der Präventionsmaßnahme oder der Datensammlung in der Stichprobe verbleiben.</t>
        </is>
      </c>
      <c r="V337" s="2" t="inlineStr">
        <is>
          <t>εγκατάλειψη θεραπείας</t>
        </is>
      </c>
      <c r="W337" s="2" t="inlineStr">
        <is>
          <t>3</t>
        </is>
      </c>
      <c r="X337" s="2" t="inlineStr">
        <is>
          <t/>
        </is>
      </c>
      <c r="Y337" t="inlineStr">
        <is>
          <t/>
        </is>
      </c>
      <c r="Z337" s="2" t="inlineStr">
        <is>
          <t>dropout|
drop-out|
lost to follow-up</t>
        </is>
      </c>
      <c r="AA337" s="2" t="inlineStr">
        <is>
          <t>3|
3|
3</t>
        </is>
      </c>
      <c r="AB337" s="2" t="inlineStr">
        <is>
          <t xml:space="preserve">|
|
</t>
        </is>
      </c>
      <c r="AC337" t="inlineStr">
        <is>
          <t>intervention participant who participated in the initial data collection, but who didn't remain in the sample for the length of the intervention or the data collection</t>
        </is>
      </c>
      <c r="AD337" s="2" t="inlineStr">
        <is>
          <t>pérdida de seguimiento|
baja|
abandono</t>
        </is>
      </c>
      <c r="AE337" s="2" t="inlineStr">
        <is>
          <t>2|
2|
3</t>
        </is>
      </c>
      <c r="AF337" s="2" t="inlineStr">
        <is>
          <t>|
|
preferred</t>
        </is>
      </c>
      <c r="AG337" t="inlineStr">
        <is>
          <t>Baja causada por una persona que participa en la recogida de datos iniciales de un estudio, pero no continúa durante el período completo previsto para el mismo.</t>
        </is>
      </c>
      <c r="AH337" t="inlineStr">
        <is>
          <t/>
        </is>
      </c>
      <c r="AI337" t="inlineStr">
        <is>
          <t/>
        </is>
      </c>
      <c r="AJ337" t="inlineStr">
        <is>
          <t/>
        </is>
      </c>
      <c r="AK337" t="inlineStr">
        <is>
          <t/>
        </is>
      </c>
      <c r="AL337" s="2" t="inlineStr">
        <is>
          <t>tutkimuksen keskeyttänyt|
poispudonnut</t>
        </is>
      </c>
      <c r="AM337" s="2" t="inlineStr">
        <is>
          <t>3|
3</t>
        </is>
      </c>
      <c r="AN337" s="2" t="inlineStr">
        <is>
          <t xml:space="preserve">|
</t>
        </is>
      </c>
      <c r="AO337" t="inlineStr">
        <is>
          <t>kliinisissä kokeissa potilas, joka vetäytyy tutkimuksesta syystä tai toisesta</t>
        </is>
      </c>
      <c r="AP337" s="2" t="inlineStr">
        <is>
          <t>drop-out|
perdu au suivi|
perdu de vue|
abandon</t>
        </is>
      </c>
      <c r="AQ337" s="2" t="inlineStr">
        <is>
          <t>2|
2|
2|
2</t>
        </is>
      </c>
      <c r="AR337" s="2" t="inlineStr">
        <is>
          <t xml:space="preserve">|
|
|
</t>
        </is>
      </c>
      <c r="AS337" t="inlineStr">
        <is>
          <t>Un perdu de vue est quelqu’un qui a participé à la (ou aux) collecte initiale de données, mais qui a quitté l’échantillon avant la fin de cette collecte ou de l’action.</t>
        </is>
      </c>
      <c r="AT337" s="2" t="inlineStr">
        <is>
          <t>luathfhágálaí</t>
        </is>
      </c>
      <c r="AU337" s="2" t="inlineStr">
        <is>
          <t>3</t>
        </is>
      </c>
      <c r="AV337" s="2" t="inlineStr">
        <is>
          <t/>
        </is>
      </c>
      <c r="AW337" t="inlineStr">
        <is>
          <t/>
        </is>
      </c>
      <c r="AX337" t="inlineStr">
        <is>
          <t/>
        </is>
      </c>
      <c r="AY337" t="inlineStr">
        <is>
          <t/>
        </is>
      </c>
      <c r="AZ337" t="inlineStr">
        <is>
          <t/>
        </is>
      </c>
      <c r="BA337" t="inlineStr">
        <is>
          <t/>
        </is>
      </c>
      <c r="BB337" s="2" t="inlineStr">
        <is>
          <t>vizsgálatból kieső</t>
        </is>
      </c>
      <c r="BC337" s="2" t="inlineStr">
        <is>
          <t>3</t>
        </is>
      </c>
      <c r="BD337" s="2" t="inlineStr">
        <is>
          <t/>
        </is>
      </c>
      <c r="BE337" t="inlineStr">
        <is>
          <t/>
        </is>
      </c>
      <c r="BF337" s="2" t="inlineStr">
        <is>
          <t>abbandono</t>
        </is>
      </c>
      <c r="BG337" s="2" t="inlineStr">
        <is>
          <t>2</t>
        </is>
      </c>
      <c r="BH337" s="2" t="inlineStr">
        <is>
          <t/>
        </is>
      </c>
      <c r="BI337" t="inlineStr">
        <is>
          <t>Per “abbandono” si intende un partecipante all’intervento che ha preso parte alla/e raccolta/e iniziale/i dei dati ma che non è rimasto nel gruppo campione per tutta la durata dell’intervento o della raccolta dei dati.</t>
        </is>
      </c>
      <c r="BJ337" s="2" t="inlineStr">
        <is>
          <t>atmestas tiriamasis</t>
        </is>
      </c>
      <c r="BK337" s="2" t="inlineStr">
        <is>
          <t>3</t>
        </is>
      </c>
      <c r="BL337" s="2" t="inlineStr">
        <is>
          <t/>
        </is>
      </c>
      <c r="BM337" t="inlineStr">
        <is>
          <t>tiriamasis, kuris buvo vienas iš tiriamųjų renkant pirminius duomenis, bet vėliau jo duomenys nebuvo nagrinėjami ir juos nebuvo atsižvelgiama</t>
        </is>
      </c>
      <c r="BN337" s="2" t="inlineStr">
        <is>
          <t>no pētījuma atkritusī persona</t>
        </is>
      </c>
      <c r="BO337" s="2" t="inlineStr">
        <is>
          <t>2</t>
        </is>
      </c>
      <c r="BP337" s="2" t="inlineStr">
        <is>
          <t/>
        </is>
      </c>
      <c r="BQ337" t="inlineStr">
        <is>
          <t/>
        </is>
      </c>
      <c r="BR337" s="2" t="inlineStr">
        <is>
          <t>persuna li tirtira</t>
        </is>
      </c>
      <c r="BS337" s="2" t="inlineStr">
        <is>
          <t>3</t>
        </is>
      </c>
      <c r="BT337" s="2" t="inlineStr">
        <is>
          <t/>
        </is>
      </c>
      <c r="BU337" t="inlineStr">
        <is>
          <t/>
        </is>
      </c>
      <c r="BV337" s="2" t="inlineStr">
        <is>
          <t>uitvaller</t>
        </is>
      </c>
      <c r="BW337" s="2" t="inlineStr">
        <is>
          <t>3</t>
        </is>
      </c>
      <c r="BX337" s="2" t="inlineStr">
        <is>
          <t/>
        </is>
      </c>
      <c r="BY337" t="inlineStr">
        <is>
          <t>Een uitvaller is iemand die heeft deelgenomen aan de eerste gegevensverzameling(en), maar die in de loop van de actie of tijdens de gegevensverzameling is afgehaakt.</t>
        </is>
      </c>
      <c r="BZ337" s="2" t="inlineStr">
        <is>
          <t>uczestnik przerywający leczenie|
pacjent przerywający leczenie|
uczestnik wyłączony z obserwacji</t>
        </is>
      </c>
      <c r="CA337" s="2" t="inlineStr">
        <is>
          <t>2|
2|
2</t>
        </is>
      </c>
      <c r="CB337" s="2" t="inlineStr">
        <is>
          <t xml:space="preserve">|
|
</t>
        </is>
      </c>
      <c r="CC337" t="inlineStr">
        <is>
          <t>uczestnik badania klinicznego przerywający leczenie przed datą zakończenia badania, głównie z powodu zdarzeń niepożądanych</t>
        </is>
      </c>
      <c r="CD337" s="2" t="inlineStr">
        <is>
          <t>saída</t>
        </is>
      </c>
      <c r="CE337" s="2" t="inlineStr">
        <is>
          <t>3</t>
        </is>
      </c>
      <c r="CF337" s="2" t="inlineStr">
        <is>
          <t/>
        </is>
      </c>
      <c r="CG337" t="inlineStr">
        <is>
          <t>Ato pelo qual uma pessoa que participava na recolha inicial de dados de uma intervenção não continua durante toda esta fase ou na totalidade da intervenção.</t>
        </is>
      </c>
      <c r="CH337" s="2" t="inlineStr">
        <is>
          <t>subiect care a abandonat studiul</t>
        </is>
      </c>
      <c r="CI337" s="2" t="inlineStr">
        <is>
          <t>3</t>
        </is>
      </c>
      <c r="CJ337" s="2" t="inlineStr">
        <is>
          <t/>
        </is>
      </c>
      <c r="CK337" t="inlineStr">
        <is>
          <t/>
        </is>
      </c>
      <c r="CL337" t="inlineStr">
        <is>
          <t/>
        </is>
      </c>
      <c r="CM337" t="inlineStr">
        <is>
          <t/>
        </is>
      </c>
      <c r="CN337" t="inlineStr">
        <is>
          <t/>
        </is>
      </c>
      <c r="CO337" t="inlineStr">
        <is>
          <t/>
        </is>
      </c>
      <c r="CP337" t="inlineStr">
        <is>
          <t/>
        </is>
      </c>
      <c r="CQ337" t="inlineStr">
        <is>
          <t/>
        </is>
      </c>
      <c r="CR337" t="inlineStr">
        <is>
          <t/>
        </is>
      </c>
      <c r="CS337" t="inlineStr">
        <is>
          <t/>
        </is>
      </c>
      <c r="CT337" s="2" t="inlineStr">
        <is>
          <t>bortfall|
försöksperson som avbryter en studie</t>
        </is>
      </c>
      <c r="CU337" s="2" t="inlineStr">
        <is>
          <t>2|
3</t>
        </is>
      </c>
      <c r="CV337" s="2" t="inlineStr">
        <is>
          <t xml:space="preserve">|
</t>
        </is>
      </c>
      <c r="CW337" t="inlineStr">
        <is>
          <t>Ett bortfall innebär att en person som deltog från början av insatsen när de första uppgifterna samlades in, inte fanns kvar i stickprovsgruppen eller uppgiftsinsamlingen under hela insatsen.</t>
        </is>
      </c>
    </row>
    <row r="338">
      <c r="A338" s="1" t="str">
        <f>HYPERLINK("https://iate.europa.eu/entry/result/1254722/all", "1254722")</f>
        <v>1254722</v>
      </c>
      <c r="B338" t="inlineStr">
        <is>
          <t>SCIENCE</t>
        </is>
      </c>
      <c r="C338" t="inlineStr">
        <is>
          <t>SCIENCE|natural and applied sciences|life sciences</t>
        </is>
      </c>
      <c r="D338" t="inlineStr">
        <is>
          <t>yes</t>
        </is>
      </c>
      <c r="E338" t="inlineStr">
        <is>
          <t/>
        </is>
      </c>
      <c r="F338" s="2" t="inlineStr">
        <is>
          <t>фенотип</t>
        </is>
      </c>
      <c r="G338" s="2" t="inlineStr">
        <is>
          <t>4</t>
        </is>
      </c>
      <c r="H338" s="2" t="inlineStr">
        <is>
          <t/>
        </is>
      </c>
      <c r="I338" t="inlineStr">
        <is>
          <t>Съвкупността от всички забележими белези на даден организъм, проявени в резултат на точно определен генотип (генетична програма) и влиянието на факторите на средата.</t>
        </is>
      </c>
      <c r="J338" s="2" t="inlineStr">
        <is>
          <t>fenotyp</t>
        </is>
      </c>
      <c r="K338" s="2" t="inlineStr">
        <is>
          <t>3</t>
        </is>
      </c>
      <c r="L338" s="2" t="inlineStr">
        <is>
          <t/>
        </is>
      </c>
      <c r="M338" t="inlineStr">
        <is>
          <t>soubor všech znaků organismu; je určován genotypem a může být modifikován vnějším prostředím</t>
        </is>
      </c>
      <c r="N338" s="2" t="inlineStr">
        <is>
          <t>fænotype</t>
        </is>
      </c>
      <c r="O338" s="2" t="inlineStr">
        <is>
          <t>3</t>
        </is>
      </c>
      <c r="P338" s="2" t="inlineStr">
        <is>
          <t/>
        </is>
      </c>
      <c r="Q338" t="inlineStr">
        <is>
          <t>"fænotype, fremtoningspræg (ældre bet.): et individs fænotype er dets aktuelle egenskab inden for det område, man fokuserer på, fx DNA-profil, blodtype, vævstype, højde, intelligens, fremtræden i almindelighed eller med hensyn til specielle træk, herunder sygdom. Ifølge den danske arvelighedsforsker Wilhelm Johannsen (1857-1927) som indførte begreberne genotype og fænotype, er fænotypen i princippet et resultat af et samspil mellem arv (genotype) og miljø (Johannsens læresætning)."</t>
        </is>
      </c>
      <c r="R338" s="2" t="inlineStr">
        <is>
          <t>Phänotyp</t>
        </is>
      </c>
      <c r="S338" s="2" t="inlineStr">
        <is>
          <t>3</t>
        </is>
      </c>
      <c r="T338" s="2" t="inlineStr">
        <is>
          <t/>
        </is>
      </c>
      <c r="U338" t="inlineStr">
        <is>
          <t>Summe aller morphologischen, physiologischen und psychologischen Merkmale eines Organismus, die sich aus dem Zusammenwirken von Erbanlagen und Umwelteinflüssen ergeben</t>
        </is>
      </c>
      <c r="V338" s="2" t="inlineStr">
        <is>
          <t>φαινότυπος</t>
        </is>
      </c>
      <c r="W338" s="2" t="inlineStr">
        <is>
          <t>4</t>
        </is>
      </c>
      <c r="X338" s="2" t="inlineStr">
        <is>
          <t/>
        </is>
      </c>
      <c r="Y338" t="inlineStr">
        <is>
          <t/>
        </is>
      </c>
      <c r="Z338" s="2" t="inlineStr">
        <is>
          <t>phenotype|
phenotypically|
phenotypic character</t>
        </is>
      </c>
      <c r="AA338" s="2" t="inlineStr">
        <is>
          <t>3|
1|
3</t>
        </is>
      </c>
      <c r="AB338" s="2" t="inlineStr">
        <is>
          <t xml:space="preserve">|
|
</t>
        </is>
      </c>
      <c r="AC338" t="inlineStr">
        <is>
          <t>total characteristics displayed by an organism under a particular set of environmental factors, regardless of the actual genotype of the organism</t>
        </is>
      </c>
      <c r="AD338" s="2" t="inlineStr">
        <is>
          <t>fenotipo</t>
        </is>
      </c>
      <c r="AE338" s="2" t="inlineStr">
        <is>
          <t>3</t>
        </is>
      </c>
      <c r="AF338" s="2" t="inlineStr">
        <is>
          <t/>
        </is>
      </c>
      <c r="AG338" t="inlineStr">
        <is>
          <t>Conjunto de rasgos o caracteres resultantes de la expresión del genotipo y de su interacción con el medio.</t>
        </is>
      </c>
      <c r="AH338" s="2" t="inlineStr">
        <is>
          <t>fenotüüp</t>
        </is>
      </c>
      <c r="AI338" s="2" t="inlineStr">
        <is>
          <t>3</t>
        </is>
      </c>
      <c r="AJ338" s="2" t="inlineStr">
        <is>
          <t/>
        </is>
      </c>
      <c r="AK338" t="inlineStr">
        <is>
          <t>raku või organismi nähtavad välis- ja sisetunnused, mis põhinevad genotüübi ja keskkonna koosmõjul</t>
        </is>
      </c>
      <c r="AL338" s="2" t="inlineStr">
        <is>
          <t>fenotyyppi|
ilmiasu</t>
        </is>
      </c>
      <c r="AM338" s="2" t="inlineStr">
        <is>
          <t>3|
3</t>
        </is>
      </c>
      <c r="AN338" s="2" t="inlineStr">
        <is>
          <t xml:space="preserve">|
</t>
        </is>
      </c>
      <c r="AO338" t="inlineStr">
        <is>
          <t>solun tai organismin havaittavat ominaisuudet, jotka perustuvat genotyypin ja ympäristön yhteisvaikutukseen</t>
        </is>
      </c>
      <c r="AP338" s="2" t="inlineStr">
        <is>
          <t>phénotype</t>
        </is>
      </c>
      <c r="AQ338" s="2" t="inlineStr">
        <is>
          <t>3</t>
        </is>
      </c>
      <c r="AR338" s="2" t="inlineStr">
        <is>
          <t/>
        </is>
      </c>
      <c r="AS338" t="inlineStr">
        <is>
          <t>ensemble des propriétés structurales et fonctionnelles observables chez un organisme, et qui résulte de l'interaction entre son génotype et le milieu où il vit</t>
        </is>
      </c>
      <c r="AT338" s="2" t="inlineStr">
        <is>
          <t>feinitíopa</t>
        </is>
      </c>
      <c r="AU338" s="2" t="inlineStr">
        <is>
          <t>3</t>
        </is>
      </c>
      <c r="AV338" s="2" t="inlineStr">
        <is>
          <t/>
        </is>
      </c>
      <c r="AW338" t="inlineStr">
        <is>
          <t/>
        </is>
      </c>
      <c r="AX338" t="inlineStr">
        <is>
          <t/>
        </is>
      </c>
      <c r="AY338" t="inlineStr">
        <is>
          <t/>
        </is>
      </c>
      <c r="AZ338" t="inlineStr">
        <is>
          <t/>
        </is>
      </c>
      <c r="BA338" t="inlineStr">
        <is>
          <t/>
        </is>
      </c>
      <c r="BB338" s="2" t="inlineStr">
        <is>
          <t>fenotípus</t>
        </is>
      </c>
      <c r="BC338" s="2" t="inlineStr">
        <is>
          <t>3</t>
        </is>
      </c>
      <c r="BD338" s="2" t="inlineStr">
        <is>
          <t/>
        </is>
      </c>
      <c r="BE338" t="inlineStr">
        <is>
          <t>A fenotípus valamely élőlény összes olyan megfigyelhető tulajdonsága (alak, méret, szín, viselkedés stb.), amely genotípusa (örökletesen meghatározott felépítése) és a környezet kölcsönhatása eredményeképpen keletkezik. Néha fenotípusnak nevezik a fizikailag hasonló élőlények csoportjának közös tulajdonságait is. A fenotípusban nem fejeződik ki a genotípusban lehetőségként jelen lévő összes tulajdonság, ezek egy része ugyanis látens, recesszív vagy gátolt gének eredménye.</t>
        </is>
      </c>
      <c r="BF338" s="2" t="inlineStr">
        <is>
          <t>fenotipo</t>
        </is>
      </c>
      <c r="BG338" s="2" t="inlineStr">
        <is>
          <t>3</t>
        </is>
      </c>
      <c r="BH338" s="2" t="inlineStr">
        <is>
          <t/>
        </is>
      </c>
      <c r="BI338" t="inlineStr">
        <is>
          <t>insieme dei caratteri apparenti di un individuo che risultatano dell'interazione tra il genotipo&lt;sup&gt;1&lt;/sup&gt; e le condizioni ambientali&lt;p&gt;&lt;sup&gt;1&lt;/sup&gt; genotipo [ &lt;a href="/entry/result/1622107/all" id="ENTRY_TO_ENTRY_CONVERTER" target="_blank"&gt;IATE:1622107&lt;/a&gt; ]&lt;/p&gt;</t>
        </is>
      </c>
      <c r="BJ338" s="2" t="inlineStr">
        <is>
          <t>fenotipas</t>
        </is>
      </c>
      <c r="BK338" s="2" t="inlineStr">
        <is>
          <t>3</t>
        </is>
      </c>
      <c r="BL338" s="2" t="inlineStr">
        <is>
          <t/>
        </is>
      </c>
      <c r="BM338" t="inlineStr">
        <is>
          <t>organizmo požymių ir savybių visuma, susidariusi sąveikaujant organizmo genotipui ir aplinkai; dalinis genotipo realizavimas konkrečioje aplinkoje</t>
        </is>
      </c>
      <c r="BN338" s="2" t="inlineStr">
        <is>
          <t>fenotips</t>
        </is>
      </c>
      <c r="BO338" s="2" t="inlineStr">
        <is>
          <t>3</t>
        </is>
      </c>
      <c r="BP338" s="2" t="inlineStr">
        <is>
          <t/>
        </is>
      </c>
      <c r="BQ338" t="inlineStr">
        <is>
          <t>organisma pazīmju un īpašību kopums, ko nosaka iedzimtības un vides faktoru mijiedarbība.</t>
        </is>
      </c>
      <c r="BR338" s="2" t="inlineStr">
        <is>
          <t>fenotip</t>
        </is>
      </c>
      <c r="BS338" s="2" t="inlineStr">
        <is>
          <t>3</t>
        </is>
      </c>
      <c r="BT338" s="2" t="inlineStr">
        <is>
          <t/>
        </is>
      </c>
      <c r="BU338" t="inlineStr">
        <is>
          <t>sett ta’ karatteristiċi li jagħżlu organiżmu ħaj minn oħrajn</t>
        </is>
      </c>
      <c r="BV338" s="2" t="inlineStr">
        <is>
          <t>fenotype</t>
        </is>
      </c>
      <c r="BW338" s="2" t="inlineStr">
        <is>
          <t>3</t>
        </is>
      </c>
      <c r="BX338" s="2" t="inlineStr">
        <is>
          <t/>
        </is>
      </c>
      <c r="BY338" t="inlineStr">
        <is>
          <t>geheel van alle waarneembare eigenschappen (kenmerken) van een organisme, resulterend uit de genetische aanleg (het genotype ( &lt;a href="/entry/result/1622107/all" id="ENTRY_TO_ENTRY_CONVERTER" target="_blank"&gt;IATE:1622107&lt;/a&gt; )) van een individu en de invloed daarop van zijn omgeving</t>
        </is>
      </c>
      <c r="BZ338" s="2" t="inlineStr">
        <is>
          <t>fenotyp</t>
        </is>
      </c>
      <c r="CA338" s="2" t="inlineStr">
        <is>
          <t>3</t>
        </is>
      </c>
      <c r="CB338" s="2" t="inlineStr">
        <is>
          <t/>
        </is>
      </c>
      <c r="CC338" t="inlineStr">
        <is>
          <t>Zespół cech organizmu, włączając w to nie tylko morfologię, lecz również np. właściwości fizjologiczne, płodność, zachowanie się, ekologię, cykl życiowy, zmiany biologiczne, wpływ środowiska na organizm. Fenotyp jest ściśle związany z genotypem, bowiem to właśnie oddziaływanie między genotypem a środowiskiem daje fenotyp.</t>
        </is>
      </c>
      <c r="CD338" s="2" t="inlineStr">
        <is>
          <t>fenótipo</t>
        </is>
      </c>
      <c r="CE338" s="2" t="inlineStr">
        <is>
          <t>3</t>
        </is>
      </c>
      <c r="CF338" s="2" t="inlineStr">
        <is>
          <t/>
        </is>
      </c>
      <c r="CG338" t="inlineStr">
        <is>
          <t>Conjunto dos caracteres observáveis aparentes, de um indivíduo, devidos essencialmente aos factores hereditários (genótipo) e em certa medida à influência exercida pelas condições do meio ambiente.</t>
        </is>
      </c>
      <c r="CH338" s="2" t="inlineStr">
        <is>
          <t>fenotip</t>
        </is>
      </c>
      <c r="CI338" s="2" t="inlineStr">
        <is>
          <t>3</t>
        </is>
      </c>
      <c r="CJ338" s="2" t="inlineStr">
        <is>
          <t/>
        </is>
      </c>
      <c r="CK338" t="inlineStr">
        <is>
          <t>totalitatea însușirilor sau caracterelor morfologice, fiziologice, biochimice și de comportament ale unui organism, rezultat al interacțiunii continue și indisolubile dintre genotip și mediu.</t>
        </is>
      </c>
      <c r="CL338" s="2" t="inlineStr">
        <is>
          <t>fenotyp</t>
        </is>
      </c>
      <c r="CM338" s="2" t="inlineStr">
        <is>
          <t>3</t>
        </is>
      </c>
      <c r="CN338" s="2" t="inlineStr">
        <is>
          <t/>
        </is>
      </c>
      <c r="CO338" t="inlineStr">
        <is>
          <t>súhrn všetkých (dedičných) vonkajších znakov a vlastností organizmu, jedinca ako odraz, realizácia genotypu</t>
        </is>
      </c>
      <c r="CP338" s="2" t="inlineStr">
        <is>
          <t>fenotip</t>
        </is>
      </c>
      <c r="CQ338" s="2" t="inlineStr">
        <is>
          <t>3</t>
        </is>
      </c>
      <c r="CR338" s="2" t="inlineStr">
        <is>
          <t/>
        </is>
      </c>
      <c r="CS338" t="inlineStr">
        <is>
          <t>Skupek vidnih in biokemično določljivih znakov, ki se razvijejo pri kakem organizmu zaradi njegovega genotipa in vpliva okolja.</t>
        </is>
      </c>
      <c r="CT338" s="2" t="inlineStr">
        <is>
          <t>fenotyp</t>
        </is>
      </c>
      <c r="CU338" s="2" t="inlineStr">
        <is>
          <t>3</t>
        </is>
      </c>
      <c r="CV338" s="2" t="inlineStr">
        <is>
          <t/>
        </is>
      </c>
      <c r="CW338" t="inlineStr">
        <is>
          <t>resultatet av den ärftliga konstitutionens (genotypens) reaktion med miljön</t>
        </is>
      </c>
    </row>
    <row r="339">
      <c r="A339" s="1" t="str">
        <f>HYPERLINK("https://iate.europa.eu/entry/result/3543788/all", "3543788")</f>
        <v>3543788</v>
      </c>
      <c r="B339" t="inlineStr">
        <is>
          <t>SOCIAL QUESTIONS</t>
        </is>
      </c>
      <c r="C339" t="inlineStr">
        <is>
          <t>SOCIAL QUESTIONS|health|pharmaceutical industry</t>
        </is>
      </c>
      <c r="D339" t="inlineStr">
        <is>
          <t>yes</t>
        </is>
      </c>
      <c r="E339" t="inlineStr">
        <is>
          <t/>
        </is>
      </c>
      <c r="F339" s="2" t="inlineStr">
        <is>
          <t>наркотичен аналгетик|
опиоиден аналгетик|
опиоид</t>
        </is>
      </c>
      <c r="G339" s="2" t="inlineStr">
        <is>
          <t>4|
4|
4</t>
        </is>
      </c>
      <c r="H339" s="2" t="inlineStr">
        <is>
          <t xml:space="preserve">|
|
</t>
        </is>
      </c>
      <c r="I339" t="inlineStr">
        <is>
          <t>аналгетик с природен или синтетичен произход, който потиска тежката злокачествена и травматична болка посредством механизъм на свързване с опиоидните рецептори</t>
        </is>
      </c>
      <c r="J339" s="2" t="inlineStr">
        <is>
          <t>narkotikum|
narkotické analgetikum|
opioidní analgetikum|
opioid</t>
        </is>
      </c>
      <c r="K339" s="2" t="inlineStr">
        <is>
          <t>3|
3|
3|
3</t>
        </is>
      </c>
      <c r="L339" s="2" t="inlineStr">
        <is>
          <t xml:space="preserve">|
|
|
</t>
        </is>
      </c>
      <c r="M339" t="inlineStr">
        <is>
          <t>látka, která tlumí vnímání bolesti bez ovlivnění percepce jiných podnětů</t>
        </is>
      </c>
      <c r="N339" s="2" t="inlineStr">
        <is>
          <t>narkotisk analgetikum|
opioidt analgetikum|
opioid</t>
        </is>
      </c>
      <c r="O339" s="2" t="inlineStr">
        <is>
          <t>3|
3|
3</t>
        </is>
      </c>
      <c r="P339" s="2" t="inlineStr">
        <is>
          <t xml:space="preserve">|
|
</t>
        </is>
      </c>
      <c r="Q339" t="inlineStr">
        <is>
          <t/>
        </is>
      </c>
      <c r="R339" s="2" t="inlineStr">
        <is>
          <t>Opioid|
Opioid-Analgetikum|
opioides Analgetikum|
Narkoanalgetikum</t>
        </is>
      </c>
      <c r="S339" s="2" t="inlineStr">
        <is>
          <t>3|
3|
3|
3</t>
        </is>
      </c>
      <c r="T339" s="2" t="inlineStr">
        <is>
          <t xml:space="preserve">|
|
|
</t>
        </is>
      </c>
      <c r="U339" t="inlineStr">
        <is>
          <t>natürliche oder synthetische Substanz, die morphinartige Eigenschaften aufweist und an Opioidrezeptoren wirksam ist</t>
        </is>
      </c>
      <c r="V339" s="2" t="inlineStr">
        <is>
          <t>οπιοειδές αναλγητικό|
ναρκωτικό αναλγητικό|
οπιούχο αναλγητικό|
οπιοειδές</t>
        </is>
      </c>
      <c r="W339" s="2" t="inlineStr">
        <is>
          <t>4|
4|
3|
3</t>
        </is>
      </c>
      <c r="X339" s="2" t="inlineStr">
        <is>
          <t xml:space="preserve">|
|
admitted|
</t>
        </is>
      </c>
      <c r="Y339" t="inlineStr">
        <is>
          <t>ουσία με ισχυρή αναλγητική δράση που περιλαμβάνεται στην ομάδα των φυσικών αλκαλοειδών του οπίου και των συνθετικών παραγώγων που παρουσιάζουν δράση ανάλογη με εκείνη των οπιούχων</t>
        </is>
      </c>
      <c r="Z339" s="2" t="inlineStr">
        <is>
          <t>opioid drug|
narcotic analgesic|
narcotic analgesic drug|
narcotic agent|
opoid, opoid drug|
opioid analgesic drug|
opioid analgesic|
opioid|
narcotic</t>
        </is>
      </c>
      <c r="AA339" s="2" t="inlineStr">
        <is>
          <t>3|
3|
3|
3|
1|
3|
3|
3|
3</t>
        </is>
      </c>
      <c r="AB339" s="2" t="inlineStr">
        <is>
          <t>|
|
|
|
|
|
|
|
deprecated</t>
        </is>
      </c>
      <c r="AC339" t="inlineStr">
        <is>
          <t>&lt;i&gt;analgesic&lt;/i&gt; [ &lt;a href="/entry/result/1364708/all" id="ENTRY_TO_ENTRY_CONVERTER" target="_blank"&gt;IATE:1364708&lt;/a&gt; ] used to alleviate moderate to severe pain and which is either a natural or semi-synthetic opiate (i.e. alkaloids contained in the resin of the opium poppy or derived from them), or a substance produced naturally in the body or synthetic drug that binds to &lt;i&gt;opioid receptors&lt;/i&gt; [ &lt;a href="/entry/result/1150092/all" id="ENTRY_TO_ENTRY_CONVERTER" target="_blank"&gt;IATE:1150092&lt;/a&gt; ] producing &lt;i&gt;agonist&lt;/i&gt; [ &lt;a href="/entry/result/202497/all" id="ENTRY_TO_ENTRY_CONVERTER" target="_blank"&gt;IATE:202497&lt;/a&gt; ]</t>
        </is>
      </c>
      <c r="AD339" s="2" t="inlineStr">
        <is>
          <t>analgésico narcótico|
opioide|
opiáceo|
morfínico|
analgésico opiáceo|
narcótico|
analgésico opioide</t>
        </is>
      </c>
      <c r="AE339" s="2" t="inlineStr">
        <is>
          <t>3|
3|
3|
3|
3|
3|
3</t>
        </is>
      </c>
      <c r="AF339" s="2" t="inlineStr">
        <is>
          <t>|
|
|
|
|
|
preferred</t>
        </is>
      </c>
      <c r="AG339" t="inlineStr">
        <is>
          <t>Fármacos que causan una analgesia de elevada intensidad, producida principalmente sobre el sistema nervioso central, así como otros efectos subjetivos que tienden a favorecer la fármacodependencia.</t>
        </is>
      </c>
      <c r="AH339" s="2" t="inlineStr">
        <is>
          <t>narkootiline valuvaigisti|
narkootiline analgeetikum|
opioidanalgeetikum</t>
        </is>
      </c>
      <c r="AI339" s="2" t="inlineStr">
        <is>
          <t>3|
3|
3</t>
        </is>
      </c>
      <c r="AJ339" s="2" t="inlineStr">
        <is>
          <t xml:space="preserve">|
|
</t>
        </is>
      </c>
      <c r="AK339" t="inlineStr">
        <is>
          <t/>
        </is>
      </c>
      <c r="AL339" s="2" t="inlineStr">
        <is>
          <t>huumaava kipulääke|
euforisoiva kipulääke</t>
        </is>
      </c>
      <c r="AM339" s="2" t="inlineStr">
        <is>
          <t>3|
3</t>
        </is>
      </c>
      <c r="AN339" s="2" t="inlineStr">
        <is>
          <t xml:space="preserve">|
</t>
        </is>
      </c>
      <c r="AO339" t="inlineStr">
        <is>
          <t>kivun lieventämiseen tai poistamiseen käytetty lääke, joihin kuuluvat mm. huumaavat eli euforisoivat kipulääkkeet (esim. opioidit) ja tulehduskipulääkkeet (anti-inflammatoriset kipulääkkeet)</t>
        </is>
      </c>
      <c r="AP339" s="2" t="inlineStr">
        <is>
          <t>analgésique narcotique|
narcotique analgésique|
analgésique opioïde|
opioïde</t>
        </is>
      </c>
      <c r="AQ339" s="2" t="inlineStr">
        <is>
          <t>3|
3|
3|
3</t>
        </is>
      </c>
      <c r="AR339" s="2" t="inlineStr">
        <is>
          <t xml:space="preserve">|
|
|
</t>
        </is>
      </c>
      <c r="AS339" t="inlineStr">
        <is>
          <t>analgésique naturel ou fabriqué (synthétique) utilisé pour soulager les douleurs sévères et modérées</t>
        </is>
      </c>
      <c r="AT339" s="2" t="inlineStr">
        <is>
          <t>anailgéiseach ópóideach</t>
        </is>
      </c>
      <c r="AU339" s="2" t="inlineStr">
        <is>
          <t>3</t>
        </is>
      </c>
      <c r="AV339" s="2" t="inlineStr">
        <is>
          <t/>
        </is>
      </c>
      <c r="AW339" t="inlineStr">
        <is>
          <t/>
        </is>
      </c>
      <c r="AX339" s="2" t="inlineStr">
        <is>
          <t>opojna droga</t>
        </is>
      </c>
      <c r="AY339" s="2" t="inlineStr">
        <is>
          <t>3</t>
        </is>
      </c>
      <c r="AZ339" s="2" t="inlineStr">
        <is>
          <t/>
        </is>
      </c>
      <c r="BA339" t="inlineStr">
        <is>
          <t/>
        </is>
      </c>
      <c r="BB339" s="2" t="inlineStr">
        <is>
          <t>opioid|
opioid analgetikum|
opioid fájdalomcsillapító|
kábító fájdalomcsillapító</t>
        </is>
      </c>
      <c r="BC339" s="2" t="inlineStr">
        <is>
          <t>4|
3|
3|
3</t>
        </is>
      </c>
      <c r="BD339" s="2" t="inlineStr">
        <is>
          <t>|
|
|
admitted</t>
        </is>
      </c>
      <c r="BE339" t="inlineStr">
        <is>
          <t/>
        </is>
      </c>
      <c r="BF339" s="2" t="inlineStr">
        <is>
          <t>analgesico narcotico|
farmaco narcotico|
analgesico oppioide|
oppioide</t>
        </is>
      </c>
      <c r="BG339" s="2" t="inlineStr">
        <is>
          <t>3|
3|
3|
3</t>
        </is>
      </c>
      <c r="BH339" s="2" t="inlineStr">
        <is>
          <t xml:space="preserve">|
|
|
</t>
        </is>
      </c>
      <c r="BI339" t="inlineStr">
        <is>
          <t>farmaco antidolorifico impiegato per dolori gravi che agisce sul sistema nervoso centrale e altera la percezione e può produrre tolleranza e dipendenza</t>
        </is>
      </c>
      <c r="BJ339" s="2" t="inlineStr">
        <is>
          <t>opioidinis analgetikas</t>
        </is>
      </c>
      <c r="BK339" s="2" t="inlineStr">
        <is>
          <t>3</t>
        </is>
      </c>
      <c r="BL339" s="2" t="inlineStr">
        <is>
          <t/>
        </is>
      </c>
      <c r="BM339" t="inlineStr">
        <is>
          <t>natūralus, pusiau sintetinis ar sintetinis vaistas, kuris specifiškai jungiasi su opioidiniais receptoriais ir sukelia tokį pat poveikį kaip endogeniniai opioidai</t>
        </is>
      </c>
      <c r="BN339" s="2" t="inlineStr">
        <is>
          <t>narkotiskie analgētiskie līdzekļi|
narkotisks analgētiskais līdzeklis</t>
        </is>
      </c>
      <c r="BO339" s="2" t="inlineStr">
        <is>
          <t>3|
3</t>
        </is>
      </c>
      <c r="BP339" s="2" t="inlineStr">
        <is>
          <t xml:space="preserve">preferred|
</t>
        </is>
      </c>
      <c r="BQ339" t="inlineStr">
        <is>
          <t>viela, kurai piemīt spēcīga pretsāpju darbība, bet kas izraisa atkarību.</t>
        </is>
      </c>
      <c r="BR339" s="2" t="inlineStr">
        <is>
          <t>analġeżiku narkotiku|
analġeżiku oppjojde</t>
        </is>
      </c>
      <c r="BS339" s="2" t="inlineStr">
        <is>
          <t>3|
3</t>
        </is>
      </c>
      <c r="BT339" s="2" t="inlineStr">
        <is>
          <t xml:space="preserve">|
</t>
        </is>
      </c>
      <c r="BU339" t="inlineStr">
        <is>
          <t>mediċina li ttaffi l-uġigħ u li tista' tikkawża tirżiħ u tikkaġuna stat ta' inkoxjenza, li taħdem billi tingħaqad ma' riċetturi oppjojdi fis-sistema nervuża ċentrali u periferali</t>
        </is>
      </c>
      <c r="BV339" s="2" t="inlineStr">
        <is>
          <t>narcotisch analgeticum</t>
        </is>
      </c>
      <c r="BW339" s="2" t="inlineStr">
        <is>
          <t>3</t>
        </is>
      </c>
      <c r="BX339" s="2" t="inlineStr">
        <is>
          <t/>
        </is>
      </c>
      <c r="BY339" t="inlineStr">
        <is>
          <t>soort pijnstillend middel dat veeleer op het centraal zenuwstelsel inwerkt dan op het perifere zenuwstelsel.</t>
        </is>
      </c>
      <c r="BZ339" s="2" t="inlineStr">
        <is>
          <t>narkotyczny lek przeciwbólowy|
opioidowy lek przeciwbólowy|
opioid</t>
        </is>
      </c>
      <c r="CA339" s="2" t="inlineStr">
        <is>
          <t>3|
3|
3</t>
        </is>
      </c>
      <c r="CB339" s="2" t="inlineStr">
        <is>
          <t xml:space="preserve">|
|
</t>
        </is>
      </c>
      <c r="CC339" t="inlineStr">
        <is>
          <t>lek działający silnie przeciwbólowo i ogólnie depresyjnie na ośrodkowy układ nerwowy, w większych dawkach działający narkotycznie, wywołujący tolerancję i lekozależność</t>
        </is>
      </c>
      <c r="CD339" s="2" t="inlineStr">
        <is>
          <t>analgésico narcótico</t>
        </is>
      </c>
      <c r="CE339" s="2" t="inlineStr">
        <is>
          <t>3</t>
        </is>
      </c>
      <c r="CF339" s="2" t="inlineStr">
        <is>
          <t/>
        </is>
      </c>
      <c r="CG339" t="inlineStr">
        <is>
          <t>Substância que, além de provocar ausência de perceção ao estímulo da dor, induz a um estado de alteração da consciência denominado «consciência estuporosa».</t>
        </is>
      </c>
      <c r="CH339" s="2" t="inlineStr">
        <is>
          <t>narcotic analgezic|
analgezic opioid</t>
        </is>
      </c>
      <c r="CI339" s="2" t="inlineStr">
        <is>
          <t>3|
3</t>
        </is>
      </c>
      <c r="CJ339" s="2" t="inlineStr">
        <is>
          <t xml:space="preserve">|
</t>
        </is>
      </c>
      <c r="CK339" t="inlineStr">
        <is>
          <t/>
        </is>
      </c>
      <c r="CL339" s="2" t="inlineStr">
        <is>
          <t>narkotické analgetikum|
opioid|
opioidné analgetikum</t>
        </is>
      </c>
      <c r="CM339" s="2" t="inlineStr">
        <is>
          <t>3|
3|
3</t>
        </is>
      </c>
      <c r="CN339" s="2" t="inlineStr">
        <is>
          <t xml:space="preserve">|
|
</t>
        </is>
      </c>
      <c r="CO339" t="inlineStr">
        <is>
          <t>látka určená na potlačenie bolesti, ktorá pôsobí ako &lt;i&gt;agonista&lt;/i&gt; ( &lt;a href="/entry/result/202497/all" id="ENTRY_TO_ENTRY_CONVERTER" target="_blank"&gt;IATE:202497&lt;/a&gt; ) na &lt;i&gt;opioidné receptory&lt;/i&gt; ( &lt;a href="/entry/result/1150092/all" id="ENTRY_TO_ENTRY_CONVERTER" target="_blank"&gt;IATE:1150092&lt;/a&gt; )</t>
        </is>
      </c>
      <c r="CP339" s="2" t="inlineStr">
        <is>
          <t>opioidni analgetik|
opioid</t>
        </is>
      </c>
      <c r="CQ339" s="2" t="inlineStr">
        <is>
          <t>3|
3</t>
        </is>
      </c>
      <c r="CR339" s="2" t="inlineStr">
        <is>
          <t xml:space="preserve">|
</t>
        </is>
      </c>
      <c r="CS339" t="inlineStr">
        <is>
          <t>spojina z morfinu podobnim delovanjem na žive organizme</t>
        </is>
      </c>
      <c r="CT339" s="2" t="inlineStr">
        <is>
          <t>narkotiskt analgetikum|
centralt verkande analgetikum|
opioid|
opioidanalgetikum</t>
        </is>
      </c>
      <c r="CU339" s="2" t="inlineStr">
        <is>
          <t>3|
3|
3|
3</t>
        </is>
      </c>
      <c r="CV339" s="2" t="inlineStr">
        <is>
          <t xml:space="preserve">|
|
|
</t>
        </is>
      </c>
      <c r="CW339" t="inlineStr">
        <is>
          <t/>
        </is>
      </c>
    </row>
    <row r="340">
      <c r="A340" s="1" t="str">
        <f>HYPERLINK("https://iate.europa.eu/entry/result/3529464/all", "3529464")</f>
        <v>3529464</v>
      </c>
      <c r="B340" t="inlineStr">
        <is>
          <t>SOCIAL QUESTIONS</t>
        </is>
      </c>
      <c r="C340" t="inlineStr">
        <is>
          <t>SOCIAL QUESTIONS|social affairs|social problem</t>
        </is>
      </c>
      <c r="D340" t="inlineStr">
        <is>
          <t>yes</t>
        </is>
      </c>
      <c r="E340" t="inlineStr">
        <is>
          <t/>
        </is>
      </c>
      <c r="F340" s="2" t="inlineStr">
        <is>
          <t>свръхдоза</t>
        </is>
      </c>
      <c r="G340" s="2" t="inlineStr">
        <is>
          <t>3</t>
        </is>
      </c>
      <c r="H340" s="2" t="inlineStr">
        <is>
          <t/>
        </is>
      </c>
      <c r="I340" t="inlineStr">
        <is>
          <t>поглъщане на психоактивно вещество (напр. опиат, стимулант или хипнотично-седативен наркотик) в по-големи дози от тези, които организма е свикнал да понася, в резултат на което възникват неочаквани/нежелани реакции, които могат да включват кома и смърт от сърдечна недостатъчност или респираторна депресия.</t>
        </is>
      </c>
      <c r="J340" s="2" t="inlineStr">
        <is>
          <t>předávkování</t>
        </is>
      </c>
      <c r="K340" s="2" t="inlineStr">
        <is>
          <t>3</t>
        </is>
      </c>
      <c r="L340" s="2" t="inlineStr">
        <is>
          <t/>
        </is>
      </c>
      <c r="M340" t="inlineStr">
        <is>
          <t>užití psychoaktivní látky (např. opiátu, stimulantu, hypnotika nebo sedativa) ve větším množství, než na jaké má organismus vypěstovanou toleranci, které má neočekávané/nechtěné projevy, mezi něž může patřit kóma a smrt způsobená srdečním nebo dechovým selháním.</t>
        </is>
      </c>
      <c r="N340" s="2" t="inlineStr">
        <is>
          <t>overdosis</t>
        </is>
      </c>
      <c r="O340" s="2" t="inlineStr">
        <is>
          <t>3</t>
        </is>
      </c>
      <c r="P340" s="2" t="inlineStr">
        <is>
          <t/>
        </is>
      </c>
      <c r="Q340" t="inlineStr">
        <is>
          <t>indtagelse af et psykoaktivt stof (f.eks. opiat, stimulerende eller hypnotisk-beroligende stof) i større mængder, end systemet kan klare, hvilket medfører uventede/ufrivillige effekter såsom koma og dødsfald grundet hjertestop eller åndenød.</t>
        </is>
      </c>
      <c r="R340" s="2" t="inlineStr">
        <is>
          <t>Überdosierung</t>
        </is>
      </c>
      <c r="S340" s="2" t="inlineStr">
        <is>
          <t>3</t>
        </is>
      </c>
      <c r="T340" s="2" t="inlineStr">
        <is>
          <t/>
        </is>
      </c>
      <c r="U340" t="inlineStr">
        <is>
          <t>Einnahme von psychoaktiven Substanzen (z. B. Opiate, Stimulanzien oder Hypnotika/Sedativa) in einer Menge, die der Körper nicht mehr toleriert. Unerwartete/unerwünschte Folgen sind dabei z. B. Koma und Tod durch Herzversagen oder Atemnot.</t>
        </is>
      </c>
      <c r="V340" s="2" t="inlineStr">
        <is>
          <t>υπερβολική δόση</t>
        </is>
      </c>
      <c r="W340" s="2" t="inlineStr">
        <is>
          <t>3</t>
        </is>
      </c>
      <c r="X340" s="2" t="inlineStr">
        <is>
          <t/>
        </is>
      </c>
      <c r="Y340" t="inlineStr">
        <is>
          <t>πρόσληψη ψυχοδραστικής ουσίας (π.χ. οπιούχο, διεγερτική ή υπνωτικήηρεμιστική ουσία) σε ποσότητες μεγαλύτερες από αυτές που ανέχεται ο οργανισμός με αποτέλεσμα απροσδόκητες / ανεπιθύμητες ενέργειες, στις οποίες περιλαμβάνονται κώμα και θάνατος λόγω καρδιακής ανεπάρκειας ή αναπνευστικής καταστολής</t>
        </is>
      </c>
      <c r="Z340" s="2" t="inlineStr">
        <is>
          <t>overdose|
OD</t>
        </is>
      </c>
      <c r="AA340" s="2" t="inlineStr">
        <is>
          <t>3|
3</t>
        </is>
      </c>
      <c r="AB340" s="2" t="inlineStr">
        <is>
          <t xml:space="preserve">|
</t>
        </is>
      </c>
      <c r="AC340" t="inlineStr">
        <is>
          <t>ingestion of a psychoactive substance (e.g. opiate, stimulant or hypnotic-sedative drug) in larger amounts than the system has acquired a tolerance to, resulting in unexpected/unwanted effects which may include coma and death from heart failure or respiratory depression.</t>
        </is>
      </c>
      <c r="AD340" s="2" t="inlineStr">
        <is>
          <t>sobredosis</t>
        </is>
      </c>
      <c r="AE340" s="2" t="inlineStr">
        <is>
          <t>3</t>
        </is>
      </c>
      <c r="AF340" s="2" t="inlineStr">
        <is>
          <t/>
        </is>
      </c>
      <c r="AG340" t="inlineStr">
        <is>
          <t>ingesta de una sustancia psicoactiva (por ejemplo, opiáceo, estimulante o droga hipnótico-sedante) en cantidades mayores que las que el organismo tolera habitualmente ; esta situación deriva en efectos no deseados que pueden incluir el coma y el fallecimiento por fallo cardíaco o depresión respiratoria.</t>
        </is>
      </c>
      <c r="AH340" s="2" t="inlineStr">
        <is>
          <t>üledoos|
üleannustamine</t>
        </is>
      </c>
      <c r="AI340" s="2" t="inlineStr">
        <is>
          <t>3|
3</t>
        </is>
      </c>
      <c r="AJ340" s="2" t="inlineStr">
        <is>
          <t xml:space="preserve">|
</t>
        </is>
      </c>
      <c r="AK340" t="inlineStr">
        <is>
          <t>psühhoaktiivse aine (nt opiaadi, stimulandi või hüpnootilis-sedatiivse aine) manustamine suuremas koguses, kui organism on harjunud, mille tagajärjel tekivad ootamatud/soovimatud toimed, mis võivad hõlmata koomat ja surma südamerikke või hingamishäirete tõttu.</t>
        </is>
      </c>
      <c r="AL340" s="2" t="inlineStr">
        <is>
          <t>yliannostus</t>
        </is>
      </c>
      <c r="AM340" s="2" t="inlineStr">
        <is>
          <t>3</t>
        </is>
      </c>
      <c r="AN340" s="2" t="inlineStr">
        <is>
          <t/>
        </is>
      </c>
      <c r="AO340" t="inlineStr">
        <is>
          <t>psykoaktiivisen aineen (esim. opiaatin, piristeen tai hypnoottisen ja rauhoittavan huumeen) nauttiminen elimistön saavuttaman sietokyvyn ylittävissä määrissä, mikä johtaaa odottamattomiin/haitallisiin vaikutuksiin, esimerkiksi sydämen vajaatoiminnan aiheuttamaan koomaan tai kuolemaan tai hengityksen lamaantumiseen.</t>
        </is>
      </c>
      <c r="AP340" t="inlineStr">
        <is>
          <t/>
        </is>
      </c>
      <c r="AQ340" t="inlineStr">
        <is>
          <t/>
        </is>
      </c>
      <c r="AR340" t="inlineStr">
        <is>
          <t/>
        </is>
      </c>
      <c r="AS340" t="inlineStr">
        <is>
          <t/>
        </is>
      </c>
      <c r="AT340" s="2" t="inlineStr">
        <is>
          <t>ródháileog</t>
        </is>
      </c>
      <c r="AU340" s="2" t="inlineStr">
        <is>
          <t>3</t>
        </is>
      </c>
      <c r="AV340" s="2" t="inlineStr">
        <is>
          <t/>
        </is>
      </c>
      <c r="AW340" t="inlineStr">
        <is>
          <t>slogadh substainte sícighníomhaí (m.sh. codlaidíneach, spreagthach nó druga hiopnóiseach-támhaíoch) i méideanna níos mó ná mar a bhfuil fulaingt faighte ag an gcóras maidir leo, rud a chruthaíonn iarmhairtí gan choinne/gan iarraidh a bhféadfaí támhnéal agus bás ó chliseadh croí nó ísliú riospráide a áireamh orthu</t>
        </is>
      </c>
      <c r="AX340" s="2" t="inlineStr">
        <is>
          <t>predoziranje</t>
        </is>
      </c>
      <c r="AY340" s="2" t="inlineStr">
        <is>
          <t>3</t>
        </is>
      </c>
      <c r="AZ340" s="2" t="inlineStr">
        <is>
          <t/>
        </is>
      </c>
      <c r="BA340" t="inlineStr">
        <is>
          <t>unošenje u organizam psihoaktivne tvari (npr. opijata, stimulansa ili hipnotika/sedativa) u većim količinama od onih na koje je sustav razvio toleranciju, rezultirajući neočekivanim/neželjenim učincima koji mogu uključivati komu i smrt zbog otkazivanja srca ili dišnog sustava</t>
        </is>
      </c>
      <c r="BB340" s="2" t="inlineStr">
        <is>
          <t>túladagolás|
OD</t>
        </is>
      </c>
      <c r="BC340" s="2" t="inlineStr">
        <is>
          <t>3|
3</t>
        </is>
      </c>
      <c r="BD340" s="2" t="inlineStr">
        <is>
          <t xml:space="preserve">|
</t>
        </is>
      </c>
      <c r="BE340" t="inlineStr">
        <is>
          <t>Egy pszichoaktív anyagnak (pl. opiát, stimuláns vagy szedato-hipnotikus szer) a szervezet által toleráltnál nagyobb mennyiségben történő fogyasztása, ami nem várt/nem kívánt hatásokat idéz elő, köztük akár kómát és szívelégtelenség vagy légzési elégtelenség miatti halált is.</t>
        </is>
      </c>
      <c r="BF340" s="2" t="inlineStr">
        <is>
          <t>overdose</t>
        </is>
      </c>
      <c r="BG340" s="2" t="inlineStr">
        <is>
          <t>3</t>
        </is>
      </c>
      <c r="BH340" s="2" t="inlineStr">
        <is>
          <t/>
        </is>
      </c>
      <c r="BI340" t="inlineStr">
        <is>
          <t>ingestione di una sostanza psicoattiva (ad esempio oppiaceo, sostanza stupefacente stimolante o sedativo-ipnotica) in quantità superiore rispetto a quella tollerata dall’organismo, avente come risultato effetti inaspettati/indesiderati che possono comprendere coma e morte per arresto cardiaco o depressione respiratoria.</t>
        </is>
      </c>
      <c r="BJ340" s="2" t="inlineStr">
        <is>
          <t>perdozavimas|
apsinuodijimas</t>
        </is>
      </c>
      <c r="BK340" s="2" t="inlineStr">
        <is>
          <t>3|
3</t>
        </is>
      </c>
      <c r="BL340" s="2" t="inlineStr">
        <is>
          <t xml:space="preserve">|
</t>
        </is>
      </c>
      <c r="BM340" t="inlineStr">
        <is>
          <t>Didesnio nei organizmas toleruoja psichoaktyviosios medžiagos (pvz., opiato, stimulianto arba migdomojo ar raminamojo vaisto) kiekio nurijimas, kuris lemia nenumatytą ir (arba) nepageidaujamą poveikį ir gali sukelti komą ir mirtį nuo širdies veiklos arba kvėpavimo nepakankamumo.</t>
        </is>
      </c>
      <c r="BN340" s="2" t="inlineStr">
        <is>
          <t>pārdozēšana</t>
        </is>
      </c>
      <c r="BO340" s="2" t="inlineStr">
        <is>
          <t>3</t>
        </is>
      </c>
      <c r="BP340" s="2" t="inlineStr">
        <is>
          <t/>
        </is>
      </c>
      <c r="BQ340" t="inlineStr">
        <is>
          <t>Psihoaktīvas vielas (piemēram, opiāta, uzbudinoša vai sedatīvi hipnotiska līdzekļa) injicēšana lielākā daudzumā nekā organisms spēj pieņemt, kā rezultātā rodas neparedzētas/nevēlamas sekas, tostarp koma un nāve sirdsdarbības apstāšanās vai respiratorās depresijas dēļ.</t>
        </is>
      </c>
      <c r="BR340" s="2" t="inlineStr">
        <is>
          <t>overdose|
OD|
doża eċċessiva|
DE</t>
        </is>
      </c>
      <c r="BS340" s="2" t="inlineStr">
        <is>
          <t>3|
3|
3|
3</t>
        </is>
      </c>
      <c r="BT340" s="2" t="inlineStr">
        <is>
          <t xml:space="preserve">|
|
|
</t>
        </is>
      </c>
      <c r="BU340" t="inlineStr">
        <is>
          <t>inġestjoni ta’ sustanza psikoattiva (eż. loppjati, droga stimulanti jew ipnotika-sedattiva) f’ammonti akbar milli s-sistema tkun kisbet tolleranza għalihom, li tirriżulta f’effetti mhux mistennija/mhux mixtieqa li jistgħu jinkludu l-koma u l-mewt b’attakk tal-qalb jew b’dipressjoni respiratorja.</t>
        </is>
      </c>
      <c r="BV340" s="2" t="inlineStr">
        <is>
          <t>overdosis|
OD</t>
        </is>
      </c>
      <c r="BW340" s="2" t="inlineStr">
        <is>
          <t>3|
3</t>
        </is>
      </c>
      <c r="BX340" s="2" t="inlineStr">
        <is>
          <t xml:space="preserve">|
</t>
        </is>
      </c>
      <c r="BY340" t="inlineStr">
        <is>
          <t>inname van een psychoactieve stof (bijv. opiaat, stimulerend middel of hypnotische sedatieve drug) in grotere hoeveelheden dan waarvoor het systeem tolerantie heeft verworven, wat leidt tot onverwachte/ongewenste effecten waaronder mogelijk coma en overlijden door hartfalen of stokkende ademhaling.</t>
        </is>
      </c>
      <c r="BZ340" s="2" t="inlineStr">
        <is>
          <t>przedawkowanie</t>
        </is>
      </c>
      <c r="CA340" s="2" t="inlineStr">
        <is>
          <t>3</t>
        </is>
      </c>
      <c r="CB340" s="2" t="inlineStr">
        <is>
          <t/>
        </is>
      </c>
      <c r="CC340" t="inlineStr">
        <is>
          <t>spożycie substancji psychoaktywnej (np. opiatu, środka pobudzającego lub leku o działaniu nasennym i uspokajającym) w ilościach przekraczających tolerancję organizmu, prowadzące do nieoczekiwanych i niepożądanych skutków, takich jak np. śpiączka i śmierć w wyniku niewydolności serca lub wstrzymania akcji oddechowej.</t>
        </is>
      </c>
      <c r="CD340" s="2" t="inlineStr">
        <is>
          <t>overdose|
sobredose</t>
        </is>
      </c>
      <c r="CE340" s="2" t="inlineStr">
        <is>
          <t>3|
3</t>
        </is>
      </c>
      <c r="CF340" s="2" t="inlineStr">
        <is>
          <t xml:space="preserve">|
</t>
        </is>
      </c>
      <c r="CG340" t="inlineStr">
        <is>
          <t>ingestão de uma substância psicoactiva (por exemplo, opiáceo, droga estimulante ou hipnótica-sedativa) em quantidades superiores às toleradas pelo organismo, originando efeitos inesperados/indesejados que podem incluir coma e morte devido a insuficiência cardíaca ou depressão respiratória.</t>
        </is>
      </c>
      <c r="CH340" s="2" t="inlineStr">
        <is>
          <t>supradoză</t>
        </is>
      </c>
      <c r="CI340" s="2" t="inlineStr">
        <is>
          <t>3</t>
        </is>
      </c>
      <c r="CJ340" s="2" t="inlineStr">
        <is>
          <t/>
        </is>
      </c>
      <c r="CK340" t="inlineStr">
        <is>
          <t>ingerarea unei substanțe psihoactive (de exemplu opiacee, droguri stimulatoare sau hipnotice și sedative) în cantități mai mari decât cele tolerate de sistem, care produce efecte neașteptate sau nedorite, printre care coma și decesul cauzate de insuficiență cardiacă sau depresie respiratorie.</t>
        </is>
      </c>
      <c r="CL340" s="2" t="inlineStr">
        <is>
          <t>predávkovanie</t>
        </is>
      </c>
      <c r="CM340" s="2" t="inlineStr">
        <is>
          <t>3</t>
        </is>
      </c>
      <c r="CN340" s="2" t="inlineStr">
        <is>
          <t/>
        </is>
      </c>
      <c r="CO340" t="inlineStr">
        <is>
          <t>požitie psychoaktívnej látky (napr. opiátu, stimulačnej alebo hypnoticko-sedatívnej drogy) vo väčších množstvách, než na ktoré organizmus získal toleranciu, čo spôsobí neočakávané/neželané účinky vrátane kómy a smrti zapríčinenej zlyhaním srdca alebo zástavou dýchania.</t>
        </is>
      </c>
      <c r="CP340" s="2" t="inlineStr">
        <is>
          <t>prevelik odmerek</t>
        </is>
      </c>
      <c r="CQ340" s="2" t="inlineStr">
        <is>
          <t>3</t>
        </is>
      </c>
      <c r="CR340" s="2" t="inlineStr">
        <is>
          <t/>
        </is>
      </c>
      <c r="CS340" t="inlineStr">
        <is>
          <t>zaužitje psihoaktivne snovi (npr. opiata, stimulansa ali hipnotika-pomirjevala) v večjih količinah, kot jih prenese sistem, kar vodi do nepričakovanih/neželenih učinkov, ki lahko vključujejo komo in smrt zaradi odpovedi srca ali zastoja dihanja.</t>
        </is>
      </c>
      <c r="CT340" s="2" t="inlineStr">
        <is>
          <t>överdos</t>
        </is>
      </c>
      <c r="CU340" s="2" t="inlineStr">
        <is>
          <t>3</t>
        </is>
      </c>
      <c r="CV340" s="2" t="inlineStr">
        <is>
          <t/>
        </is>
      </c>
      <c r="CW340" t="inlineStr">
        <is>
          <t>förtäring av ett psykoaktivt ämne (t.ex. opiat, stimulantia eller lugnande medel) i större mängd än individen har förvärvat tolerans mot, med oväntade/oönskade effekter såsom koma och dödsfall till följd av t.ex. hjärtsvikt eller andningsdepression.</t>
        </is>
      </c>
    </row>
    <row r="341">
      <c r="A341" s="1" t="str">
        <f>HYPERLINK("https://iate.europa.eu/entry/result/3578550/all", "3578550")</f>
        <v>3578550</v>
      </c>
      <c r="B341" t="inlineStr">
        <is>
          <t>SOCIAL QUESTIONS</t>
        </is>
      </c>
      <c r="C341" t="inlineStr">
        <is>
          <t>SOCIAL QUESTIONS|health|illness|cardiovascular disease</t>
        </is>
      </c>
      <c r="D341" t="inlineStr">
        <is>
          <t>yes</t>
        </is>
      </c>
      <c r="E341" t="inlineStr">
        <is>
          <t/>
        </is>
      </c>
      <c r="F341" t="inlineStr">
        <is>
          <t/>
        </is>
      </c>
      <c r="G341" t="inlineStr">
        <is>
          <t/>
        </is>
      </c>
      <c r="H341" t="inlineStr">
        <is>
          <t/>
        </is>
      </c>
      <c r="I341" t="inlineStr">
        <is>
          <t/>
        </is>
      </c>
      <c r="J341" t="inlineStr">
        <is>
          <t/>
        </is>
      </c>
      <c r="K341" t="inlineStr">
        <is>
          <t/>
        </is>
      </c>
      <c r="L341" t="inlineStr">
        <is>
          <t/>
        </is>
      </c>
      <c r="M341" t="inlineStr">
        <is>
          <t/>
        </is>
      </c>
      <c r="N341" t="inlineStr">
        <is>
          <t/>
        </is>
      </c>
      <c r="O341" t="inlineStr">
        <is>
          <t/>
        </is>
      </c>
      <c r="P341" t="inlineStr">
        <is>
          <t/>
        </is>
      </c>
      <c r="Q341" t="inlineStr">
        <is>
          <t/>
        </is>
      </c>
      <c r="R341" s="2" t="inlineStr">
        <is>
          <t>kongestive Herzinsuffizienz</t>
        </is>
      </c>
      <c r="S341" s="2" t="inlineStr">
        <is>
          <t>3</t>
        </is>
      </c>
      <c r="T341" s="2" t="inlineStr">
        <is>
          <t/>
        </is>
      </c>
      <c r="U341" t="inlineStr">
        <is>
          <t/>
        </is>
      </c>
      <c r="V341" s="2" t="inlineStr">
        <is>
          <t>συμφορητική καρδιακή ανεπάρκεια</t>
        </is>
      </c>
      <c r="W341" s="2" t="inlineStr">
        <is>
          <t>4</t>
        </is>
      </c>
      <c r="X341" s="2" t="inlineStr">
        <is>
          <t/>
        </is>
      </c>
      <c r="Y341" t="inlineStr">
        <is>
          <t>κλινικό σύνδρομο που οφείλεται στην αδυναμία της καρδιάς να διατηρήσει επαρκή αιμάτωση για τις μεταβολικές ανάγκες των ιστών</t>
        </is>
      </c>
      <c r="Z341" s="2" t="inlineStr">
        <is>
          <t>congestive heart failure|
CHF</t>
        </is>
      </c>
      <c r="AA341" s="2" t="inlineStr">
        <is>
          <t>3|
3</t>
        </is>
      </c>
      <c r="AB341" s="2" t="inlineStr">
        <is>
          <t xml:space="preserve">|
</t>
        </is>
      </c>
      <c r="AC341" t="inlineStr">
        <is>
          <t>type of heart failure [ &lt;a href="https://iate.europa.eu/entry/result/1584546/all" target="_blank"&gt;1584546&lt;/a&gt; ] in which blood flow out of the heart slows and blood returning to the heart through the veins backs up, causig congestion in the body's tissues</t>
        </is>
      </c>
      <c r="AD341" s="2" t="inlineStr">
        <is>
          <t>insuficiencia cardíaca congestiva</t>
        </is>
      </c>
      <c r="AE341" s="2" t="inlineStr">
        <is>
          <t>3</t>
        </is>
      </c>
      <c r="AF341" s="2" t="inlineStr">
        <is>
          <t/>
        </is>
      </c>
      <c r="AG341" t="inlineStr">
        <is>
          <t>Síndrome caracterizado por la imposibilidad del corazón de mantener un gasto cardíaco suficiente para las necesidades metabólicas del organismo, aunque el volumen de llenado del corazón sea suficiente y se activen los mecanismos neurohormonales compensadores.</t>
        </is>
      </c>
      <c r="AH341" s="2" t="inlineStr">
        <is>
          <t>kongestiivne südamepuudulikkus</t>
        </is>
      </c>
      <c r="AI341" s="2" t="inlineStr">
        <is>
          <t>3</t>
        </is>
      </c>
      <c r="AJ341" s="2" t="inlineStr">
        <is>
          <t/>
        </is>
      </c>
      <c r="AK341" t="inlineStr">
        <is>
          <t>seisund, mille korral süda ei ole võimeline küllalt kiiresti pumpama sinna saabuvat verd või venoosne naas südamesse on ebapiisav</t>
        </is>
      </c>
      <c r="AL341" t="inlineStr">
        <is>
          <t/>
        </is>
      </c>
      <c r="AM341" t="inlineStr">
        <is>
          <t/>
        </is>
      </c>
      <c r="AN341" t="inlineStr">
        <is>
          <t/>
        </is>
      </c>
      <c r="AO341" t="inlineStr">
        <is>
          <t/>
        </is>
      </c>
      <c r="AP341" s="2" t="inlineStr">
        <is>
          <t>insuffisance cardiaque congestive|
ICC</t>
        </is>
      </c>
      <c r="AQ341" s="2" t="inlineStr">
        <is>
          <t>3|
2</t>
        </is>
      </c>
      <c r="AR341" s="2" t="inlineStr">
        <is>
          <t xml:space="preserve">|
</t>
        </is>
      </c>
      <c r="AS341" t="inlineStr">
        <is>
          <t/>
        </is>
      </c>
      <c r="AT341" s="2" t="inlineStr">
        <is>
          <t>cliseadh plúchtach croí</t>
        </is>
      </c>
      <c r="AU341" s="2" t="inlineStr">
        <is>
          <t>3</t>
        </is>
      </c>
      <c r="AV341" s="2" t="inlineStr">
        <is>
          <t/>
        </is>
      </c>
      <c r="AW341" t="inlineStr">
        <is>
          <t/>
        </is>
      </c>
      <c r="AX341" t="inlineStr">
        <is>
          <t/>
        </is>
      </c>
      <c r="AY341" t="inlineStr">
        <is>
          <t/>
        </is>
      </c>
      <c r="AZ341" t="inlineStr">
        <is>
          <t/>
        </is>
      </c>
      <c r="BA341" t="inlineStr">
        <is>
          <t/>
        </is>
      </c>
      <c r="BB341" t="inlineStr">
        <is>
          <t/>
        </is>
      </c>
      <c r="BC341" t="inlineStr">
        <is>
          <t/>
        </is>
      </c>
      <c r="BD341" t="inlineStr">
        <is>
          <t/>
        </is>
      </c>
      <c r="BE341" t="inlineStr">
        <is>
          <t/>
        </is>
      </c>
      <c r="BF341" t="inlineStr">
        <is>
          <t/>
        </is>
      </c>
      <c r="BG341" t="inlineStr">
        <is>
          <t/>
        </is>
      </c>
      <c r="BH341" t="inlineStr">
        <is>
          <t/>
        </is>
      </c>
      <c r="BI341" t="inlineStr">
        <is>
          <t/>
        </is>
      </c>
      <c r="BJ341" s="2" t="inlineStr">
        <is>
          <t>stazinis širdies nepakankamumas</t>
        </is>
      </c>
      <c r="BK341" s="2" t="inlineStr">
        <is>
          <t>3</t>
        </is>
      </c>
      <c r="BL341" s="2" t="inlineStr">
        <is>
          <t/>
        </is>
      </c>
      <c r="BM341" t="inlineStr">
        <is>
          <t>organizmo būklė, kai širdis nepajėgia audinių ir organų aprūpinti kraujo kiekiu, būtinu metabolinėms jų funkcijoms patenkinti</t>
        </is>
      </c>
      <c r="BN341" t="inlineStr">
        <is>
          <t/>
        </is>
      </c>
      <c r="BO341" t="inlineStr">
        <is>
          <t/>
        </is>
      </c>
      <c r="BP341" t="inlineStr">
        <is>
          <t/>
        </is>
      </c>
      <c r="BQ341" t="inlineStr">
        <is>
          <t/>
        </is>
      </c>
      <c r="BR341" t="inlineStr">
        <is>
          <t/>
        </is>
      </c>
      <c r="BS341" t="inlineStr">
        <is>
          <t/>
        </is>
      </c>
      <c r="BT341" t="inlineStr">
        <is>
          <t/>
        </is>
      </c>
      <c r="BU341" t="inlineStr">
        <is>
          <t/>
        </is>
      </c>
      <c r="BV341" t="inlineStr">
        <is>
          <t/>
        </is>
      </c>
      <c r="BW341" t="inlineStr">
        <is>
          <t/>
        </is>
      </c>
      <c r="BX341" t="inlineStr">
        <is>
          <t/>
        </is>
      </c>
      <c r="BY341" t="inlineStr">
        <is>
          <t/>
        </is>
      </c>
      <c r="BZ341" t="inlineStr">
        <is>
          <t/>
        </is>
      </c>
      <c r="CA341" t="inlineStr">
        <is>
          <t/>
        </is>
      </c>
      <c r="CB341" t="inlineStr">
        <is>
          <t/>
        </is>
      </c>
      <c r="CC341" t="inlineStr">
        <is>
          <t/>
        </is>
      </c>
      <c r="CD341" s="2" t="inlineStr">
        <is>
          <t>insuficiência cardíaca congestiva|
ICC</t>
        </is>
      </c>
      <c r="CE341" s="2" t="inlineStr">
        <is>
          <t>3|
3</t>
        </is>
      </c>
      <c r="CF341" s="2" t="inlineStr">
        <is>
          <t xml:space="preserve">|
</t>
        </is>
      </c>
      <c r="CG341" t="inlineStr">
        <is>
          <t>Doença cardíaca grave em que a quantidade de sangue que o coração bombeia é insuficiente para satisfazer as necessidades de oxigénio e de nutrientes do organismo.</t>
        </is>
      </c>
      <c r="CH341" s="2" t="inlineStr">
        <is>
          <t>insuficiență cardiacă congestivă</t>
        </is>
      </c>
      <c r="CI341" s="2" t="inlineStr">
        <is>
          <t>3</t>
        </is>
      </c>
      <c r="CJ341" s="2" t="inlineStr">
        <is>
          <t/>
        </is>
      </c>
      <c r="CK341" t="inlineStr">
        <is>
          <t>stare patologică manifestată prin imposibilitatea miocardului de a mai asigura un debit cardiac suficient în raport cu nevoile organismului</t>
        </is>
      </c>
      <c r="CL341" s="2" t="inlineStr">
        <is>
          <t>kongestívne srdcové zlyhanie|
kongestívne zlyhanie srdca</t>
        </is>
      </c>
      <c r="CM341" s="2" t="inlineStr">
        <is>
          <t>3|
3</t>
        </is>
      </c>
      <c r="CN341" s="2" t="inlineStr">
        <is>
          <t xml:space="preserve">|
</t>
        </is>
      </c>
      <c r="CO341" t="inlineStr">
        <is>
          <t>slabosť srdcového svalu, ktorá vedie k nahromadeniu tekutiny v telesných tkanivách</t>
        </is>
      </c>
      <c r="CP341" t="inlineStr">
        <is>
          <t/>
        </is>
      </c>
      <c r="CQ341" t="inlineStr">
        <is>
          <t/>
        </is>
      </c>
      <c r="CR341" t="inlineStr">
        <is>
          <t/>
        </is>
      </c>
      <c r="CS341" t="inlineStr">
        <is>
          <t/>
        </is>
      </c>
      <c r="CT341" t="inlineStr">
        <is>
          <t/>
        </is>
      </c>
      <c r="CU341" t="inlineStr">
        <is>
          <t/>
        </is>
      </c>
      <c r="CV341" t="inlineStr">
        <is>
          <t/>
        </is>
      </c>
      <c r="CW341" t="inlineStr">
        <is>
          <t/>
        </is>
      </c>
    </row>
    <row r="342">
      <c r="A342" s="1" t="str">
        <f>HYPERLINK("https://iate.europa.eu/entry/result/34937/all", "34937")</f>
        <v>34937</v>
      </c>
      <c r="B342" t="inlineStr">
        <is>
          <t>SOCIAL QUESTIONS;EUROPEAN UNION</t>
        </is>
      </c>
      <c r="C342" t="inlineStr">
        <is>
          <t>SOCIAL QUESTIONS|health|pharmaceutical industry;EUROPEAN UNION|EU institutions and European civil service|EU office or agency|European Medicines Agency</t>
        </is>
      </c>
      <c r="D342" t="inlineStr">
        <is>
          <t>yes</t>
        </is>
      </c>
      <c r="E342" t="inlineStr">
        <is>
          <t/>
        </is>
      </c>
      <c r="F342" t="inlineStr">
        <is>
          <t/>
        </is>
      </c>
      <c r="G342" t="inlineStr">
        <is>
          <t/>
        </is>
      </c>
      <c r="H342" t="inlineStr">
        <is>
          <t/>
        </is>
      </c>
      <c r="I342" t="inlineStr">
        <is>
          <t/>
        </is>
      </c>
      <c r="J342" t="inlineStr">
        <is>
          <t/>
        </is>
      </c>
      <c r="K342" t="inlineStr">
        <is>
          <t/>
        </is>
      </c>
      <c r="L342" t="inlineStr">
        <is>
          <t/>
        </is>
      </c>
      <c r="M342" t="inlineStr">
        <is>
          <t/>
        </is>
      </c>
      <c r="N342" s="2" t="inlineStr">
        <is>
          <t>berørte medlemsstater</t>
        </is>
      </c>
      <c r="O342" s="2" t="inlineStr">
        <is>
          <t>3</t>
        </is>
      </c>
      <c r="P342" s="2" t="inlineStr">
        <is>
          <t/>
        </is>
      </c>
      <c r="Q342" t="inlineStr">
        <is>
          <t/>
        </is>
      </c>
      <c r="R342" s="2" t="inlineStr">
        <is>
          <t>betroffene Mitgliedstaaten|
betroffene Mitgliedsstaaten</t>
        </is>
      </c>
      <c r="S342" s="2" t="inlineStr">
        <is>
          <t>3|
3</t>
        </is>
      </c>
      <c r="T342" s="2" t="inlineStr">
        <is>
          <t xml:space="preserve">|
</t>
        </is>
      </c>
      <c r="U342" t="inlineStr">
        <is>
          <t/>
        </is>
      </c>
      <c r="V342" s="2" t="inlineStr">
        <is>
          <t>ενδιαφερόμενο κράτος μέλος</t>
        </is>
      </c>
      <c r="W342" s="2" t="inlineStr">
        <is>
          <t>3</t>
        </is>
      </c>
      <c r="X342" s="2" t="inlineStr">
        <is>
          <t/>
        </is>
      </c>
      <c r="Y342" t="inlineStr">
        <is>
          <t>στο πλαίσιο της &lt;a href="https://iate.europa.eu/entry/result/3535665/en-el" target="_blank"&gt;διαδικασίας αμοιβαίας αναγνώρισης&lt;/a&gt;, κάθε κράτος μέλος εκτός από το &lt;a href="https://iate.europa.eu/entry/result/35058/en-el" target="_blank"&gt;κράτος μέλος αναφοράς&lt;/a&gt;</t>
        </is>
      </c>
      <c r="Z342" s="2" t="inlineStr">
        <is>
          <t>concerned Member State|
CMS</t>
        </is>
      </c>
      <c r="AA342" s="2" t="inlineStr">
        <is>
          <t>3|
3</t>
        </is>
      </c>
      <c r="AB342" s="2" t="inlineStr">
        <is>
          <t xml:space="preserve">|
</t>
        </is>
      </c>
      <c r="AC342" t="inlineStr">
        <is>
          <t>in the framework of &lt;i&gt;&lt;a href="https://iate.europa.eu/entry/result/3535665/en" target="_blank"&gt;mutual recognition procedure&lt;/a&gt;&lt;/i&gt;, Member State(s) to
which the &lt;i&gt;&lt;a href="https://iate.europa.eu/entry/result/35058/en" target="_blank"&gt;reference Member State (RMS)&lt;/a&gt;&lt;/i&gt; submits their evaluation of the product to be mutually recognised and which will, if the applicant is successful, will then issue a marketing authorisation for that product permitting the marketing of that product in their country</t>
        </is>
      </c>
      <c r="AD342" t="inlineStr">
        <is>
          <t/>
        </is>
      </c>
      <c r="AE342" t="inlineStr">
        <is>
          <t/>
        </is>
      </c>
      <c r="AF342" t="inlineStr">
        <is>
          <t/>
        </is>
      </c>
      <c r="AG342" t="inlineStr">
        <is>
          <t/>
        </is>
      </c>
      <c r="AH342" s="2" t="inlineStr">
        <is>
          <t>asjaomane liikmesriik|
kaasatud liikmesriik</t>
        </is>
      </c>
      <c r="AI342" s="2" t="inlineStr">
        <is>
          <t>2|
2</t>
        </is>
      </c>
      <c r="AJ342" s="2" t="inlineStr">
        <is>
          <t xml:space="preserve">|
</t>
        </is>
      </c>
      <c r="AK342" t="inlineStr">
        <is>
          <t/>
        </is>
      </c>
      <c r="AL342" s="2" t="inlineStr">
        <is>
          <t>asianomainen jäsenvaltio</t>
        </is>
      </c>
      <c r="AM342" s="2" t="inlineStr">
        <is>
          <t>3</t>
        </is>
      </c>
      <c r="AN342" s="2" t="inlineStr">
        <is>
          <t/>
        </is>
      </c>
      <c r="AO342" t="inlineStr">
        <is>
          <t/>
        </is>
      </c>
      <c r="AP342" t="inlineStr">
        <is>
          <t/>
        </is>
      </c>
      <c r="AQ342" t="inlineStr">
        <is>
          <t/>
        </is>
      </c>
      <c r="AR342" t="inlineStr">
        <is>
          <t/>
        </is>
      </c>
      <c r="AS342" t="inlineStr">
        <is>
          <t/>
        </is>
      </c>
      <c r="AT342" s="2" t="inlineStr">
        <is>
          <t>an Ballstát lena mbaineann</t>
        </is>
      </c>
      <c r="AU342" s="2" t="inlineStr">
        <is>
          <t>3</t>
        </is>
      </c>
      <c r="AV342" s="2" t="inlineStr">
        <is>
          <t/>
        </is>
      </c>
      <c r="AW342" t="inlineStr">
        <is>
          <t/>
        </is>
      </c>
      <c r="AX342" t="inlineStr">
        <is>
          <t/>
        </is>
      </c>
      <c r="AY342" t="inlineStr">
        <is>
          <t/>
        </is>
      </c>
      <c r="AZ342" t="inlineStr">
        <is>
          <t/>
        </is>
      </c>
      <c r="BA342" t="inlineStr">
        <is>
          <t/>
        </is>
      </c>
      <c r="BB342" t="inlineStr">
        <is>
          <t/>
        </is>
      </c>
      <c r="BC342" t="inlineStr">
        <is>
          <t/>
        </is>
      </c>
      <c r="BD342" t="inlineStr">
        <is>
          <t/>
        </is>
      </c>
      <c r="BE342" t="inlineStr">
        <is>
          <t/>
        </is>
      </c>
      <c r="BF342" s="2" t="inlineStr">
        <is>
          <t>Stato membro interessato|
Stato membro di interesse|
CMS</t>
        </is>
      </c>
      <c r="BG342" s="2" t="inlineStr">
        <is>
          <t>3|
3|
3</t>
        </is>
      </c>
      <c r="BH342" s="2" t="inlineStr">
        <is>
          <t xml:space="preserve">|
|
</t>
        </is>
      </c>
      <c r="BI342" t="inlineStr">
        <is>
          <t>Stato membro al
quale lo &lt;a href="https://iate.europa.eu/entry/result/35058/en-it" target="_blank"&gt;Stato membro di riferimento&lt;/a&gt; nell’ambito di una &lt;a href="https://iate.europa.eu/entry/result/3535665/en-it" target="_blank"&gt;procedura di mutuo riconoscimento&lt;/a&gt; o una &lt;a href="https://iate.europa.eu/entry/result/3535616/en-it" target="_blank"&gt;procedura decentrata&lt;/a&gt; invia una valutazione del medicinale
e che sulla base della documentazione ricevuta riconosce l’autorizzazione
all’immissione in commercio già esistente oppure approva la valutazione del
medicinale non ancora autorizzato</t>
        </is>
      </c>
      <c r="BJ342" t="inlineStr">
        <is>
          <t/>
        </is>
      </c>
      <c r="BK342" t="inlineStr">
        <is>
          <t/>
        </is>
      </c>
      <c r="BL342" t="inlineStr">
        <is>
          <t/>
        </is>
      </c>
      <c r="BM342" t="inlineStr">
        <is>
          <t/>
        </is>
      </c>
      <c r="BN342" t="inlineStr">
        <is>
          <t/>
        </is>
      </c>
      <c r="BO342" t="inlineStr">
        <is>
          <t/>
        </is>
      </c>
      <c r="BP342" t="inlineStr">
        <is>
          <t/>
        </is>
      </c>
      <c r="BQ342" t="inlineStr">
        <is>
          <t/>
        </is>
      </c>
      <c r="BR342" t="inlineStr">
        <is>
          <t/>
        </is>
      </c>
      <c r="BS342" t="inlineStr">
        <is>
          <t/>
        </is>
      </c>
      <c r="BT342" t="inlineStr">
        <is>
          <t/>
        </is>
      </c>
      <c r="BU342" t="inlineStr">
        <is>
          <t/>
        </is>
      </c>
      <c r="BV342" s="2" t="inlineStr">
        <is>
          <t>belanghebbende lidstaten</t>
        </is>
      </c>
      <c r="BW342" s="2" t="inlineStr">
        <is>
          <t>3</t>
        </is>
      </c>
      <c r="BX342" s="2" t="inlineStr">
        <is>
          <t/>
        </is>
      </c>
      <c r="BY342" t="inlineStr">
        <is>
          <t/>
        </is>
      </c>
      <c r="BZ342" s="2" t="inlineStr">
        <is>
          <t>zainteresowane państwo członkowskie</t>
        </is>
      </c>
      <c r="CA342" s="2" t="inlineStr">
        <is>
          <t>3</t>
        </is>
      </c>
      <c r="CB342" s="2" t="inlineStr">
        <is>
          <t/>
        </is>
      </c>
      <c r="CC342" t="inlineStr">
        <is>
          <t/>
        </is>
      </c>
      <c r="CD342" s="2" t="inlineStr">
        <is>
          <t>Estado-Membro interessado|
EMI</t>
        </is>
      </c>
      <c r="CE342" s="2" t="inlineStr">
        <is>
          <t>3|
3</t>
        </is>
      </c>
      <c r="CF342" s="2" t="inlineStr">
        <is>
          <t xml:space="preserve">|
</t>
        </is>
      </c>
      <c r="CG342" t="inlineStr">
        <is>
          <t/>
        </is>
      </c>
      <c r="CH342" s="2" t="inlineStr">
        <is>
          <t>stat membru interesat|
SMI</t>
        </is>
      </c>
      <c r="CI342" s="2" t="inlineStr">
        <is>
          <t>3|
3</t>
        </is>
      </c>
      <c r="CJ342" s="2" t="inlineStr">
        <is>
          <t xml:space="preserve">|
</t>
        </is>
      </c>
      <c r="CK342" t="inlineStr">
        <is>
          <t/>
        </is>
      </c>
      <c r="CL342" t="inlineStr">
        <is>
          <t/>
        </is>
      </c>
      <c r="CM342" t="inlineStr">
        <is>
          <t/>
        </is>
      </c>
      <c r="CN342" t="inlineStr">
        <is>
          <t/>
        </is>
      </c>
      <c r="CO342" t="inlineStr">
        <is>
          <t/>
        </is>
      </c>
      <c r="CP342" s="2" t="inlineStr">
        <is>
          <t>zadevna država članica</t>
        </is>
      </c>
      <c r="CQ342" s="2" t="inlineStr">
        <is>
          <t>3</t>
        </is>
      </c>
      <c r="CR342" s="2" t="inlineStr">
        <is>
          <t/>
        </is>
      </c>
      <c r="CS342" t="inlineStr">
        <is>
          <t>država, ki v &lt;a href="https://iate.europa.eu/entry/result/3535665/sl" target="_blank"&gt;postopku z medsebojnim priznavanjem&lt;/a&gt; ali v decentraliziranem postopku odloča o sprejemljivosti razmerja med koristjo in tveganjem oziroma o oceni kakovosti, varnosti in učinkovitosti zdravila na podlagi poročila o oceni, ki ga je izdelala &lt;a href="https://iate.europa.eu/entry/result/35058/sl" target="_blank"&gt;referenčna država članica&lt;/a&gt; Evropske unije</t>
        </is>
      </c>
      <c r="CT342" s="2" t="inlineStr">
        <is>
          <t>berörd medlemsstat</t>
        </is>
      </c>
      <c r="CU342" s="2" t="inlineStr">
        <is>
          <t>3</t>
        </is>
      </c>
      <c r="CV342" s="2" t="inlineStr">
        <is>
          <t/>
        </is>
      </c>
      <c r="CW342" t="inlineStr">
        <is>
          <t/>
        </is>
      </c>
    </row>
    <row r="343">
      <c r="A343" s="1" t="str">
        <f>HYPERLINK("https://iate.europa.eu/entry/result/1142374/all", "1142374")</f>
        <v>1142374</v>
      </c>
      <c r="B343" t="inlineStr">
        <is>
          <t>SOCIAL QUESTIONS</t>
        </is>
      </c>
      <c r="C343" t="inlineStr">
        <is>
          <t>SOCIAL QUESTIONS|health|medical science</t>
        </is>
      </c>
      <c r="D343" t="inlineStr">
        <is>
          <t>yes</t>
        </is>
      </c>
      <c r="E343" t="inlineStr">
        <is>
          <t/>
        </is>
      </c>
      <c r="F343" t="inlineStr">
        <is>
          <t/>
        </is>
      </c>
      <c r="G343" t="inlineStr">
        <is>
          <t/>
        </is>
      </c>
      <c r="H343" t="inlineStr">
        <is>
          <t/>
        </is>
      </c>
      <c r="I343" t="inlineStr">
        <is>
          <t/>
        </is>
      </c>
      <c r="J343" t="inlineStr">
        <is>
          <t/>
        </is>
      </c>
      <c r="K343" t="inlineStr">
        <is>
          <t/>
        </is>
      </c>
      <c r="L343" t="inlineStr">
        <is>
          <t/>
        </is>
      </c>
      <c r="M343" t="inlineStr">
        <is>
          <t/>
        </is>
      </c>
      <c r="N343" s="2" t="inlineStr">
        <is>
          <t>serum apartat aminotransferase(AGAT)</t>
        </is>
      </c>
      <c r="O343" s="2" t="inlineStr">
        <is>
          <t>3</t>
        </is>
      </c>
      <c r="P343" s="2" t="inlineStr">
        <is>
          <t/>
        </is>
      </c>
      <c r="Q343" t="inlineStr">
        <is>
          <t/>
        </is>
      </c>
      <c r="R343" s="2" t="inlineStr">
        <is>
          <t>Aspartat-Aminotransferase|
Aspartataminotransferase|
SGOT|
Glutamatoxalacetat-Transaminase|
Serum-Glutamat-Oxalacetat-Transaminase|
AST|
Serum-Glutaminsäure-Oxalessigsäure-Transaminase</t>
        </is>
      </c>
      <c r="S343" s="2" t="inlineStr">
        <is>
          <t>3|
3|
3|
3|
3|
3|
3</t>
        </is>
      </c>
      <c r="T343" s="2" t="inlineStr">
        <is>
          <t xml:space="preserve">|
|
|
|
|
|
</t>
        </is>
      </c>
      <c r="U343" t="inlineStr">
        <is>
          <t/>
        </is>
      </c>
      <c r="V343" s="2" t="inlineStr">
        <is>
          <t>ασπαρτική αμινοτρανσφεράση|
γλουταμινική οξαλοξική τρανσαμινάση ορού</t>
        </is>
      </c>
      <c r="W343" s="2" t="inlineStr">
        <is>
          <t>3|
3</t>
        </is>
      </c>
      <c r="X343" s="2" t="inlineStr">
        <is>
          <t xml:space="preserve">|
</t>
        </is>
      </c>
      <c r="Y343" t="inlineStr">
        <is>
          <t>ένζυμο που καταλύει την αλληλομετατροπή των αμινοξέων και των κετοξέων με μεταφορά αμινομάδων και ειδικότερα καταλύει την ανταλλαγή της αμινομάδας του ασπαρτικού με την όξο-ομάδα του 2-κετογλουταρικού για το σχηματισμό οξαλοξικού και γλουταμικού.</t>
        </is>
      </c>
      <c r="Z343" s="2" t="inlineStr">
        <is>
          <t>aspartate aminotransferase|
AST|
ASAT|
aspartate transaminase|
serum aspartate aminotransferase|
SGOT|
serum glutamic-oxaloacetic transaminase|
serum glutamic oxaloacetic transaminase|
GOT|
glutamic-oxaloacetic transaminase</t>
        </is>
      </c>
      <c r="AA343" s="2" t="inlineStr">
        <is>
          <t>3|
3|
3|
3|
3|
3|
3|
3|
3|
3</t>
        </is>
      </c>
      <c r="AB343" s="2" t="inlineStr">
        <is>
          <t>|
|
|
|
|
|
|
obsolete|
|
obsolete</t>
        </is>
      </c>
      <c r="AC343" t="inlineStr">
        <is>
          <t>an enzyme found in heart, liver, skeletal muscle, pancreas, kidney and red blood cells. It is an aminotransferase, transferring an amino group to ketoacids. It requires pyridoxal-5-phosphate as a coenzyme. Increased plasma activity is the result of leakage of enzyme from tissues as a result of cellular damage: it is found predominantly in the cytoplasm and mitochondria</t>
        </is>
      </c>
      <c r="AD343" s="2" t="inlineStr">
        <is>
          <t>transaminasa glutamicoexaloacética sérica</t>
        </is>
      </c>
      <c r="AE343" s="2" t="inlineStr">
        <is>
          <t>3</t>
        </is>
      </c>
      <c r="AF343" s="2" t="inlineStr">
        <is>
          <t/>
        </is>
      </c>
      <c r="AG343" t="inlineStr">
        <is>
          <t/>
        </is>
      </c>
      <c r="AH343" t="inlineStr">
        <is>
          <t/>
        </is>
      </c>
      <c r="AI343" t="inlineStr">
        <is>
          <t/>
        </is>
      </c>
      <c r="AJ343" t="inlineStr">
        <is>
          <t/>
        </is>
      </c>
      <c r="AK343" t="inlineStr">
        <is>
          <t/>
        </is>
      </c>
      <c r="AL343" s="2" t="inlineStr">
        <is>
          <t>aspartaattiaminotransferaasi|
ASAT|
glutamaattioksaloasetaattitransaminaasi|
GOT</t>
        </is>
      </c>
      <c r="AM343" s="2" t="inlineStr">
        <is>
          <t>3|
3|
2|
2</t>
        </is>
      </c>
      <c r="AN343" s="2" t="inlineStr">
        <is>
          <t xml:space="preserve">|
|
|
</t>
        </is>
      </c>
      <c r="AO343" t="inlineStr">
        <is>
          <t/>
        </is>
      </c>
      <c r="AP343" s="2" t="inlineStr">
        <is>
          <t>aspartate aminotransférase|
Transaminase glutamique oxalacétique sérum|
transaminase glutamique-oxaloacétique|
transaminase glutamo-oxaloacétique sérique|
ASAT|
TGO|
AST|
TGOS</t>
        </is>
      </c>
      <c r="AQ343" s="2" t="inlineStr">
        <is>
          <t>3|
3|
3|
3|
3|
3|
3|
3</t>
        </is>
      </c>
      <c r="AR343" s="2" t="inlineStr">
        <is>
          <t xml:space="preserve">|
|
|
|
|
|
|
</t>
        </is>
      </c>
      <c r="AS343" t="inlineStr">
        <is>
          <t/>
        </is>
      </c>
      <c r="AT343" s="2" t="inlineStr">
        <is>
          <t>trasaimíonáis aspartáite</t>
        </is>
      </c>
      <c r="AU343" s="2" t="inlineStr">
        <is>
          <t>3</t>
        </is>
      </c>
      <c r="AV343" s="2" t="inlineStr">
        <is>
          <t/>
        </is>
      </c>
      <c r="AW343" t="inlineStr">
        <is>
          <t/>
        </is>
      </c>
      <c r="AX343" s="2" t="inlineStr">
        <is>
          <t>aspartat aminotransferaza|
AST|
aspartat transaminaza</t>
        </is>
      </c>
      <c r="AY343" s="2" t="inlineStr">
        <is>
          <t>3|
3|
3</t>
        </is>
      </c>
      <c r="AZ343" s="2" t="inlineStr">
        <is>
          <t xml:space="preserve">|
|
</t>
        </is>
      </c>
      <c r="BA343" t="inlineStr">
        <is>
          <t/>
        </is>
      </c>
      <c r="BB343" s="2" t="inlineStr">
        <is>
          <t>aszpartát-aminotranszferáz|
AST|
glutamát-oxálacetát-transzamináz|
GOT</t>
        </is>
      </c>
      <c r="BC343" s="2" t="inlineStr">
        <is>
          <t>3|
3|
3|
3</t>
        </is>
      </c>
      <c r="BD343" s="2" t="inlineStr">
        <is>
          <t xml:space="preserve">|
|
|
</t>
        </is>
      </c>
      <c r="BE343" t="inlineStr">
        <is>
          <t/>
        </is>
      </c>
      <c r="BF343" s="2" t="inlineStr">
        <is>
          <t>transaminasi glutamico-ossalacetico|
aspartato aminotransferasi|
AST|
GOT</t>
        </is>
      </c>
      <c r="BG343" s="2" t="inlineStr">
        <is>
          <t>3|
3|
3|
3</t>
        </is>
      </c>
      <c r="BH343" s="2" t="inlineStr">
        <is>
          <t xml:space="preserve">|
|
|
</t>
        </is>
      </c>
      <c r="BI343" t="inlineStr">
        <is>
          <t>enzima localizzato in larga parte nel fegato, ma in maniera significativa anche in molti altri organi e tessuti (muscoli, globuli rossi, pancreas, rene e cervello), responsabile assieme all’ALT delle reazione di transaminazione da cui si formano aminoacidi necessari nel metabolismo delle proteine</t>
        </is>
      </c>
      <c r="BJ343" s="2" t="inlineStr">
        <is>
          <t>AST|
aspartato aminotransferazė</t>
        </is>
      </c>
      <c r="BK343" s="2" t="inlineStr">
        <is>
          <t>3|
3</t>
        </is>
      </c>
      <c r="BL343" s="2" t="inlineStr">
        <is>
          <t xml:space="preserve">|
</t>
        </is>
      </c>
      <c r="BM343" t="inlineStr">
        <is>
          <t>kraujo serumo fermentas, pagal kurį nustatomas širdies, kepenų, skeleto raumenų, kasos, inkstų ląstelių ir eritrocitų pažaidos gylis</t>
        </is>
      </c>
      <c r="BN343" t="inlineStr">
        <is>
          <t/>
        </is>
      </c>
      <c r="BO343" t="inlineStr">
        <is>
          <t/>
        </is>
      </c>
      <c r="BP343" t="inlineStr">
        <is>
          <t/>
        </is>
      </c>
      <c r="BQ343" t="inlineStr">
        <is>
          <t/>
        </is>
      </c>
      <c r="BR343" s="2" t="inlineStr">
        <is>
          <t>aspartatamminotransferażi|
AST</t>
        </is>
      </c>
      <c r="BS343" s="2" t="inlineStr">
        <is>
          <t>3|
3</t>
        </is>
      </c>
      <c r="BT343" s="2" t="inlineStr">
        <is>
          <t xml:space="preserve">|
</t>
        </is>
      </c>
      <c r="BU343" t="inlineStr">
        <is>
          <t>enzima li tinsab fil-qalb, fil-fwied, fil-muskolu skeletriku, fil-frixa, fil-kliewi u fiċ-ċelloli ħomor tad-demm</t>
        </is>
      </c>
      <c r="BV343" s="2" t="inlineStr">
        <is>
          <t>aspartaataminotransferase|
ASAT|
serumaspartaataminotransferase</t>
        </is>
      </c>
      <c r="BW343" s="2" t="inlineStr">
        <is>
          <t>3|
3|
3</t>
        </is>
      </c>
      <c r="BX343" s="2" t="inlineStr">
        <is>
          <t>preferred|
preferred|
preferred</t>
        </is>
      </c>
      <c r="BY343" t="inlineStr">
        <is>
          <t/>
        </is>
      </c>
      <c r="BZ343" s="2" t="inlineStr">
        <is>
          <t>aminotransferaza asparaginianowa</t>
        </is>
      </c>
      <c r="CA343" s="2" t="inlineStr">
        <is>
          <t>3</t>
        </is>
      </c>
      <c r="CB343" s="2" t="inlineStr">
        <is>
          <t/>
        </is>
      </c>
      <c r="CC343" t="inlineStr">
        <is>
          <t>narządowo niespecyficzny enzym biorący udział w przemianie białek</t>
        </is>
      </c>
      <c r="CD343" s="2" t="inlineStr">
        <is>
          <t>transaminase glutâmico oxaloacética sérica</t>
        </is>
      </c>
      <c r="CE343" s="2" t="inlineStr">
        <is>
          <t>3</t>
        </is>
      </c>
      <c r="CF343" s="2" t="inlineStr">
        <is>
          <t/>
        </is>
      </c>
      <c r="CG343" t="inlineStr">
        <is>
          <t/>
        </is>
      </c>
      <c r="CH343" t="inlineStr">
        <is>
          <t/>
        </is>
      </c>
      <c r="CI343" t="inlineStr">
        <is>
          <t/>
        </is>
      </c>
      <c r="CJ343" t="inlineStr">
        <is>
          <t/>
        </is>
      </c>
      <c r="CK343" t="inlineStr">
        <is>
          <t/>
        </is>
      </c>
      <c r="CL343" t="inlineStr">
        <is>
          <t/>
        </is>
      </c>
      <c r="CM343" t="inlineStr">
        <is>
          <t/>
        </is>
      </c>
      <c r="CN343" t="inlineStr">
        <is>
          <t/>
        </is>
      </c>
      <c r="CO343" t="inlineStr">
        <is>
          <t/>
        </is>
      </c>
      <c r="CP343" s="2" t="inlineStr">
        <is>
          <t>glutamat:oksaloacetat transaminaza|
aspartat aminotransferaza|
SGOT|
AST|
serumska aspartat aminotransferaza</t>
        </is>
      </c>
      <c r="CQ343" s="2" t="inlineStr">
        <is>
          <t>3|
3|
3|
3|
3</t>
        </is>
      </c>
      <c r="CR343" s="2" t="inlineStr">
        <is>
          <t xml:space="preserve">|
|
|
|
</t>
        </is>
      </c>
      <c r="CS343" t="inlineStr">
        <is>
          <t>encim s pomembno vlogo v metabolizmu aminokislin, ki katalizira reverzibilni prenos aminoskupine z aspartata na oksoglutarat v navzočnosti koencima piridoksalfosfata, pri čemer nastaneta glutamat in oksaloacetat. Serumska encimska aktivnost, ki je povečana pri miokardnem infarktu, hepatitisu in drugih okvarah tkiv.</t>
        </is>
      </c>
      <c r="CT343" t="inlineStr">
        <is>
          <t/>
        </is>
      </c>
      <c r="CU343" t="inlineStr">
        <is>
          <t/>
        </is>
      </c>
      <c r="CV343" t="inlineStr">
        <is>
          <t/>
        </is>
      </c>
      <c r="CW343" t="inlineStr">
        <is>
          <t/>
        </is>
      </c>
    </row>
    <row r="344">
      <c r="A344" s="1" t="str">
        <f>HYPERLINK("https://iate.europa.eu/entry/result/1073757/all", "1073757")</f>
        <v>1073757</v>
      </c>
      <c r="B344" t="inlineStr">
        <is>
          <t>SOCIAL QUESTIONS</t>
        </is>
      </c>
      <c r="C344" t="inlineStr">
        <is>
          <t>SOCIAL QUESTIONS|health|pharmaceutical industry</t>
        </is>
      </c>
      <c r="D344" t="inlineStr">
        <is>
          <t>yes</t>
        </is>
      </c>
      <c r="E344" t="inlineStr">
        <is>
          <t/>
        </is>
      </c>
      <c r="F344" s="2" t="inlineStr">
        <is>
          <t>нестероидно противовъзпалително средство|
NSAID</t>
        </is>
      </c>
      <c r="G344" s="2" t="inlineStr">
        <is>
          <t>3|
3</t>
        </is>
      </c>
      <c r="H344" s="2" t="inlineStr">
        <is>
          <t xml:space="preserve">|
</t>
        </is>
      </c>
      <c r="I344" t="inlineStr">
        <is>
          <t/>
        </is>
      </c>
      <c r="J344" s="2" t="inlineStr">
        <is>
          <t>NSA|
nesteroidní antirevmatikum|
nesteroidní antiflogistikum</t>
        </is>
      </c>
      <c r="K344" s="2" t="inlineStr">
        <is>
          <t>3|
3|
3</t>
        </is>
      </c>
      <c r="L344" s="2" t="inlineStr">
        <is>
          <t xml:space="preserve">|
|
</t>
        </is>
      </c>
      <c r="M344" t="inlineStr">
        <is>
          <t/>
        </is>
      </c>
      <c r="N344" s="2" t="inlineStr">
        <is>
          <t>non-steroide anti-inflammatoriske lægemidler|
inflammationshæmmende non-steroide stoffer|
ikke-steroid anti-inflammatorisk præparat</t>
        </is>
      </c>
      <c r="O344" s="2" t="inlineStr">
        <is>
          <t>3|
3|
3</t>
        </is>
      </c>
      <c r="P344" s="2" t="inlineStr">
        <is>
          <t xml:space="preserve">|
|
</t>
        </is>
      </c>
      <c r="Q344" t="inlineStr">
        <is>
          <t/>
        </is>
      </c>
      <c r="R344" s="2" t="inlineStr">
        <is>
          <t>steroidfreie entzündungshemmende Arzneimittel|
nicht steroidales entzündungshemmendes Mittel</t>
        </is>
      </c>
      <c r="S344" s="2" t="inlineStr">
        <is>
          <t>3|
3</t>
        </is>
      </c>
      <c r="T344" s="2" t="inlineStr">
        <is>
          <t xml:space="preserve">|
</t>
        </is>
      </c>
      <c r="U344" t="inlineStr">
        <is>
          <t/>
        </is>
      </c>
      <c r="V344" s="2" t="inlineStr">
        <is>
          <t>μη στεροειδές αντιφλεγμονώδες φάρμακο|
μη στεροειδές αντιφλεγμονώδες</t>
        </is>
      </c>
      <c r="W344" s="2" t="inlineStr">
        <is>
          <t>4|
4</t>
        </is>
      </c>
      <c r="X344" s="2" t="inlineStr">
        <is>
          <t xml:space="preserve">|
</t>
        </is>
      </c>
      <c r="Y344" t="inlineStr">
        <is>
          <t>φάρμακο με αντιφλεγμονώδη δράση το οποίο όμως δεν έχει στεροειδή δακτύλιο στο στερεοχημικό τους τύπο, δηλαδή δεν είναι τύπου κορτιζόνης</t>
        </is>
      </c>
      <c r="Z344" s="2" t="inlineStr">
        <is>
          <t>NSAID|
NSAIDs|
non-steroidal anti-inflammatory drug|
drugs</t>
        </is>
      </c>
      <c r="AA344" s="2" t="inlineStr">
        <is>
          <t>3|
1|
3|
1</t>
        </is>
      </c>
      <c r="AB344" s="2" t="inlineStr">
        <is>
          <t xml:space="preserve">|
|
|
</t>
        </is>
      </c>
      <c r="AC344" t="inlineStr">
        <is>
          <t>any member of a drug class that reduces pain, decreases fever, prevents blood clots and, in higher doses, decreases inflammation and is not a &lt;a href="https://iate.europa.eu/entry/result/1478817/en" target="_blank"&gt;&lt;i&gt;steroid&lt;/i&gt;&lt;/a&gt;</t>
        </is>
      </c>
      <c r="AD344" s="2" t="inlineStr">
        <is>
          <t>antiinflamatorio no esteroideo|
AINE|
fármaco antiinflamatorio no esteroideo|
medicamento antiinflamatorio no esteroideo|
antiinflamatorio no esteroidal|
antiinflamatorio no esteroide</t>
        </is>
      </c>
      <c r="AE344" s="2" t="inlineStr">
        <is>
          <t>3|
3|
3|
3|
3|
3</t>
        </is>
      </c>
      <c r="AF344" s="2" t="inlineStr">
        <is>
          <t xml:space="preserve">|
|
|
|
|
</t>
        </is>
      </c>
      <c r="AG344" t="inlineStr">
        <is>
          <t>Fármaco con efectos analgésicos, 
antiinflamatorios y antipiréticos que no tienen en su 
estructura química el anillo esteroide de 
ciclopentanoperhidrofenantreno.</t>
        </is>
      </c>
      <c r="AH344" s="2" t="inlineStr">
        <is>
          <t>NSAID|
mittesteroidne põletikuvastane ravim</t>
        </is>
      </c>
      <c r="AI344" s="2" t="inlineStr">
        <is>
          <t>3|
3</t>
        </is>
      </c>
      <c r="AJ344" s="2" t="inlineStr">
        <is>
          <t xml:space="preserve">|
</t>
        </is>
      </c>
      <c r="AK344" t="inlineStr">
        <is>
          <t/>
        </is>
      </c>
      <c r="AL344" t="inlineStr">
        <is>
          <t/>
        </is>
      </c>
      <c r="AM344" t="inlineStr">
        <is>
          <t/>
        </is>
      </c>
      <c r="AN344" t="inlineStr">
        <is>
          <t/>
        </is>
      </c>
      <c r="AO344" t="inlineStr">
        <is>
          <t/>
        </is>
      </c>
      <c r="AP344" s="2" t="inlineStr">
        <is>
          <t>AINS|
anti-inflammatoire non stéroïdien|
produit anti-inflammatoire non stéroïdien</t>
        </is>
      </c>
      <c r="AQ344" s="2" t="inlineStr">
        <is>
          <t>3|
3|
3</t>
        </is>
      </c>
      <c r="AR344" s="2" t="inlineStr">
        <is>
          <t xml:space="preserve">|
|
</t>
        </is>
      </c>
      <c r="AS344" t="inlineStr">
        <is>
          <t>médicament possédant des activités anti-inflammatoires, antalgiques et combattant la fièvre</t>
        </is>
      </c>
      <c r="AT344" s="2" t="inlineStr">
        <is>
          <t>druga frith-athlastach neamhstéaróideach|
NSAID</t>
        </is>
      </c>
      <c r="AU344" s="2" t="inlineStr">
        <is>
          <t>3|
3</t>
        </is>
      </c>
      <c r="AV344" s="2" t="inlineStr">
        <is>
          <t xml:space="preserve">|
</t>
        </is>
      </c>
      <c r="AW344" t="inlineStr">
        <is>
          <t/>
        </is>
      </c>
      <c r="AX344" s="2" t="inlineStr">
        <is>
          <t>nesteroidni protuupalni lijek</t>
        </is>
      </c>
      <c r="AY344" s="2" t="inlineStr">
        <is>
          <t>3</t>
        </is>
      </c>
      <c r="AZ344" s="2" t="inlineStr">
        <is>
          <t/>
        </is>
      </c>
      <c r="BA344" t="inlineStr">
        <is>
          <t>tvar nesteroidne strukture koja smanjuje znakove upale</t>
        </is>
      </c>
      <c r="BB344" t="inlineStr">
        <is>
          <t/>
        </is>
      </c>
      <c r="BC344" t="inlineStr">
        <is>
          <t/>
        </is>
      </c>
      <c r="BD344" t="inlineStr">
        <is>
          <t/>
        </is>
      </c>
      <c r="BE344" t="inlineStr">
        <is>
          <t/>
        </is>
      </c>
      <c r="BF344" s="2" t="inlineStr">
        <is>
          <t>anti infiammatori non steroidei|
antinfiammatori non stereoidei|
antinfiammatorio non steroide|
prodotto antinfiammatorio non steroideo</t>
        </is>
      </c>
      <c r="BG344" s="2" t="inlineStr">
        <is>
          <t>3|
3|
3|
3</t>
        </is>
      </c>
      <c r="BH344" s="2" t="inlineStr">
        <is>
          <t xml:space="preserve">|
|
|
</t>
        </is>
      </c>
      <c r="BI344" t="inlineStr">
        <is>
          <t/>
        </is>
      </c>
      <c r="BJ344" s="2" t="inlineStr">
        <is>
          <t>nesteroidinis vaistas nuo uždegimo|
NVNU</t>
        </is>
      </c>
      <c r="BK344" s="2" t="inlineStr">
        <is>
          <t>3|
3</t>
        </is>
      </c>
      <c r="BL344" s="2" t="inlineStr">
        <is>
          <t xml:space="preserve">|
</t>
        </is>
      </c>
      <c r="BM344" t="inlineStr">
        <is>
          <t>vaistas, slopinantis fermentą ciklooksigenazę, dėl ko slopinama prostaglandinų sintezė</t>
        </is>
      </c>
      <c r="BN344" s="2" t="inlineStr">
        <is>
          <t>nesteroīdais pretiekaisuma līdzeklis|
NPL</t>
        </is>
      </c>
      <c r="BO344" s="2" t="inlineStr">
        <is>
          <t>3|
3</t>
        </is>
      </c>
      <c r="BP344" s="2" t="inlineStr">
        <is>
          <t xml:space="preserve">|
</t>
        </is>
      </c>
      <c r="BQ344" t="inlineStr">
        <is>
          <t>ķīmiski daudzveidīgu zāļu grupa, kas mazina iekaisumu, sāpes un drudzi, nomācot iekaisuma reakciju veicinošā fermenta - ciklooksigenāzes (COX) aktivitāti</t>
        </is>
      </c>
      <c r="BR344" s="2" t="inlineStr">
        <is>
          <t>mediċina antinfjammatorja nonsterojdali|
NSAID</t>
        </is>
      </c>
      <c r="BS344" s="2" t="inlineStr">
        <is>
          <t>3|
3</t>
        </is>
      </c>
      <c r="BT344" s="2" t="inlineStr">
        <is>
          <t xml:space="preserve">|
</t>
        </is>
      </c>
      <c r="BU344" t="inlineStr">
        <is>
          <t>kwalunkwe membru ta' klassi ta' mediċini li jnaqqas l-uġigħ, iniżżel id-deni, jipprevjeni l-koagulazzjoni u f'dożi ogħla, inaqqas l-infjammazzjoni u mhuwiex sterojde</t>
        </is>
      </c>
      <c r="BV344" s="2" t="inlineStr">
        <is>
          <t>niet-steroïde antiflogisticum|
niet-steroïde ontstekingremmende stof|
niet-steroïde anti-inflammatorisch farmacum|
NSAI|
niet-steroïde anti-inflammatoir geneesmiddel|
niet-steroïdaal antiflogisticum|
niet-steroïdaal antiflogistisch product|
niet-steroïdaal ontstekingwerend product|
niet-steroïdaal ontstekingremmend product|
niet-steroïdaal anti-inflammatoir product</t>
        </is>
      </c>
      <c r="BW344" s="2" t="inlineStr">
        <is>
          <t>3|
3|
3|
3|
3|
3|
3|
3|
3|
3</t>
        </is>
      </c>
      <c r="BX344" s="2" t="inlineStr">
        <is>
          <t xml:space="preserve">|
|
|
|
|
|
|
|
|
</t>
        </is>
      </c>
      <c r="BY344" t="inlineStr">
        <is>
          <t/>
        </is>
      </c>
      <c r="BZ344" s="2" t="inlineStr">
        <is>
          <t>niesteroidowy lek przeciwzapalny|
NLPZ</t>
        </is>
      </c>
      <c r="CA344" s="2" t="inlineStr">
        <is>
          <t>3|
3</t>
        </is>
      </c>
      <c r="CB344" s="2" t="inlineStr">
        <is>
          <t xml:space="preserve">|
</t>
        </is>
      </c>
      <c r="CC344" t="inlineStr">
        <is>
          <t>lek o działaniu przeciwbólowym, przeciwgorączkowym i przeciwzapalnym, niezawierający układu steroidowego, którego podstawowy mechanizm działania polega na blokowaniu działania cyklooksygenazy</t>
        </is>
      </c>
      <c r="CD344" s="2" t="inlineStr">
        <is>
          <t>AINE|
anti-inflamatório não esteroide</t>
        </is>
      </c>
      <c r="CE344" s="2" t="inlineStr">
        <is>
          <t>3|
3</t>
        </is>
      </c>
      <c r="CF344" s="2" t="inlineStr">
        <is>
          <t xml:space="preserve">|
</t>
        </is>
      </c>
      <c r="CG344" t="inlineStr">
        <is>
          <t>Tipo de fármaco que tem em comum a capacidade de controlar a inflamação, de analgesia (reduzir a dor), e de combater a febre e que não é um esteroide.</t>
        </is>
      </c>
      <c r="CH344" s="2" t="inlineStr">
        <is>
          <t>medicament antiinflamator nesteroidian|
AINS</t>
        </is>
      </c>
      <c r="CI344" s="2" t="inlineStr">
        <is>
          <t>3|
3</t>
        </is>
      </c>
      <c r="CJ344" s="2" t="inlineStr">
        <is>
          <t xml:space="preserve">|
</t>
        </is>
      </c>
      <c r="CK344" t="inlineStr">
        <is>
          <t/>
        </is>
      </c>
      <c r="CL344" t="inlineStr">
        <is>
          <t/>
        </is>
      </c>
      <c r="CM344" t="inlineStr">
        <is>
          <t/>
        </is>
      </c>
      <c r="CN344" t="inlineStr">
        <is>
          <t/>
        </is>
      </c>
      <c r="CO344" t="inlineStr">
        <is>
          <t/>
        </is>
      </c>
      <c r="CP344" s="2" t="inlineStr">
        <is>
          <t>nesteroidno protivnetno zdravilo</t>
        </is>
      </c>
      <c r="CQ344" s="2" t="inlineStr">
        <is>
          <t>3</t>
        </is>
      </c>
      <c r="CR344" s="2" t="inlineStr">
        <is>
          <t/>
        </is>
      </c>
      <c r="CS344" t="inlineStr">
        <is>
          <t/>
        </is>
      </c>
      <c r="CT344" s="2" t="inlineStr">
        <is>
          <t>NSAID|
icke-steroida antiinflammatoriska medel</t>
        </is>
      </c>
      <c r="CU344" s="2" t="inlineStr">
        <is>
          <t>3|
3</t>
        </is>
      </c>
      <c r="CV344" s="2" t="inlineStr">
        <is>
          <t xml:space="preserve">|
</t>
        </is>
      </c>
      <c r="CW344" t="inlineStr">
        <is>
          <t>grupp läkemedel med inflammationsdämpande, smärtlindrande och febernedsättande verkningar</t>
        </is>
      </c>
    </row>
    <row r="345">
      <c r="A345" s="1" t="str">
        <f>HYPERLINK("https://iate.europa.eu/entry/result/976027/all", "976027")</f>
        <v>976027</v>
      </c>
      <c r="B345" t="inlineStr">
        <is>
          <t>AGRICULTURE, FORESTRY AND FISHERIES;SOCIAL QUESTIONS</t>
        </is>
      </c>
      <c r="C345" t="inlineStr">
        <is>
          <t>AGRICULTURE, FORESTRY AND FISHERIES|agricultural activity|animal health;SOCIAL QUESTIONS|health|medical science</t>
        </is>
      </c>
      <c r="D345" t="inlineStr">
        <is>
          <t>yes</t>
        </is>
      </c>
      <c r="E345" t="inlineStr">
        <is>
          <t/>
        </is>
      </c>
      <c r="F345" t="inlineStr">
        <is>
          <t/>
        </is>
      </c>
      <c r="G345" t="inlineStr">
        <is>
          <t/>
        </is>
      </c>
      <c r="H345" t="inlineStr">
        <is>
          <t/>
        </is>
      </c>
      <c r="I345" t="inlineStr">
        <is>
          <t/>
        </is>
      </c>
      <c r="J345" t="inlineStr">
        <is>
          <t/>
        </is>
      </c>
      <c r="K345" t="inlineStr">
        <is>
          <t/>
        </is>
      </c>
      <c r="L345" t="inlineStr">
        <is>
          <t/>
        </is>
      </c>
      <c r="M345" t="inlineStr">
        <is>
          <t/>
        </is>
      </c>
      <c r="N345" t="inlineStr">
        <is>
          <t/>
        </is>
      </c>
      <c r="O345" t="inlineStr">
        <is>
          <t/>
        </is>
      </c>
      <c r="P345" t="inlineStr">
        <is>
          <t/>
        </is>
      </c>
      <c r="Q345" t="inlineStr">
        <is>
          <t/>
        </is>
      </c>
      <c r="R345" t="inlineStr">
        <is>
          <t/>
        </is>
      </c>
      <c r="S345" t="inlineStr">
        <is>
          <t/>
        </is>
      </c>
      <c r="T345" t="inlineStr">
        <is>
          <t/>
        </is>
      </c>
      <c r="U345" t="inlineStr">
        <is>
          <t/>
        </is>
      </c>
      <c r="V345" s="2" t="inlineStr">
        <is>
          <t>ελεύθερο ειδικών παθογόνων</t>
        </is>
      </c>
      <c r="W345" s="2" t="inlineStr">
        <is>
          <t>4</t>
        </is>
      </c>
      <c r="X345" s="2" t="inlineStr">
        <is>
          <t/>
        </is>
      </c>
      <c r="Y345" t="inlineStr">
        <is>
          <t/>
        </is>
      </c>
      <c r="Z345" s="2" t="inlineStr">
        <is>
          <t>specific pathogen free|
SPF</t>
        </is>
      </c>
      <c r="AA345" s="2" t="inlineStr">
        <is>
          <t>3|
3</t>
        </is>
      </c>
      <c r="AB345" s="2" t="inlineStr">
        <is>
          <t xml:space="preserve">|
</t>
        </is>
      </c>
      <c r="AC345" t="inlineStr">
        <is>
          <t>animals that have been shown by the use of appropriate tests to be free from specified &lt;a href="https://iate.europa.eu/entry/result/1623140/en" target="_blank"&gt;pathogenic microorganisms&lt;/a&gt;, and also refers to eggs derived from SPF birds</t>
        </is>
      </c>
      <c r="AD345" t="inlineStr">
        <is>
          <t/>
        </is>
      </c>
      <c r="AE345" t="inlineStr">
        <is>
          <t/>
        </is>
      </c>
      <c r="AF345" t="inlineStr">
        <is>
          <t/>
        </is>
      </c>
      <c r="AG345" t="inlineStr">
        <is>
          <t/>
        </is>
      </c>
      <c r="AH345" s="2" t="inlineStr">
        <is>
          <t>SPF|
määratletud patogeenidest vaba</t>
        </is>
      </c>
      <c r="AI345" s="2" t="inlineStr">
        <is>
          <t>3|
3</t>
        </is>
      </c>
      <c r="AJ345" s="2" t="inlineStr">
        <is>
          <t xml:space="preserve">|
</t>
        </is>
      </c>
      <c r="AK345" t="inlineStr">
        <is>
          <t/>
        </is>
      </c>
      <c r="AL345" t="inlineStr">
        <is>
          <t/>
        </is>
      </c>
      <c r="AM345" t="inlineStr">
        <is>
          <t/>
        </is>
      </c>
      <c r="AN345" t="inlineStr">
        <is>
          <t/>
        </is>
      </c>
      <c r="AO345" t="inlineStr">
        <is>
          <t/>
        </is>
      </c>
      <c r="AP345" s="2" t="inlineStr">
        <is>
          <t>EOPS|
EAPS|
exempt d'agents pathogènes spécifiques|
exempt d'organismes pathogènes spécifiques</t>
        </is>
      </c>
      <c r="AQ345" s="2" t="inlineStr">
        <is>
          <t>3|
3|
3|
3</t>
        </is>
      </c>
      <c r="AR345" s="2" t="inlineStr">
        <is>
          <t xml:space="preserve">|
|
|
</t>
        </is>
      </c>
      <c r="AS345" t="inlineStr">
        <is>
          <t/>
        </is>
      </c>
      <c r="AT345" s="2" t="inlineStr">
        <is>
          <t>saor ó phataiginí sonracha</t>
        </is>
      </c>
      <c r="AU345" s="2" t="inlineStr">
        <is>
          <t>3</t>
        </is>
      </c>
      <c r="AV345" s="2" t="inlineStr">
        <is>
          <t/>
        </is>
      </c>
      <c r="AW345" t="inlineStr">
        <is>
          <t/>
        </is>
      </c>
      <c r="AX345" t="inlineStr">
        <is>
          <t/>
        </is>
      </c>
      <c r="AY345" t="inlineStr">
        <is>
          <t/>
        </is>
      </c>
      <c r="AZ345" t="inlineStr">
        <is>
          <t/>
        </is>
      </c>
      <c r="BA345" t="inlineStr">
        <is>
          <t/>
        </is>
      </c>
      <c r="BB345" s="2" t="inlineStr">
        <is>
          <t>specific pathogen free|
SPF|
specifikus kórokozóktól mentes</t>
        </is>
      </c>
      <c r="BC345" s="2" t="inlineStr">
        <is>
          <t>3|
3|
3</t>
        </is>
      </c>
      <c r="BD345" s="2" t="inlineStr">
        <is>
          <t xml:space="preserve">|
|
</t>
        </is>
      </c>
      <c r="BE345" t="inlineStr">
        <is>
          <t>olyan állatok (főleg laborállatok, tojások stb.) megjelölésére használt kifejezés, amelyek garantáltan mentesek bizonyos (pontosan megnevezett) kórokozókkal való fertőzöttségtől</t>
        </is>
      </c>
      <c r="BF345" s="2" t="inlineStr">
        <is>
          <t>esente da organismi patogeni specifici|
SPF</t>
        </is>
      </c>
      <c r="BG345" s="2" t="inlineStr">
        <is>
          <t>3|
3</t>
        </is>
      </c>
      <c r="BH345" s="2" t="inlineStr">
        <is>
          <t xml:space="preserve">|
</t>
        </is>
      </c>
      <c r="BI345" t="inlineStr">
        <is>
          <t>riferito ad animali che in seguito ad appropriati controlli si sono
dimostrati esenti da specifici microrganismi patogeni e anche alle uova
provenienti da volatili esenti</t>
        </is>
      </c>
      <c r="BJ345" s="2" t="inlineStr">
        <is>
          <t>be specifinių patogenų|
neturintis specifinių patogenų</t>
        </is>
      </c>
      <c r="BK345" s="2" t="inlineStr">
        <is>
          <t>3|
3</t>
        </is>
      </c>
      <c r="BL345" s="2" t="inlineStr">
        <is>
          <t xml:space="preserve">preferred|
</t>
        </is>
      </c>
      <c r="BM345" t="inlineStr">
        <is>
          <t/>
        </is>
      </c>
      <c r="BN345" s="2" t="inlineStr">
        <is>
          <t>bez specifiskā patogēna</t>
        </is>
      </c>
      <c r="BO345" s="2" t="inlineStr">
        <is>
          <t>3</t>
        </is>
      </c>
      <c r="BP345" s="2" t="inlineStr">
        <is>
          <t/>
        </is>
      </c>
      <c r="BQ345" t="inlineStr">
        <is>
          <t>No slimībām brīvi, eksperimentiem audzēti dzīvnieki</t>
        </is>
      </c>
      <c r="BR345" t="inlineStr">
        <is>
          <t/>
        </is>
      </c>
      <c r="BS345" t="inlineStr">
        <is>
          <t/>
        </is>
      </c>
      <c r="BT345" t="inlineStr">
        <is>
          <t/>
        </is>
      </c>
      <c r="BU345" t="inlineStr">
        <is>
          <t/>
        </is>
      </c>
      <c r="BV345" s="2" t="inlineStr">
        <is>
          <t>SPF|
specifieke pathogenen vrij</t>
        </is>
      </c>
      <c r="BW345" s="2" t="inlineStr">
        <is>
          <t>3|
3</t>
        </is>
      </c>
      <c r="BX345" s="2" t="inlineStr">
        <is>
          <t xml:space="preserve">|
</t>
        </is>
      </c>
      <c r="BY345" t="inlineStr">
        <is>
          <t>Ook in het NL vaak gebruikte afkorting voor: specific pathogen free (vrij van specifieke ziektekiemen)</t>
        </is>
      </c>
      <c r="BZ345" s="2" t="inlineStr">
        <is>
          <t>wolny od określonego patogenu|
wolny od określonego czynnika chorobotwórczego</t>
        </is>
      </c>
      <c r="CA345" s="2" t="inlineStr">
        <is>
          <t>3|
3</t>
        </is>
      </c>
      <c r="CB345" s="2" t="inlineStr">
        <is>
          <t xml:space="preserve">|
</t>
        </is>
      </c>
      <c r="CC345" t="inlineStr">
        <is>
          <t/>
        </is>
      </c>
      <c r="CD345" s="2" t="inlineStr">
        <is>
          <t>isento de agentes patogénicos específicos</t>
        </is>
      </c>
      <c r="CE345" s="2" t="inlineStr">
        <is>
          <t>3</t>
        </is>
      </c>
      <c r="CF345" s="2" t="inlineStr">
        <is>
          <t/>
        </is>
      </c>
      <c r="CG345" t="inlineStr">
        <is>
          <t>Animal que demonstra, através de testes apropriados, estar livre de microrganismos patogénicos específicos, incluindo os ovos de aves indemnes.</t>
        </is>
      </c>
      <c r="CH345" s="2" t="inlineStr">
        <is>
          <t>liber de germeni patogeni specifici|
SPF|
liber de agenți patogeni specifici</t>
        </is>
      </c>
      <c r="CI345" s="2" t="inlineStr">
        <is>
          <t>3|
3|
3</t>
        </is>
      </c>
      <c r="CJ345" s="2" t="inlineStr">
        <is>
          <t xml:space="preserve">|
|
</t>
        </is>
      </c>
      <c r="CK345" t="inlineStr">
        <is>
          <t/>
        </is>
      </c>
      <c r="CL345" s="2" t="inlineStr">
        <is>
          <t>bez špecifického patogénu</t>
        </is>
      </c>
      <c r="CM345" s="2" t="inlineStr">
        <is>
          <t>3</t>
        </is>
      </c>
      <c r="CN345" s="2" t="inlineStr">
        <is>
          <t/>
        </is>
      </c>
      <c r="CO345" t="inlineStr">
        <is>
          <t/>
        </is>
      </c>
      <c r="CP345" s="2" t="inlineStr">
        <is>
          <t>prost specifičnih patogenov</t>
        </is>
      </c>
      <c r="CQ345" s="2" t="inlineStr">
        <is>
          <t>3</t>
        </is>
      </c>
      <c r="CR345" s="2" t="inlineStr">
        <is>
          <t/>
        </is>
      </c>
      <c r="CS345" t="inlineStr">
        <is>
          <t/>
        </is>
      </c>
      <c r="CT345" t="inlineStr">
        <is>
          <t/>
        </is>
      </c>
      <c r="CU345" t="inlineStr">
        <is>
          <t/>
        </is>
      </c>
      <c r="CV345" t="inlineStr">
        <is>
          <t/>
        </is>
      </c>
      <c r="CW345" t="inlineStr">
        <is>
          <t/>
        </is>
      </c>
    </row>
    <row r="346">
      <c r="A346" s="1" t="str">
        <f>HYPERLINK("https://iate.europa.eu/entry/result/1499524/all", "1499524")</f>
        <v>1499524</v>
      </c>
      <c r="B346" t="inlineStr">
        <is>
          <t>SOCIAL QUESTIONS</t>
        </is>
      </c>
      <c r="C346" t="inlineStr">
        <is>
          <t>SOCIAL QUESTIONS|health|illness;SOCIAL QUESTIONS|health|medical science</t>
        </is>
      </c>
      <c r="D346" t="inlineStr">
        <is>
          <t>yes</t>
        </is>
      </c>
      <c r="E346" t="inlineStr">
        <is>
          <t/>
        </is>
      </c>
      <c r="F346" s="2" t="inlineStr">
        <is>
          <t>туберозна склероза</t>
        </is>
      </c>
      <c r="G346" s="2" t="inlineStr">
        <is>
          <t>3</t>
        </is>
      </c>
      <c r="H346" s="2" t="inlineStr">
        <is>
          <t/>
        </is>
      </c>
      <c r="I346" t="inlineStr">
        <is>
          <t/>
        </is>
      </c>
      <c r="J346" s="2" t="inlineStr">
        <is>
          <t>TSC|
komplex tuberózní sklerózy|
tuberózní skleróza|
Bournevilleův syndrom|
Bournevilleova nemoc|
epiloia|
Bournevilleův-Pringleův syndrom|
Bournevilleova-Pringleova nemoc|
Bournevilleova-Brissaudova nemoc</t>
        </is>
      </c>
      <c r="K346" s="2" t="inlineStr">
        <is>
          <t>3|
3|
3|
3|
3|
3|
3|
3|
3</t>
        </is>
      </c>
      <c r="L346" s="2" t="inlineStr">
        <is>
          <t xml:space="preserve">|
|
|
|
|
|
|
|
</t>
        </is>
      </c>
      <c r="M346" t="inlineStr">
        <is>
          <t>Dědičné onemocnění.</t>
        </is>
      </c>
      <c r="N346" s="2" t="inlineStr">
        <is>
          <t>tuberøs sklerose|
Bournevilles sygdom</t>
        </is>
      </c>
      <c r="O346" s="2" t="inlineStr">
        <is>
          <t>3|
3</t>
        </is>
      </c>
      <c r="P346" s="2" t="inlineStr">
        <is>
          <t xml:space="preserve">|
</t>
        </is>
      </c>
      <c r="Q346" t="inlineStr">
        <is>
          <t>"sclerosis tuberosa, morbus Bourneville, Bournevilles sygdom, tuberøs sklerose... : arveligt betinget sygdom, der viser sig ved godartede vævsknuder i huden (herunder det såkaldte adenoma sebaceum), hjernen og en række øvrige organer; viser sig i tidlig barndom med mental retardering, epileptiske anfald og autisme."</t>
        </is>
      </c>
      <c r="R346" s="2" t="inlineStr">
        <is>
          <t>Bourneville-Syndrom|
Bourneville-Brissaud-Syndrom|
Bourneville-Pringle-Syndrom|
Bourneville-Pelizzi-Syndrom|
hypertrophische Hirnsklerose|
neurokutanes Syndrom Typ Bourneville|
Phacomatosis Bourneville|
Sclerosis tuberosa|
Epiloia|
Neurinomatosis centralis|
Neurospongioblastosis diffusa|
Spongioblastosis centralis circumscripta</t>
        </is>
      </c>
      <c r="S346" s="2" t="inlineStr">
        <is>
          <t>3|
3|
3|
3|
3|
3|
3|
3|
3|
3|
3|
3</t>
        </is>
      </c>
      <c r="T346" s="2" t="inlineStr">
        <is>
          <t xml:space="preserve">|
|
|
|
|
|
|
|
|
|
|
</t>
        </is>
      </c>
      <c r="U346" t="inlineStr">
        <is>
          <t>seltenes, dominant erbliches neurokutanes Syndrom mit typischen Veränderungen an Hirn und Haut, häufig kombiniert mit Gliomen der Netzhaut, Rhabdomyomen des Herzens und Mischgeschwülsten der Niere</t>
        </is>
      </c>
      <c r="V346" s="2" t="inlineStr">
        <is>
          <t>οζώδης σκλήρυνση|
νόσος του Bourneville</t>
        </is>
      </c>
      <c r="W346" s="2" t="inlineStr">
        <is>
          <t>4|
4</t>
        </is>
      </c>
      <c r="X346" s="2" t="inlineStr">
        <is>
          <t xml:space="preserve">|
</t>
        </is>
      </c>
      <c r="Y346" t="inlineStr">
        <is>
          <t/>
        </is>
      </c>
      <c r="Z346" s="2" t="inlineStr">
        <is>
          <t>TSC|
tuberous sclerosis complex|
tuberous sclerosis|
Bourneville syndrome|
Bourneville disease|
epiloia|
Bourneville-Pringle syndrome|
Bourneville-Pringle's disease|
Bourneville-Brissaud disease</t>
        </is>
      </c>
      <c r="AA346" s="2" t="inlineStr">
        <is>
          <t>3|
3|
3|
3|
3|
3|
3|
3|
3</t>
        </is>
      </c>
      <c r="AB346" s="2" t="inlineStr">
        <is>
          <t xml:space="preserve">|
|
|
|
|
|
|
|
</t>
        </is>
      </c>
      <c r="AC346" t="inlineStr">
        <is>
          <t>rare genetic disease that causes noncancerous tumors to grow in the brain and other organs</t>
        </is>
      </c>
      <c r="AD346" s="2" t="inlineStr">
        <is>
          <t>enfermedad de Bourneville|
esclerosis tuberosa|
esclerosis cerebral tuberosa|
epiloia</t>
        </is>
      </c>
      <c r="AE346" s="2" t="inlineStr">
        <is>
          <t>3|
2|
3|
3</t>
        </is>
      </c>
      <c r="AF346" s="2" t="inlineStr">
        <is>
          <t xml:space="preserve">|
|
|
</t>
        </is>
      </c>
      <c r="AG346" t="inlineStr">
        <is>
          <t/>
        </is>
      </c>
      <c r="AH346" s="2" t="inlineStr">
        <is>
          <t>tuberoosne skleroos|
Bourneville'i tõbi|
köberskleroos</t>
        </is>
      </c>
      <c r="AI346" s="2" t="inlineStr">
        <is>
          <t>4|
3|
3</t>
        </is>
      </c>
      <c r="AJ346" s="2" t="inlineStr">
        <is>
          <t xml:space="preserve">preferred|
|
</t>
        </is>
      </c>
      <c r="AK346" t="inlineStr">
        <is>
          <t/>
        </is>
      </c>
      <c r="AL346" s="2" t="inlineStr">
        <is>
          <t>tuberoosiskleroosi|
epiloia|
Bournevillen tauti</t>
        </is>
      </c>
      <c r="AM346" s="2" t="inlineStr">
        <is>
          <t>3|
3|
3</t>
        </is>
      </c>
      <c r="AN346" s="2" t="inlineStr">
        <is>
          <t xml:space="preserve">|
|
</t>
        </is>
      </c>
      <c r="AO346" t="inlineStr">
        <is>
          <t/>
        </is>
      </c>
      <c r="AP346" s="2" t="inlineStr">
        <is>
          <t>sclérose tubéreuse de Bourneville|
STB|
sclérose tubéreuse|
maladie de Bourneville|
épiloïa|
maladie de Bourneville-Brissaud|
phacomatose de Bourneville</t>
        </is>
      </c>
      <c r="AQ346" s="2" t="inlineStr">
        <is>
          <t>3|
3|
3|
3|
3|
3|
3</t>
        </is>
      </c>
      <c r="AR346" s="2" t="inlineStr">
        <is>
          <t xml:space="preserve">|
|
|
|
|
|
</t>
        </is>
      </c>
      <c r="AS346" t="inlineStr">
        <is>
          <t>maladie héréditaire transmise selon le mode autosomique dominant, caractérisée anatomiquement par la présence, dans les couches superficielles du cerveau, de nombreuses nodosités de la grosseur d'un noyau de cerise ou d'une noisette</t>
        </is>
      </c>
      <c r="AT346" s="2" t="inlineStr">
        <is>
          <t>galar Bourneville|
scléaróis thiúbrach</t>
        </is>
      </c>
      <c r="AU346" s="2" t="inlineStr">
        <is>
          <t>3|
3</t>
        </is>
      </c>
      <c r="AV346" s="2" t="inlineStr">
        <is>
          <t xml:space="preserve">|
</t>
        </is>
      </c>
      <c r="AW346" t="inlineStr">
        <is>
          <t/>
        </is>
      </c>
      <c r="AX346" t="inlineStr">
        <is>
          <t/>
        </is>
      </c>
      <c r="AY346" t="inlineStr">
        <is>
          <t/>
        </is>
      </c>
      <c r="AZ346" t="inlineStr">
        <is>
          <t/>
        </is>
      </c>
      <c r="BA346" t="inlineStr">
        <is>
          <t/>
        </is>
      </c>
      <c r="BB346" s="2" t="inlineStr">
        <is>
          <t>sclerosis tuberosa|
Bourneville-betegség</t>
        </is>
      </c>
      <c r="BC346" s="2" t="inlineStr">
        <is>
          <t>3|
3</t>
        </is>
      </c>
      <c r="BD346" s="2" t="inlineStr">
        <is>
          <t xml:space="preserve">|
</t>
        </is>
      </c>
      <c r="BE346" t="inlineStr">
        <is>
          <t>Genetikai rendellenesség, amely a bőr, agy, vese és a szív rendellenességeivel jár. A bőrön kis jóindulatú daganatok és depigmentált területek keletkeznek. Az agy rendellenességei kis jóindulatú kortikális daganatok, amelyek rohamokat és fejlődési visszamaradást okozhatnak. A szívrendellenességek jóindulatú daganatokkal és ritmuszavarokkal járnak.</t>
        </is>
      </c>
      <c r="BF346" s="2" t="inlineStr">
        <is>
          <t>sclerosi tuberosa|
sindrome di Bourneville|
malattia di Bourneville</t>
        </is>
      </c>
      <c r="BG346" s="2" t="inlineStr">
        <is>
          <t>3|
3|
3</t>
        </is>
      </c>
      <c r="BH346" s="2" t="inlineStr">
        <is>
          <t xml:space="preserve">|
|
</t>
        </is>
      </c>
      <c r="BI346" t="inlineStr">
        <is>
          <t>Malattia genetica a trasmissione autosomica dominante che interessa vari organi (cervello, reni, cuore, retina e polmoni)</t>
        </is>
      </c>
      <c r="BJ346" s="2" t="inlineStr">
        <is>
          <t>tuberozinė sklerozė|
Burnevilio liga|
epiloja|
tuberozinės sklerozės kompleksas|
TSK</t>
        </is>
      </c>
      <c r="BK346" s="2" t="inlineStr">
        <is>
          <t>3|
3|
3|
3|
3</t>
        </is>
      </c>
      <c r="BL346" s="2" t="inlineStr">
        <is>
          <t xml:space="preserve">preferred|
|
|
|
</t>
        </is>
      </c>
      <c r="BM346" t="inlineStr">
        <is>
          <t>genetinis susirgimas, pažeidžiantis ląstelių diferenciaciją bei proliferaciją ir dėl to sukeliantis hamartomų formavimąsi įvairiuose organuose: odoje, smegenyse, akyse, inkstuose, širdyje</t>
        </is>
      </c>
      <c r="BN346" s="2" t="inlineStr">
        <is>
          <t>tuberozā skleroze</t>
        </is>
      </c>
      <c r="BO346" s="2" t="inlineStr">
        <is>
          <t>3</t>
        </is>
      </c>
      <c r="BP346" s="2" t="inlineStr">
        <is>
          <t/>
        </is>
      </c>
      <c r="BQ346" t="inlineStr">
        <is>
          <t/>
        </is>
      </c>
      <c r="BR346" s="2" t="inlineStr">
        <is>
          <t>sklerożi tuberuża|
kumpless tal-isklerożi tuberuża|
sindromu ta' Bourneville|
marda ta' Bourneville|
epiloja|
sindromu ta' Bourneville-Pringle|
marda ta' Bourneville-Pringle|
marda ta' Bourneville-Brissaud</t>
        </is>
      </c>
      <c r="BS346" s="2" t="inlineStr">
        <is>
          <t>3|
3|
3|
3|
3|
3|
3|
3</t>
        </is>
      </c>
      <c r="BT346" s="2" t="inlineStr">
        <is>
          <t xml:space="preserve">|
|
|
|
|
|
|
</t>
        </is>
      </c>
      <c r="BU346" t="inlineStr">
        <is>
          <t>marda ġenetika rari li kawża tagħha tumuri mhux karċinoġeniċi jikbru fil-moħħ u f'organi oħra</t>
        </is>
      </c>
      <c r="BV346" s="2" t="inlineStr">
        <is>
          <t>tubereuze sclerose|
epiloia|
ziekte van Bourneville-Pringle</t>
        </is>
      </c>
      <c r="BW346" s="2" t="inlineStr">
        <is>
          <t>3|
3|
3</t>
        </is>
      </c>
      <c r="BX346" s="2" t="inlineStr">
        <is>
          <t xml:space="preserve">|
|
</t>
        </is>
      </c>
      <c r="BY346" t="inlineStr">
        <is>
          <t>aangeboren aandoening die wordt gekenmerkt door goedaardige gezwelletjes (zgn. hamartoma) die zich in allerlei weefsels kunnen ontwikkelen</t>
        </is>
      </c>
      <c r="BZ346" s="2" t="inlineStr">
        <is>
          <t>TSC|
stwardnienie guzowate|
dysplazja nerwowo-skórna|
choroba Bourneville'a-Pringle'a|
epiloia</t>
        </is>
      </c>
      <c r="CA346" s="2" t="inlineStr">
        <is>
          <t>3|
3|
3|
3|
3</t>
        </is>
      </c>
      <c r="CB346" s="2" t="inlineStr">
        <is>
          <t xml:space="preserve">|
|
|
|
</t>
        </is>
      </c>
      <c r="CC346" t="inlineStr">
        <is>
          <t>choroba wywołana mutacją z utratą funkcji w genach TSC1 albo TSC2. Zmiany narządowe w stwardnieniu guzowatym mają charakter zaburzeń rozwojowych, a na podłożu niektórych z nich rozwijają się nowotwory złośliwe, zwłaszcza mózgu i nerek</t>
        </is>
      </c>
      <c r="CD346" s="2" t="inlineStr">
        <is>
          <t>TSC|
esclerose tuberosa complexa|
esclerose tuberosa|
síndrome de Bourneville</t>
        </is>
      </c>
      <c r="CE346" s="2" t="inlineStr">
        <is>
          <t>3|
3|
3|
3</t>
        </is>
      </c>
      <c r="CF346" s="2" t="inlineStr">
        <is>
          <t xml:space="preserve">|
|
|
</t>
        </is>
      </c>
      <c r="CG346" t="inlineStr">
        <is>
          <t>Afecção hereditária caracterizada por adenomas sebáceos do rosto e malformações cerebrais que se traduzem por perturbações nervosas (paralisias, convulsões) e psíquicas (défice intelectual, perturbações do comportamento).</t>
        </is>
      </c>
      <c r="CH346" s="2" t="inlineStr">
        <is>
          <t>scleroză tuberoasă|
boala Bourneville|
epiloia</t>
        </is>
      </c>
      <c r="CI346" s="2" t="inlineStr">
        <is>
          <t>3|
3|
3</t>
        </is>
      </c>
      <c r="CJ346" s="2" t="inlineStr">
        <is>
          <t xml:space="preserve">|
|
</t>
        </is>
      </c>
      <c r="CK346" t="inlineStr">
        <is>
          <t/>
        </is>
      </c>
      <c r="CL346" s="2" t="inlineStr">
        <is>
          <t>tuberózna skleróza|
tuberkulózna skleróza|
epiloia|
Bournevillova choroba</t>
        </is>
      </c>
      <c r="CM346" s="2" t="inlineStr">
        <is>
          <t>3|
3|
3|
3</t>
        </is>
      </c>
      <c r="CN346" s="2" t="inlineStr">
        <is>
          <t xml:space="preserve">|
|
|
</t>
        </is>
      </c>
      <c r="CO346" t="inlineStr">
        <is>
          <t>multisystémové ochorenie s autozomálne dominantnou dedičnosťou, charakterizované tvorbou hamartómov a hamarcií v mozgu, na koži, v obličkách, pľúcach, srdci, endokrinných žľazách, skelete a na sietnici, ktoré sa prejavuje príznakmi z postihnutia týchto orgánov</t>
        </is>
      </c>
      <c r="CP346" s="2" t="inlineStr">
        <is>
          <t>tuberozna skleroza|
Bourneville-Pringlova bolezen|
epiloia</t>
        </is>
      </c>
      <c r="CQ346" s="2" t="inlineStr">
        <is>
          <t>3|
3|
2</t>
        </is>
      </c>
      <c r="CR346" s="2" t="inlineStr">
        <is>
          <t xml:space="preserve">|
|
</t>
        </is>
      </c>
      <c r="CS346" t="inlineStr">
        <is>
          <t/>
        </is>
      </c>
      <c r="CT346" s="2" t="inlineStr">
        <is>
          <t>tuberös skleros|
tuberös skleroskomplexet|
TSC|
Bournevilles sjukdom</t>
        </is>
      </c>
      <c r="CU346" s="2" t="inlineStr">
        <is>
          <t>3|
2|
3|
3</t>
        </is>
      </c>
      <c r="CV346" s="2" t="inlineStr">
        <is>
          <t xml:space="preserve">preferred|
|
|
</t>
        </is>
      </c>
      <c r="CW346" t="inlineStr">
        <is>
          <t>familjär sjukdom med sklerotiska tumörer på ytan av hjärnans sidoventriklar och på hjärnytan med fortskridande mentalt förfall och epileptiska anfall</t>
        </is>
      </c>
    </row>
    <row r="347">
      <c r="A347" s="1" t="str">
        <f>HYPERLINK("https://iate.europa.eu/entry/result/1527618/all", "1527618")</f>
        <v>1527618</v>
      </c>
      <c r="B347" t="inlineStr">
        <is>
          <t>SOCIAL QUESTIONS</t>
        </is>
      </c>
      <c r="C347" t="inlineStr">
        <is>
          <t>SOCIAL QUESTIONS|health|illness</t>
        </is>
      </c>
      <c r="D347" t="inlineStr">
        <is>
          <t>yes</t>
        </is>
      </c>
      <c r="E347" t="inlineStr">
        <is>
          <t/>
        </is>
      </c>
      <c r="F347" t="inlineStr">
        <is>
          <t/>
        </is>
      </c>
      <c r="G347" t="inlineStr">
        <is>
          <t/>
        </is>
      </c>
      <c r="H347" t="inlineStr">
        <is>
          <t/>
        </is>
      </c>
      <c r="I347" t="inlineStr">
        <is>
          <t/>
        </is>
      </c>
      <c r="J347" s="2" t="inlineStr">
        <is>
          <t>plicní hypertenze</t>
        </is>
      </c>
      <c r="K347" s="2" t="inlineStr">
        <is>
          <t>3</t>
        </is>
      </c>
      <c r="L347" s="2" t="inlineStr">
        <is>
          <t/>
        </is>
      </c>
      <c r="M347" t="inlineStr">
        <is>
          <t>syndrom charakterizovaný vysokým krevním tlakem v plicním oběhu</t>
        </is>
      </c>
      <c r="N347" s="2" t="inlineStr">
        <is>
          <t>pulmonal hypertension</t>
        </is>
      </c>
      <c r="O347" s="2" t="inlineStr">
        <is>
          <t>3</t>
        </is>
      </c>
      <c r="P347" s="2" t="inlineStr">
        <is>
          <t/>
        </is>
      </c>
      <c r="Q347" t="inlineStr">
        <is>
          <t>højt blodtryk i lungekredsløbet</t>
        </is>
      </c>
      <c r="R347" s="2" t="inlineStr">
        <is>
          <t>pulmonale Hypertonie|
Lungenhochdruck</t>
        </is>
      </c>
      <c r="S347" s="2" t="inlineStr">
        <is>
          <t>3|
1</t>
        </is>
      </c>
      <c r="T347" s="2" t="inlineStr">
        <is>
          <t xml:space="preserve">|
</t>
        </is>
      </c>
      <c r="U347" t="inlineStr">
        <is>
          <t>konstante Erhoehung des Mitteldrucks im Pulmonalarteriensystem auf mehr als zweiundzwanzig mm Hg in Ruhe</t>
        </is>
      </c>
      <c r="V347" s="2" t="inlineStr">
        <is>
          <t>πνευμονική υπέρταση</t>
        </is>
      </c>
      <c r="W347" s="2" t="inlineStr">
        <is>
          <t>4</t>
        </is>
      </c>
      <c r="X347" s="2" t="inlineStr">
        <is>
          <t/>
        </is>
      </c>
      <c r="Y347" t="inlineStr">
        <is>
          <t/>
        </is>
      </c>
      <c r="Z347" s="2" t="inlineStr">
        <is>
          <t>pulmonary hypertension</t>
        </is>
      </c>
      <c r="AA347" s="2" t="inlineStr">
        <is>
          <t>3</t>
        </is>
      </c>
      <c r="AB347" s="2" t="inlineStr">
        <is>
          <t/>
        </is>
      </c>
      <c r="AC347" t="inlineStr">
        <is>
          <t>high blood pressure in the lungs</t>
        </is>
      </c>
      <c r="AD347" s="2" t="inlineStr">
        <is>
          <t>hipertensión pulmonar</t>
        </is>
      </c>
      <c r="AE347" s="2" t="inlineStr">
        <is>
          <t>3</t>
        </is>
      </c>
      <c r="AF347" s="2" t="inlineStr">
        <is>
          <t/>
        </is>
      </c>
      <c r="AG347" t="inlineStr">
        <is>
          <t/>
        </is>
      </c>
      <c r="AH347" t="inlineStr">
        <is>
          <t/>
        </is>
      </c>
      <c r="AI347" t="inlineStr">
        <is>
          <t/>
        </is>
      </c>
      <c r="AJ347" t="inlineStr">
        <is>
          <t/>
        </is>
      </c>
      <c r="AK347" t="inlineStr">
        <is>
          <t/>
        </is>
      </c>
      <c r="AL347" s="2" t="inlineStr">
        <is>
          <t>keuhkoverenpainetauti|
keuhkoverenkierron hypertensio|
pulmonaarihypertonia|
pulmonaalihypertensio</t>
        </is>
      </c>
      <c r="AM347" s="2" t="inlineStr">
        <is>
          <t>3|
3|
3|
3</t>
        </is>
      </c>
      <c r="AN347" s="2" t="inlineStr">
        <is>
          <t xml:space="preserve">|
|
|
</t>
        </is>
      </c>
      <c r="AO347" t="inlineStr">
        <is>
          <t>keuhkovaltimon (pysyvästi) korkea verenpaine ja siitä aiheutuneet muutokset</t>
        </is>
      </c>
      <c r="AP347" s="2" t="inlineStr">
        <is>
          <t>hypertension pulmonaire|
HP</t>
        </is>
      </c>
      <c r="AQ347" s="2" t="inlineStr">
        <is>
          <t>3|
3</t>
        </is>
      </c>
      <c r="AR347" s="2" t="inlineStr">
        <is>
          <t xml:space="preserve">|
</t>
        </is>
      </c>
      <c r="AS347" t="inlineStr">
        <is>
          <t/>
        </is>
      </c>
      <c r="AT347" s="2" t="inlineStr">
        <is>
          <t>hipirtheannas scamhóige</t>
        </is>
      </c>
      <c r="AU347" s="2" t="inlineStr">
        <is>
          <t>3</t>
        </is>
      </c>
      <c r="AV347" s="2" t="inlineStr">
        <is>
          <t/>
        </is>
      </c>
      <c r="AW347" t="inlineStr">
        <is>
          <t/>
        </is>
      </c>
      <c r="AX347" t="inlineStr">
        <is>
          <t/>
        </is>
      </c>
      <c r="AY347" t="inlineStr">
        <is>
          <t/>
        </is>
      </c>
      <c r="AZ347" t="inlineStr">
        <is>
          <t/>
        </is>
      </c>
      <c r="BA347" t="inlineStr">
        <is>
          <t/>
        </is>
      </c>
      <c r="BB347" t="inlineStr">
        <is>
          <t/>
        </is>
      </c>
      <c r="BC347" t="inlineStr">
        <is>
          <t/>
        </is>
      </c>
      <c r="BD347" t="inlineStr">
        <is>
          <t/>
        </is>
      </c>
      <c r="BE347" t="inlineStr">
        <is>
          <t/>
        </is>
      </c>
      <c r="BF347" s="2" t="inlineStr">
        <is>
          <t>ipertensione polmonare</t>
        </is>
      </c>
      <c r="BG347" s="2" t="inlineStr">
        <is>
          <t>3</t>
        </is>
      </c>
      <c r="BH347" s="2" t="inlineStr">
        <is>
          <t/>
        </is>
      </c>
      <c r="BI347" t="inlineStr">
        <is>
          <t>aumento della pressione media nella circolazione polmonare</t>
        </is>
      </c>
      <c r="BJ347" t="inlineStr">
        <is>
          <t/>
        </is>
      </c>
      <c r="BK347" t="inlineStr">
        <is>
          <t/>
        </is>
      </c>
      <c r="BL347" t="inlineStr">
        <is>
          <t/>
        </is>
      </c>
      <c r="BM347" t="inlineStr">
        <is>
          <t/>
        </is>
      </c>
      <c r="BN347" t="inlineStr">
        <is>
          <t/>
        </is>
      </c>
      <c r="BO347" t="inlineStr">
        <is>
          <t/>
        </is>
      </c>
      <c r="BP347" t="inlineStr">
        <is>
          <t/>
        </is>
      </c>
      <c r="BQ347" t="inlineStr">
        <is>
          <t/>
        </is>
      </c>
      <c r="BR347" t="inlineStr">
        <is>
          <t/>
        </is>
      </c>
      <c r="BS347" t="inlineStr">
        <is>
          <t/>
        </is>
      </c>
      <c r="BT347" t="inlineStr">
        <is>
          <t/>
        </is>
      </c>
      <c r="BU347" t="inlineStr">
        <is>
          <t/>
        </is>
      </c>
      <c r="BV347" s="2" t="inlineStr">
        <is>
          <t>pulmonale hypertensie|
PH|
pulmonaire hypertensie</t>
        </is>
      </c>
      <c r="BW347" s="2" t="inlineStr">
        <is>
          <t>3|
3|
3</t>
        </is>
      </c>
      <c r="BX347" s="2" t="inlineStr">
        <is>
          <t xml:space="preserve">|
|
</t>
        </is>
      </c>
      <c r="BY347" t="inlineStr">
        <is>
          <t>zeldzame longaandoening waarbij de bloeddruk in de longslagader boven de normale waarden stijgt</t>
        </is>
      </c>
      <c r="BZ347" t="inlineStr">
        <is>
          <t/>
        </is>
      </c>
      <c r="CA347" t="inlineStr">
        <is>
          <t/>
        </is>
      </c>
      <c r="CB347" t="inlineStr">
        <is>
          <t/>
        </is>
      </c>
      <c r="CC347" t="inlineStr">
        <is>
          <t/>
        </is>
      </c>
      <c r="CD347" s="2" t="inlineStr">
        <is>
          <t>hipertensão pulmonar</t>
        </is>
      </c>
      <c r="CE347" s="2" t="inlineStr">
        <is>
          <t>3</t>
        </is>
      </c>
      <c r="CF347" s="2" t="inlineStr">
        <is>
          <t/>
        </is>
      </c>
      <c r="CG347" t="inlineStr">
        <is>
          <t/>
        </is>
      </c>
      <c r="CH347" t="inlineStr">
        <is>
          <t/>
        </is>
      </c>
      <c r="CI347" t="inlineStr">
        <is>
          <t/>
        </is>
      </c>
      <c r="CJ347" t="inlineStr">
        <is>
          <t/>
        </is>
      </c>
      <c r="CK347" t="inlineStr">
        <is>
          <t/>
        </is>
      </c>
      <c r="CL347" t="inlineStr">
        <is>
          <t/>
        </is>
      </c>
      <c r="CM347" t="inlineStr">
        <is>
          <t/>
        </is>
      </c>
      <c r="CN347" t="inlineStr">
        <is>
          <t/>
        </is>
      </c>
      <c r="CO347" t="inlineStr">
        <is>
          <t/>
        </is>
      </c>
      <c r="CP347" t="inlineStr">
        <is>
          <t/>
        </is>
      </c>
      <c r="CQ347" t="inlineStr">
        <is>
          <t/>
        </is>
      </c>
      <c r="CR347" t="inlineStr">
        <is>
          <t/>
        </is>
      </c>
      <c r="CS347" t="inlineStr">
        <is>
          <t/>
        </is>
      </c>
      <c r="CT347" s="2" t="inlineStr">
        <is>
          <t>pulmonell hypertension|
pulmonalishypertension</t>
        </is>
      </c>
      <c r="CU347" s="2" t="inlineStr">
        <is>
          <t>3|
3</t>
        </is>
      </c>
      <c r="CV347" s="2" t="inlineStr">
        <is>
          <t xml:space="preserve">|
</t>
        </is>
      </c>
      <c r="CW347" t="inlineStr">
        <is>
          <t>förhöjt blodtryck i lungkretsloppet</t>
        </is>
      </c>
    </row>
    <row r="348">
      <c r="A348" s="1" t="str">
        <f>HYPERLINK("https://iate.europa.eu/entry/result/1754543/all", "1754543")</f>
        <v>1754543</v>
      </c>
      <c r="B348" t="inlineStr">
        <is>
          <t>SOCIAL QUESTIONS</t>
        </is>
      </c>
      <c r="C348" t="inlineStr">
        <is>
          <t>SOCIAL QUESTIONS|health|medical science</t>
        </is>
      </c>
      <c r="D348" t="inlineStr">
        <is>
          <t>yes</t>
        </is>
      </c>
      <c r="E348" t="inlineStr">
        <is>
          <t/>
        </is>
      </c>
      <c r="F348" t="inlineStr">
        <is>
          <t/>
        </is>
      </c>
      <c r="G348" t="inlineStr">
        <is>
          <t/>
        </is>
      </c>
      <c r="H348" t="inlineStr">
        <is>
          <t/>
        </is>
      </c>
      <c r="I348" t="inlineStr">
        <is>
          <t/>
        </is>
      </c>
      <c r="J348" t="inlineStr">
        <is>
          <t/>
        </is>
      </c>
      <c r="K348" t="inlineStr">
        <is>
          <t/>
        </is>
      </c>
      <c r="L348" t="inlineStr">
        <is>
          <t/>
        </is>
      </c>
      <c r="M348" t="inlineStr">
        <is>
          <t/>
        </is>
      </c>
      <c r="N348" s="2" t="inlineStr">
        <is>
          <t>til produktionen anvendt virusstamme (seed virus)</t>
        </is>
      </c>
      <c r="O348" s="2" t="inlineStr">
        <is>
          <t>3</t>
        </is>
      </c>
      <c r="P348" s="2" t="inlineStr">
        <is>
          <t/>
        </is>
      </c>
      <c r="Q348" t="inlineStr">
        <is>
          <t>Vaccineproduktion af en stamme, som kan gemmes i op til 20 år.</t>
        </is>
      </c>
      <c r="R348" t="inlineStr">
        <is>
          <t/>
        </is>
      </c>
      <c r="S348" t="inlineStr">
        <is>
          <t/>
        </is>
      </c>
      <c r="T348" t="inlineStr">
        <is>
          <t/>
        </is>
      </c>
      <c r="U348" t="inlineStr">
        <is>
          <t/>
        </is>
      </c>
      <c r="V348" s="2" t="inlineStr">
        <is>
          <t>κύρια καλλιέργεια ιού</t>
        </is>
      </c>
      <c r="W348" s="2" t="inlineStr">
        <is>
          <t>4</t>
        </is>
      </c>
      <c r="X348" s="2" t="inlineStr">
        <is>
          <t/>
        </is>
      </c>
      <c r="Y348" t="inlineStr">
        <is>
          <t/>
        </is>
      </c>
      <c r="Z348" s="2" t="inlineStr">
        <is>
          <t>seed virus|
master seed virus|
MSV|
master strain</t>
        </is>
      </c>
      <c r="AA348" s="2" t="inlineStr">
        <is>
          <t>3|
3|
3|
3</t>
        </is>
      </c>
      <c r="AB348" s="2" t="inlineStr">
        <is>
          <t xml:space="preserve">|
|
|
</t>
        </is>
      </c>
      <c r="AC348" t="inlineStr">
        <is>
          <t>seedlot used for the preparation of a vaccine</t>
        </is>
      </c>
      <c r="AD348" s="2" t="inlineStr">
        <is>
          <t>inóculo primario</t>
        </is>
      </c>
      <c r="AE348" s="2" t="inlineStr">
        <is>
          <t>3</t>
        </is>
      </c>
      <c r="AF348" s="2" t="inlineStr">
        <is>
          <t/>
        </is>
      </c>
      <c r="AG348" t="inlineStr">
        <is>
          <t>Conjunto de alícuotas de un organismo de un determinado número de pases, del que se derivan todos los demás pases del inóculo, que se obtienen de un lote individual, se distribuyen en recipientes en una operación individual, se procesan conjuntamente y se almacenan de forma que queden aseguradas la uniformidad y la estabilidad y se eviten [sic] la contaminación.</t>
        </is>
      </c>
      <c r="AH348" s="2" t="inlineStr">
        <is>
          <t>lähtekülvipartii viirus|
lähtekülvi viirus|
algkülvi viirus</t>
        </is>
      </c>
      <c r="AI348" s="2" t="inlineStr">
        <is>
          <t>3|
3|
3</t>
        </is>
      </c>
      <c r="AJ348" s="2" t="inlineStr">
        <is>
          <t xml:space="preserve">|
|
</t>
        </is>
      </c>
      <c r="AK348" t="inlineStr">
        <is>
          <t>Lähtekülvipartii on mikroorganismi kultuur, mis pärineb ühest tüvikultuurist (põhikultuurist) ja jaotatakse konteineritesse ühe toimingu käigus viisil, mis tagab samataolisuse. Lähtekülvipartiid hoitakse stabiilset säilimist tagavates tingimustes, vältides saastumist.</t>
        </is>
      </c>
      <c r="AL348" s="2" t="inlineStr">
        <is>
          <t>isäntäkanta</t>
        </is>
      </c>
      <c r="AM348" s="2" t="inlineStr">
        <is>
          <t>3</t>
        </is>
      </c>
      <c r="AN348" s="2" t="inlineStr">
        <is>
          <t/>
        </is>
      </c>
      <c r="AO348" t="inlineStr">
        <is>
          <t/>
        </is>
      </c>
      <c r="AP348" s="2" t="inlineStr">
        <is>
          <t>virus de semence primaire</t>
        </is>
      </c>
      <c r="AQ348" s="2" t="inlineStr">
        <is>
          <t>3</t>
        </is>
      </c>
      <c r="AR348" s="2" t="inlineStr">
        <is>
          <t/>
        </is>
      </c>
      <c r="AS348" t="inlineStr">
        <is>
          <t/>
        </is>
      </c>
      <c r="AT348" s="2" t="inlineStr">
        <is>
          <t>víreas máistirshíl</t>
        </is>
      </c>
      <c r="AU348" s="2" t="inlineStr">
        <is>
          <t>3</t>
        </is>
      </c>
      <c r="AV348" s="2" t="inlineStr">
        <is>
          <t/>
        </is>
      </c>
      <c r="AW348" t="inlineStr">
        <is>
          <t/>
        </is>
      </c>
      <c r="AX348" t="inlineStr">
        <is>
          <t/>
        </is>
      </c>
      <c r="AY348" t="inlineStr">
        <is>
          <t/>
        </is>
      </c>
      <c r="AZ348" t="inlineStr">
        <is>
          <t/>
        </is>
      </c>
      <c r="BA348" t="inlineStr">
        <is>
          <t/>
        </is>
      </c>
      <c r="BB348" s="2" t="inlineStr">
        <is>
          <t>vírustörzsanyag</t>
        </is>
      </c>
      <c r="BC348" s="2" t="inlineStr">
        <is>
          <t>3</t>
        </is>
      </c>
      <c r="BD348" s="2" t="inlineStr">
        <is>
          <t/>
        </is>
      </c>
      <c r="BE348" t="inlineStr">
        <is>
          <t>a vírusvakcina-gyártás kiindulási anyaga</t>
        </is>
      </c>
      <c r="BF348" t="inlineStr">
        <is>
          <t/>
        </is>
      </c>
      <c r="BG348" t="inlineStr">
        <is>
          <t/>
        </is>
      </c>
      <c r="BH348" t="inlineStr">
        <is>
          <t/>
        </is>
      </c>
      <c r="BI348" t="inlineStr">
        <is>
          <t/>
        </is>
      </c>
      <c r="BJ348" s="2" t="inlineStr">
        <is>
          <t>pirminio pasėlio virusas</t>
        </is>
      </c>
      <c r="BK348" s="2" t="inlineStr">
        <is>
          <t>3</t>
        </is>
      </c>
      <c r="BL348" s="2" t="inlineStr">
        <is>
          <t/>
        </is>
      </c>
      <c r="BM348" t="inlineStr">
        <is>
          <t/>
        </is>
      </c>
      <c r="BN348" s="2" t="inlineStr">
        <is>
          <t>sēklas pirmvīruss</t>
        </is>
      </c>
      <c r="BO348" s="2" t="inlineStr">
        <is>
          <t>3</t>
        </is>
      </c>
      <c r="BP348" s="2" t="inlineStr">
        <is>
          <t/>
        </is>
      </c>
      <c r="BQ348" t="inlineStr">
        <is>
          <t>Vīrusa celms, ko izmanto vakcīnas radīšanai. Tas ir vīruss, ko vakcīnu ražotāji iesniedz valsts regulatīvajām iestādēm pārbaudīšanai un testēšanai, pirms vakcīna tiek licencēta</t>
        </is>
      </c>
      <c r="BR348" s="2" t="inlineStr">
        <is>
          <t>virus taż-żerriegħa ewlenija|
razza ewlenija</t>
        </is>
      </c>
      <c r="BS348" s="2" t="inlineStr">
        <is>
          <t>3|
3</t>
        </is>
      </c>
      <c r="BT348" s="2" t="inlineStr">
        <is>
          <t xml:space="preserve">|
</t>
        </is>
      </c>
      <c r="BU348" t="inlineStr">
        <is>
          <t>lott ta' żrieragħ ewlenin&lt;sup&gt;1&lt;/sup&gt; li jintuża għall-preparazzjoni ta' vaċċin&lt;p&gt; &lt;sup&gt;1&lt;/sup&gt; lott ta' żrieragħ ewlenin [ &lt;a href="/entry/result/2250568/all" id="ENTRY_TO_ENTRY_CONVERTER" target="_blank"&gt;IATE:2250568&lt;/a&gt; ]&lt;/p&gt;</t>
        </is>
      </c>
      <c r="BV348" s="2" t="inlineStr">
        <is>
          <t>master seed virus</t>
        </is>
      </c>
      <c r="BW348" s="2" t="inlineStr">
        <is>
          <t>3</t>
        </is>
      </c>
      <c r="BX348" s="2" t="inlineStr">
        <is>
          <t/>
        </is>
      </c>
      <c r="BY348" t="inlineStr">
        <is>
          <t>het product waar alle testen met een bepaald virus worden uitgevoerd</t>
        </is>
      </c>
      <c r="BZ348" s="2" t="inlineStr">
        <is>
          <t>szczep macierzysty wirusa</t>
        </is>
      </c>
      <c r="CA348" s="2" t="inlineStr">
        <is>
          <t>3</t>
        </is>
      </c>
      <c r="CB348" s="2" t="inlineStr">
        <is>
          <t/>
        </is>
      </c>
      <c r="CC348" t="inlineStr">
        <is>
          <t>zestaw kultur wirusa otrzymanychprzez pojedynczy przesiew szczepu odniesienia, będący jednocześnie drugim pasażem od szczepu oryginalnego (jeżeli przechowujemy w bulionieTSB z 5% glicerolu</t>
        </is>
      </c>
      <c r="CD348" s="2" t="inlineStr">
        <is>
          <t>vírus de semente primária (inóculo original)</t>
        </is>
      </c>
      <c r="CE348" s="2" t="inlineStr">
        <is>
          <t>3</t>
        </is>
      </c>
      <c r="CF348" s="2" t="inlineStr">
        <is>
          <t/>
        </is>
      </c>
      <c r="CG348" t="inlineStr">
        <is>
          <t>Colecção de alíquotas de um vírus com uma passagem específica, a partir da qual se farão todas as outras passagens, obtidas de um conjunto único, distribuídas por contentores numa única operação e processadas conjuntamente e armazenadas de modo a garantir uniformidade e estabilidade e a prevenir qualquer contaminação</t>
        </is>
      </c>
      <c r="CH348" s="2" t="inlineStr">
        <is>
          <t>tulpină matcă|
tulpină virală mamă|
tulpină virală originală</t>
        </is>
      </c>
      <c r="CI348" s="2" t="inlineStr">
        <is>
          <t>3|
3|
3</t>
        </is>
      </c>
      <c r="CJ348" s="2" t="inlineStr">
        <is>
          <t xml:space="preserve">|
|
</t>
        </is>
      </c>
      <c r="CK348" t="inlineStr">
        <is>
          <t/>
        </is>
      </c>
      <c r="CL348" s="2" t="inlineStr">
        <is>
          <t>primárne inokulum vírusu</t>
        </is>
      </c>
      <c r="CM348" s="2" t="inlineStr">
        <is>
          <t>3</t>
        </is>
      </c>
      <c r="CN348" s="2" t="inlineStr">
        <is>
          <t/>
        </is>
      </c>
      <c r="CO348" t="inlineStr">
        <is>
          <t/>
        </is>
      </c>
      <c r="CP348" s="2" t="inlineStr">
        <is>
          <t>matični izvorni virus|
MSV|
osnovna virusna kultura</t>
        </is>
      </c>
      <c r="CQ348" s="2" t="inlineStr">
        <is>
          <t>3|
3|
3</t>
        </is>
      </c>
      <c r="CR348" s="2" t="inlineStr">
        <is>
          <t xml:space="preserve">|
|
</t>
        </is>
      </c>
      <c r="CS348" t="inlineStr">
        <is>
          <t/>
        </is>
      </c>
      <c r="CT348" s="2" t="inlineStr">
        <is>
          <t>typstam</t>
        </is>
      </c>
      <c r="CU348" s="2" t="inlineStr">
        <is>
          <t>3</t>
        </is>
      </c>
      <c r="CV348" s="2" t="inlineStr">
        <is>
          <t/>
        </is>
      </c>
      <c r="CW348" t="inlineStr">
        <is>
          <t/>
        </is>
      </c>
    </row>
    <row r="349">
      <c r="A349" s="1" t="str">
        <f>HYPERLINK("https://iate.europa.eu/entry/result/154085/all", "154085")</f>
        <v>154085</v>
      </c>
      <c r="B349" t="inlineStr">
        <is>
          <t>SCIENCE</t>
        </is>
      </c>
      <c r="C349" t="inlineStr">
        <is>
          <t>SCIENCE|natural and applied sciences|life sciences|biology</t>
        </is>
      </c>
      <c r="D349" t="inlineStr">
        <is>
          <t>yes</t>
        </is>
      </c>
      <c r="E349" t="inlineStr">
        <is>
          <t/>
        </is>
      </c>
      <c r="F349" t="inlineStr">
        <is>
          <t/>
        </is>
      </c>
      <c r="G349" t="inlineStr">
        <is>
          <t/>
        </is>
      </c>
      <c r="H349" t="inlineStr">
        <is>
          <t/>
        </is>
      </c>
      <c r="I349" t="inlineStr">
        <is>
          <t/>
        </is>
      </c>
      <c r="J349" s="2" t="inlineStr">
        <is>
          <t>technika amplifikace nukleových kyselin</t>
        </is>
      </c>
      <c r="K349" s="2" t="inlineStr">
        <is>
          <t>3</t>
        </is>
      </c>
      <c r="L349" s="2" t="inlineStr">
        <is>
          <t/>
        </is>
      </c>
      <c r="M349" t="inlineStr">
        <is>
          <t/>
        </is>
      </c>
      <c r="N349" s="2" t="inlineStr">
        <is>
          <t>nukleinsyreamplifikationsteknik|
NAT</t>
        </is>
      </c>
      <c r="O349" s="2" t="inlineStr">
        <is>
          <t>3|
3</t>
        </is>
      </c>
      <c r="P349" s="2" t="inlineStr">
        <is>
          <t xml:space="preserve">|
</t>
        </is>
      </c>
      <c r="Q349" t="inlineStr">
        <is>
          <t/>
        </is>
      </c>
      <c r="R349" s="2" t="inlineStr">
        <is>
          <t>NAT|
Nukleinsäuren-Amplifikationstechnik</t>
        </is>
      </c>
      <c r="S349" s="2" t="inlineStr">
        <is>
          <t>3|
3</t>
        </is>
      </c>
      <c r="T349" s="2" t="inlineStr">
        <is>
          <t xml:space="preserve">|
</t>
        </is>
      </c>
      <c r="U349" t="inlineStr">
        <is>
          <t/>
        </is>
      </c>
      <c r="V349" s="2" t="inlineStr">
        <is>
          <t>τεχνική ενίσχυσης νουκλεϊκών οξέων|
τεχνική ενίσχυσης νουκλεϊνικών οξέων</t>
        </is>
      </c>
      <c r="W349" s="2" t="inlineStr">
        <is>
          <t>3|
3</t>
        </is>
      </c>
      <c r="X349" s="2" t="inlineStr">
        <is>
          <t>preferred|
admitted</t>
        </is>
      </c>
      <c r="Y349" t="inlineStr">
        <is>
          <t/>
        </is>
      </c>
      <c r="Z349" s="2" t="inlineStr">
        <is>
          <t>nucleic acid amplification technique|
nucleic amplification technique|
nucleic acid amplification technology|
NAT technique|
NAAT|
NAT</t>
        </is>
      </c>
      <c r="AA349" s="2" t="inlineStr">
        <is>
          <t>3|
3|
3|
3|
1|
3</t>
        </is>
      </c>
      <c r="AB349" s="2" t="inlineStr">
        <is>
          <t>|
|
|
admitted|
|
admitted</t>
        </is>
      </c>
      <c r="AC349" t="inlineStr">
        <is>
          <t>technique used to detect a particular nucleic acid sequence and thus usually to detect and identify a particular species or subspecies of organism, often a virus or bacteria that acts as a pathogen in blood, tissue, urine, etc. that includes a step that amplifies the genetic material</t>
        </is>
      </c>
      <c r="AD349" s="2" t="inlineStr">
        <is>
          <t>técnica de amplificación de ácidos nucleicos</t>
        </is>
      </c>
      <c r="AE349" s="2" t="inlineStr">
        <is>
          <t>3</t>
        </is>
      </c>
      <c r="AF349" s="2" t="inlineStr">
        <is>
          <t/>
        </is>
      </c>
      <c r="AG349" t="inlineStr">
        <is>
          <t/>
        </is>
      </c>
      <c r="AH349" s="2" t="inlineStr">
        <is>
          <t>nukleiinhappe amplifitseerimise tehnika|
NAT</t>
        </is>
      </c>
      <c r="AI349" s="2" t="inlineStr">
        <is>
          <t>3|
3</t>
        </is>
      </c>
      <c r="AJ349" s="2" t="inlineStr">
        <is>
          <t xml:space="preserve">|
</t>
        </is>
      </c>
      <c r="AK349" t="inlineStr">
        <is>
          <t>RNA molekulide paljundamisel põhinev uuringumeetod, mille abil määratakse nukleiinhappe olemasolu ja hulk proovimaterjalis</t>
        </is>
      </c>
      <c r="AL349" s="2" t="inlineStr">
        <is>
          <t>nukleiinihappojen amplifiointitekniikka|
NAT</t>
        </is>
      </c>
      <c r="AM349" s="2" t="inlineStr">
        <is>
          <t>3|
3</t>
        </is>
      </c>
      <c r="AN349" s="2" t="inlineStr">
        <is>
          <t xml:space="preserve">|
</t>
        </is>
      </c>
      <c r="AO349" t="inlineStr">
        <is>
          <t>menetelmät, joilla osoitetaan ja/tai kvantifioidaan nukleiinihappoja joko amplifioimalla kohdesekvenssiä tai signaalia tai hybridisaatiolla</t>
        </is>
      </c>
      <c r="AP349" s="2" t="inlineStr">
        <is>
          <t>NAT|
technique d'amplification des acides nucléiques</t>
        </is>
      </c>
      <c r="AQ349" s="2" t="inlineStr">
        <is>
          <t>3|
3</t>
        </is>
      </c>
      <c r="AR349" s="2" t="inlineStr">
        <is>
          <t xml:space="preserve">|
</t>
        </is>
      </c>
      <c r="AS349" t="inlineStr">
        <is>
          <t>tests de détection et/ou de quantification d’acides nucléiques, soit par amplification d’une séquence cible ou d’un signal, soit par hybridation</t>
        </is>
      </c>
      <c r="AT349" s="2" t="inlineStr">
        <is>
          <t>teicníc aimpliúcháin aigéid núicléasaigh</t>
        </is>
      </c>
      <c r="AU349" s="2" t="inlineStr">
        <is>
          <t>3</t>
        </is>
      </c>
      <c r="AV349" s="2" t="inlineStr">
        <is>
          <t/>
        </is>
      </c>
      <c r="AW349" t="inlineStr">
        <is>
          <t/>
        </is>
      </c>
      <c r="AX349" t="inlineStr">
        <is>
          <t/>
        </is>
      </c>
      <c r="AY349" t="inlineStr">
        <is>
          <t/>
        </is>
      </c>
      <c r="AZ349" t="inlineStr">
        <is>
          <t/>
        </is>
      </c>
      <c r="BA349" t="inlineStr">
        <is>
          <t/>
        </is>
      </c>
      <c r="BB349" s="2" t="inlineStr">
        <is>
          <t>nukleinsav-amplifikációs technika|
NAT</t>
        </is>
      </c>
      <c r="BC349" s="2" t="inlineStr">
        <is>
          <t>3|
3</t>
        </is>
      </c>
      <c r="BD349" s="2" t="inlineStr">
        <is>
          <t xml:space="preserve">|
</t>
        </is>
      </c>
      <c r="BE349" t="inlineStr">
        <is>
          <t>DNS-templát molekulák amplifikálásán alapuló, patogének kimutatására szolgáló módszer</t>
        </is>
      </c>
      <c r="BF349" s="2" t="inlineStr">
        <is>
          <t>tecnica di amplificazione degli acidi nucleici</t>
        </is>
      </c>
      <c r="BG349" s="2" t="inlineStr">
        <is>
          <t>3</t>
        </is>
      </c>
      <c r="BH349" s="2" t="inlineStr">
        <is>
          <t/>
        </is>
      </c>
      <c r="BI349" t="inlineStr">
        <is>
          <t>tecnica basata sulla
replicazione ripetuta di minime quantità di DNA o RNA in modo da poter
evidenziare piccole tracce di virus, patogeni intracellulari o batteri in un
campione</t>
        </is>
      </c>
      <c r="BJ349" s="2" t="inlineStr">
        <is>
          <t>nukleorūgščių amplifikacijos metodas</t>
        </is>
      </c>
      <c r="BK349" s="2" t="inlineStr">
        <is>
          <t>3</t>
        </is>
      </c>
      <c r="BL349" s="2" t="inlineStr">
        <is>
          <t/>
        </is>
      </c>
      <c r="BM349" t="inlineStr">
        <is>
          <t/>
        </is>
      </c>
      <c r="BN349" t="inlineStr">
        <is>
          <t/>
        </is>
      </c>
      <c r="BO349" t="inlineStr">
        <is>
          <t/>
        </is>
      </c>
      <c r="BP349" t="inlineStr">
        <is>
          <t/>
        </is>
      </c>
      <c r="BQ349" t="inlineStr">
        <is>
          <t/>
        </is>
      </c>
      <c r="BR349" t="inlineStr">
        <is>
          <t/>
        </is>
      </c>
      <c r="BS349" t="inlineStr">
        <is>
          <t/>
        </is>
      </c>
      <c r="BT349" t="inlineStr">
        <is>
          <t/>
        </is>
      </c>
      <c r="BU349" t="inlineStr">
        <is>
          <t/>
        </is>
      </c>
      <c r="BV349" s="2" t="inlineStr">
        <is>
          <t>NAT|
amplificatietechniek voor nucleïnezuur</t>
        </is>
      </c>
      <c r="BW349" s="2" t="inlineStr">
        <is>
          <t>3|
3</t>
        </is>
      </c>
      <c r="BX349" s="2" t="inlineStr">
        <is>
          <t xml:space="preserve">|
</t>
        </is>
      </c>
      <c r="BY349" t="inlineStr">
        <is>
          <t/>
        </is>
      </c>
      <c r="BZ349" s="2" t="inlineStr">
        <is>
          <t>NAT|
technika amplifikacji kwasu nukleinowego</t>
        </is>
      </c>
      <c r="CA349" s="2" t="inlineStr">
        <is>
          <t>3|
3</t>
        </is>
      </c>
      <c r="CB349" s="2" t="inlineStr">
        <is>
          <t xml:space="preserve">|
</t>
        </is>
      </c>
      <c r="CC349" t="inlineStr">
        <is>
          <t>Termin „NAT” odnosi się do testów służących do wykrywania lub ilościowego oznaczania kwasów nukleinowych poprzez amplifikację określonych sekwencji, amplifikację sygnału lub hybrydyzację</t>
        </is>
      </c>
      <c r="CD349" s="2" t="inlineStr">
        <is>
          <t>técnica de amplificação de ácidos nucleicos</t>
        </is>
      </c>
      <c r="CE349" s="2" t="inlineStr">
        <is>
          <t>3</t>
        </is>
      </c>
      <c r="CF349" s="2" t="inlineStr">
        <is>
          <t/>
        </is>
      </c>
      <c r="CG349" t="inlineStr">
        <is>
          <t/>
        </is>
      </c>
      <c r="CH349" s="2" t="inlineStr">
        <is>
          <t>tehnica amplificării acidului nucleic|
NAT|
NAAT</t>
        </is>
      </c>
      <c r="CI349" s="2" t="inlineStr">
        <is>
          <t>3|
3|
3</t>
        </is>
      </c>
      <c r="CJ349" s="2" t="inlineStr">
        <is>
          <t xml:space="preserve">|
|
</t>
        </is>
      </c>
      <c r="CK349" t="inlineStr">
        <is>
          <t>test de detectare a prezenței acidului ribonucleic al unui patogen prin tehnici de amplificare a acidului nucleic molecular</t>
        </is>
      </c>
      <c r="CL349" t="inlineStr">
        <is>
          <t/>
        </is>
      </c>
      <c r="CM349" t="inlineStr">
        <is>
          <t/>
        </is>
      </c>
      <c r="CN349" t="inlineStr">
        <is>
          <t/>
        </is>
      </c>
      <c r="CO349" t="inlineStr">
        <is>
          <t/>
        </is>
      </c>
      <c r="CP349" s="2" t="inlineStr">
        <is>
          <t>tehnika pomnoževanja nukleinskih kislin</t>
        </is>
      </c>
      <c r="CQ349" s="2" t="inlineStr">
        <is>
          <t>3</t>
        </is>
      </c>
      <c r="CR349" s="2" t="inlineStr">
        <is>
          <t/>
        </is>
      </c>
      <c r="CS349" t="inlineStr">
        <is>
          <t>testi za odkrivanje in/ali količinsko določitev nukleinskih kislin s pomnoževanjem ciljnega zaporedja, pomnoževanjem signala ali s hibridizacijo</t>
        </is>
      </c>
      <c r="CT349" s="2" t="inlineStr">
        <is>
          <t>NAT|
nukleinsyraamplifieringsteknik</t>
        </is>
      </c>
      <c r="CU349" s="2" t="inlineStr">
        <is>
          <t>3|
3</t>
        </is>
      </c>
      <c r="CV349" s="2" t="inlineStr">
        <is>
          <t xml:space="preserve">|
</t>
        </is>
      </c>
      <c r="CW349" t="inlineStr">
        <is>
          <t/>
        </is>
      </c>
    </row>
    <row r="350">
      <c r="A350" s="1" t="str">
        <f>HYPERLINK("https://iate.europa.eu/entry/result/999002/all", "999002")</f>
        <v>999002</v>
      </c>
      <c r="B350" t="inlineStr">
        <is>
          <t>SOCIAL QUESTIONS</t>
        </is>
      </c>
      <c r="C350" t="inlineStr">
        <is>
          <t>SOCIAL QUESTIONS|health|illness</t>
        </is>
      </c>
      <c r="D350" t="inlineStr">
        <is>
          <t>yes</t>
        </is>
      </c>
      <c r="E350" t="inlineStr">
        <is>
          <t/>
        </is>
      </c>
      <c r="F350" t="inlineStr">
        <is>
          <t/>
        </is>
      </c>
      <c r="G350" t="inlineStr">
        <is>
          <t/>
        </is>
      </c>
      <c r="H350" t="inlineStr">
        <is>
          <t/>
        </is>
      </c>
      <c r="I350" t="inlineStr">
        <is>
          <t/>
        </is>
      </c>
      <c r="J350" t="inlineStr">
        <is>
          <t/>
        </is>
      </c>
      <c r="K350" t="inlineStr">
        <is>
          <t/>
        </is>
      </c>
      <c r="L350" t="inlineStr">
        <is>
          <t/>
        </is>
      </c>
      <c r="M350" t="inlineStr">
        <is>
          <t/>
        </is>
      </c>
      <c r="N350" s="2" t="inlineStr">
        <is>
          <t>infektion i de øvre luftveje|
infektion i øvre luftveje|
øvre luftvejsinfektion</t>
        </is>
      </c>
      <c r="O350" s="2" t="inlineStr">
        <is>
          <t>3|
3|
3</t>
        </is>
      </c>
      <c r="P350" s="2" t="inlineStr">
        <is>
          <t xml:space="preserve">|
|
</t>
        </is>
      </c>
      <c r="Q350" t="inlineStr">
        <is>
          <t/>
        </is>
      </c>
      <c r="R350" t="inlineStr">
        <is>
          <t/>
        </is>
      </c>
      <c r="S350" t="inlineStr">
        <is>
          <t/>
        </is>
      </c>
      <c r="T350" t="inlineStr">
        <is>
          <t/>
        </is>
      </c>
      <c r="U350" t="inlineStr">
        <is>
          <t/>
        </is>
      </c>
      <c r="V350" s="2" t="inlineStr">
        <is>
          <t>λοίμωξη του ανώτερου αναπνευστικού συστήματος|
λοίμωξη του ανώτερου αναπνευστικού</t>
        </is>
      </c>
      <c r="W350" s="2" t="inlineStr">
        <is>
          <t>4|
4</t>
        </is>
      </c>
      <c r="X350" s="2" t="inlineStr">
        <is>
          <t>|
preferred</t>
        </is>
      </c>
      <c r="Y350" t="inlineStr">
        <is>
          <t/>
        </is>
      </c>
      <c r="Z350" s="2" t="inlineStr">
        <is>
          <t>URTI|
upper respiratory tract infection|
URI|
upper RTI|
upper respiratory infection</t>
        </is>
      </c>
      <c r="AA350" s="2" t="inlineStr">
        <is>
          <t>3|
3|
3|
3|
3</t>
        </is>
      </c>
      <c r="AB350" s="2" t="inlineStr">
        <is>
          <t xml:space="preserve">|
|
|
|
</t>
        </is>
      </c>
      <c r="AC350" t="inlineStr">
        <is>
          <t>acute infection which involves the upper respiratory tract: nose, sinuses, pharynx or larynx</t>
        </is>
      </c>
      <c r="AD350" t="inlineStr">
        <is>
          <t/>
        </is>
      </c>
      <c r="AE350" t="inlineStr">
        <is>
          <t/>
        </is>
      </c>
      <c r="AF350" t="inlineStr">
        <is>
          <t/>
        </is>
      </c>
      <c r="AG350" t="inlineStr">
        <is>
          <t/>
        </is>
      </c>
      <c r="AH350" s="2" t="inlineStr">
        <is>
          <t>ülemiste hingamisteede infektsioon</t>
        </is>
      </c>
      <c r="AI350" s="2" t="inlineStr">
        <is>
          <t>3</t>
        </is>
      </c>
      <c r="AJ350" s="2" t="inlineStr">
        <is>
          <t/>
        </is>
      </c>
      <c r="AK350" t="inlineStr">
        <is>
          <t>viiruslik või bakteriaalne &lt;i&gt;ülemiste hingamisteede&lt;/i&gt; &lt;a href="/entry/result/1350494/all" id="ENTRY_TO_ENTRY_CONVERTER" target="_blank"&gt;IATE:1350494&lt;/a&gt; nakkus</t>
        </is>
      </c>
      <c r="AL350" s="2" t="inlineStr">
        <is>
          <t>ylähengitystieinfektio|
ylähengitysteiden infektio|
ylähengitystietulehdus</t>
        </is>
      </c>
      <c r="AM350" s="2" t="inlineStr">
        <is>
          <t>3|
3|
2</t>
        </is>
      </c>
      <c r="AN350" s="2" t="inlineStr">
        <is>
          <t xml:space="preserve">|
|
</t>
        </is>
      </c>
      <c r="AO350" t="inlineStr">
        <is>
          <t>akuutti infektio ylemmissä hengitysteissä (nenä, nenäontelo, nenänielu, suu, kieli, nielu, kurkunkansi ja äänihuulet)</t>
        </is>
      </c>
      <c r="AP350" t="inlineStr">
        <is>
          <t/>
        </is>
      </c>
      <c r="AQ350" t="inlineStr">
        <is>
          <t/>
        </is>
      </c>
      <c r="AR350" t="inlineStr">
        <is>
          <t/>
        </is>
      </c>
      <c r="AS350" t="inlineStr">
        <is>
          <t/>
        </is>
      </c>
      <c r="AT350" s="2" t="inlineStr">
        <is>
          <t>ionfhabhtú sa chonair riospráide uachtarach</t>
        </is>
      </c>
      <c r="AU350" s="2" t="inlineStr">
        <is>
          <t>3</t>
        </is>
      </c>
      <c r="AV350" s="2" t="inlineStr">
        <is>
          <t/>
        </is>
      </c>
      <c r="AW350" t="inlineStr">
        <is>
          <t/>
        </is>
      </c>
      <c r="AX350" t="inlineStr">
        <is>
          <t/>
        </is>
      </c>
      <c r="AY350" t="inlineStr">
        <is>
          <t/>
        </is>
      </c>
      <c r="AZ350" t="inlineStr">
        <is>
          <t/>
        </is>
      </c>
      <c r="BA350" t="inlineStr">
        <is>
          <t/>
        </is>
      </c>
      <c r="BB350" t="inlineStr">
        <is>
          <t/>
        </is>
      </c>
      <c r="BC350" t="inlineStr">
        <is>
          <t/>
        </is>
      </c>
      <c r="BD350" t="inlineStr">
        <is>
          <t/>
        </is>
      </c>
      <c r="BE350" t="inlineStr">
        <is>
          <t/>
        </is>
      </c>
      <c r="BF350" s="2" t="inlineStr">
        <is>
          <t>infezione delle vie respiratorie superiori|
infezione del tratto respiratorio superiore|
URTI|
URI|
infezione respiratoria superiore</t>
        </is>
      </c>
      <c r="BG350" s="2" t="inlineStr">
        <is>
          <t>3|
3|
3|
3|
3</t>
        </is>
      </c>
      <c r="BH350" s="2" t="inlineStr">
        <is>
          <t xml:space="preserve">|
|
|
|
</t>
        </is>
      </c>
      <c r="BI350" t="inlineStr">
        <is>
          <t>infezione del
tratto respiratorio superiore che colpisce principalmente il naso e la gola</t>
        </is>
      </c>
      <c r="BJ350" s="2" t="inlineStr">
        <is>
          <t>viršutinių kvėpavimo takų infekcija</t>
        </is>
      </c>
      <c r="BK350" s="2" t="inlineStr">
        <is>
          <t>3</t>
        </is>
      </c>
      <c r="BL350" s="2" t="inlineStr">
        <is>
          <t/>
        </is>
      </c>
      <c r="BM350" t="inlineStr">
        <is>
          <t/>
        </is>
      </c>
      <c r="BN350" t="inlineStr">
        <is>
          <t/>
        </is>
      </c>
      <c r="BO350" t="inlineStr">
        <is>
          <t/>
        </is>
      </c>
      <c r="BP350" t="inlineStr">
        <is>
          <t/>
        </is>
      </c>
      <c r="BQ350" t="inlineStr">
        <is>
          <t/>
        </is>
      </c>
      <c r="BR350" t="inlineStr">
        <is>
          <t/>
        </is>
      </c>
      <c r="BS350" t="inlineStr">
        <is>
          <t/>
        </is>
      </c>
      <c r="BT350" t="inlineStr">
        <is>
          <t/>
        </is>
      </c>
      <c r="BU350" t="inlineStr">
        <is>
          <t/>
        </is>
      </c>
      <c r="BV350" t="inlineStr">
        <is>
          <t/>
        </is>
      </c>
      <c r="BW350" t="inlineStr">
        <is>
          <t/>
        </is>
      </c>
      <c r="BX350" t="inlineStr">
        <is>
          <t/>
        </is>
      </c>
      <c r="BY350" t="inlineStr">
        <is>
          <t/>
        </is>
      </c>
      <c r="BZ350" s="2" t="inlineStr">
        <is>
          <t>zakażenie górnych dróg oddechowych|
infekcja górnych dróg oddechowych</t>
        </is>
      </c>
      <c r="CA350" s="2" t="inlineStr">
        <is>
          <t>3|
3</t>
        </is>
      </c>
      <c r="CB350" s="2" t="inlineStr">
        <is>
          <t xml:space="preserve">|
</t>
        </is>
      </c>
      <c r="CC350" t="inlineStr">
        <is>
          <t/>
        </is>
      </c>
      <c r="CD350" s="2" t="inlineStr">
        <is>
          <t>infeção das vias respiratórias superiores</t>
        </is>
      </c>
      <c r="CE350" s="2" t="inlineStr">
        <is>
          <t>3</t>
        </is>
      </c>
      <c r="CF350" s="2" t="inlineStr">
        <is>
          <t/>
        </is>
      </c>
      <c r="CG350" t="inlineStr">
        <is>
          <t/>
        </is>
      </c>
      <c r="CH350" s="2" t="inlineStr">
        <is>
          <t>infecție a căilor respiratorii superioare</t>
        </is>
      </c>
      <c r="CI350" s="2" t="inlineStr">
        <is>
          <t>3</t>
        </is>
      </c>
      <c r="CJ350" s="2" t="inlineStr">
        <is>
          <t/>
        </is>
      </c>
      <c r="CK350" t="inlineStr">
        <is>
          <t/>
        </is>
      </c>
      <c r="CL350" s="2" t="inlineStr">
        <is>
          <t>infekcia horných dýchacích ciest</t>
        </is>
      </c>
      <c r="CM350" s="2" t="inlineStr">
        <is>
          <t>3</t>
        </is>
      </c>
      <c r="CN350" s="2" t="inlineStr">
        <is>
          <t/>
        </is>
      </c>
      <c r="CO350" t="inlineStr">
        <is>
          <t/>
        </is>
      </c>
      <c r="CP350" s="2" t="inlineStr">
        <is>
          <t>okužba zgornjih dihalnih poti|
okužba zgornjih dihal</t>
        </is>
      </c>
      <c r="CQ350" s="2" t="inlineStr">
        <is>
          <t>3|
3</t>
        </is>
      </c>
      <c r="CR350" s="2" t="inlineStr">
        <is>
          <t xml:space="preserve">|
</t>
        </is>
      </c>
      <c r="CS350" t="inlineStr">
        <is>
          <t/>
        </is>
      </c>
      <c r="CT350" t="inlineStr">
        <is>
          <t/>
        </is>
      </c>
      <c r="CU350" t="inlineStr">
        <is>
          <t/>
        </is>
      </c>
      <c r="CV350" t="inlineStr">
        <is>
          <t/>
        </is>
      </c>
      <c r="CW350" t="inlineStr">
        <is>
          <t/>
        </is>
      </c>
    </row>
    <row r="351">
      <c r="A351" s="1" t="str">
        <f>HYPERLINK("https://iate.europa.eu/entry/result/1432044/all", "1432044")</f>
        <v>1432044</v>
      </c>
      <c r="B351" t="inlineStr">
        <is>
          <t>SOCIAL QUESTIONS</t>
        </is>
      </c>
      <c r="C351" t="inlineStr">
        <is>
          <t>SOCIAL QUESTIONS|health|illness</t>
        </is>
      </c>
      <c r="D351" t="inlineStr">
        <is>
          <t>yes</t>
        </is>
      </c>
      <c r="E351" t="inlineStr">
        <is>
          <t/>
        </is>
      </c>
      <c r="F351" s="2" t="inlineStr">
        <is>
          <t>остра лимфобластна левкемия</t>
        </is>
      </c>
      <c r="G351" s="2" t="inlineStr">
        <is>
          <t>4</t>
        </is>
      </c>
      <c r="H351" s="2" t="inlineStr">
        <is>
          <t/>
        </is>
      </c>
      <c r="I351" t="inlineStr">
        <is>
          <t>вид злокачествена хемопатия, при която неконтролируемата малигнена пролиферация на мутирал клетъчен клон, липсата или нарушената диференциация на малигнените клетки и натрупването на голямо количество незрели малигнени клетки в костния мозък водят до появата на бластни клетки в периферната кръв, възникването на левкемични инфилтрати в различни органи – ЦНС, тестиси, паренхимни органи, кожата, лимфните възли, слезката, костите и др. и до инхибиране на растежа и развитието на нормалните хемопоетични клетки в костния мозък, при което настъпва анемия, гранулоцитопения, тромбоцитопения и се нарушават клетъчната и хуморалната имунна защита</t>
        </is>
      </c>
      <c r="J351" s="2" t="inlineStr">
        <is>
          <t>akutní lymfoblastická leukemie|
ALL</t>
        </is>
      </c>
      <c r="K351" s="2" t="inlineStr">
        <is>
          <t>3|
3</t>
        </is>
      </c>
      <c r="L351" s="2" t="inlineStr">
        <is>
          <t xml:space="preserve">|
</t>
        </is>
      </c>
      <c r="M351" t="inlineStr">
        <is>
          <t>skupina akutních leukemií, u kterých je v krvi nebo v kostní dřeni nebo v krvi i v kostní dřeni abnormálně zmnožen jeden typ nezralých bílých krvinek, tzv. lymfomblastů</t>
        </is>
      </c>
      <c r="N351" s="2" t="inlineStr">
        <is>
          <t>akut lymfoblastær leukæmi|
akut lymfatisk leukæmi|
akut lymfoblastisk leukæmi|
ALL</t>
        </is>
      </c>
      <c r="O351" s="2" t="inlineStr">
        <is>
          <t>3|
3|
3|
3</t>
        </is>
      </c>
      <c r="P351" s="2" t="inlineStr">
        <is>
          <t xml:space="preserve">|
|
|
</t>
        </is>
      </c>
      <c r="Q351" t="inlineStr">
        <is>
          <t>lymfekræftsygdom, som udgår fra hurtigvoksende, umodne lymfatiske celler (neoplastisk proliferation af nymfoblaster)</t>
        </is>
      </c>
      <c r="R351" s="2" t="inlineStr">
        <is>
          <t>akute Lymphoblastenleukämie|
ALL</t>
        </is>
      </c>
      <c r="S351" s="2" t="inlineStr">
        <is>
          <t>3|
3</t>
        </is>
      </c>
      <c r="T351" s="2" t="inlineStr">
        <is>
          <t xml:space="preserve">|
</t>
        </is>
      </c>
      <c r="U351" t="inlineStr">
        <is>
          <t/>
        </is>
      </c>
      <c r="V351" s="2" t="inlineStr">
        <is>
          <t>οξεία λεμφοβλαστική λευχαιμία</t>
        </is>
      </c>
      <c r="W351" s="2" t="inlineStr">
        <is>
          <t>3</t>
        </is>
      </c>
      <c r="X351" s="2" t="inlineStr">
        <is>
          <t/>
        </is>
      </c>
      <c r="Y351" t="inlineStr">
        <is>
          <t>είδος καρκίνου στο οποίο ο μυελός των οστών υπερπαράγει λεμφοκύτταρα (ένας τύπος λευκοκυττάρων στο αίμα)</t>
        </is>
      </c>
      <c r="Z351" s="2" t="inlineStr">
        <is>
          <t>acute lymphoblastic leukaemia|
acute lymphoblastic leukemia|
ALL|
acute lymphocytic leukaemia|
acute lymphocytic leukemia|
acute lymphoid leukaemia|
acute lymphoid leukemia</t>
        </is>
      </c>
      <c r="AA351" s="2" t="inlineStr">
        <is>
          <t>3|
1|
3|
3|
1|
3|
1</t>
        </is>
      </c>
      <c r="AB351" s="2" t="inlineStr">
        <is>
          <t xml:space="preserve">|
|
|
|
|
|
</t>
        </is>
      </c>
      <c r="AC351" t="inlineStr">
        <is>
          <t>type of cancer affecting the blood and bone marrow and characterised by an overproduction of immature white blood cells, called lymphoblasts or leukaemic blasts</t>
        </is>
      </c>
      <c r="AD351" s="2" t="inlineStr">
        <is>
          <t>leucemia linfoblástica aguda</t>
        </is>
      </c>
      <c r="AE351" s="2" t="inlineStr">
        <is>
          <t>3</t>
        </is>
      </c>
      <c r="AF351" s="2" t="inlineStr">
        <is>
          <t/>
        </is>
      </c>
      <c r="AG351" t="inlineStr">
        <is>
          <t>Leucemia aguda caracterizada por la proliferación de blastos de estirpe linfoide. Es la forma más frecuente en niños y el cariotipo revela el pronóstico.</t>
        </is>
      </c>
      <c r="AH351" s="2" t="inlineStr">
        <is>
          <t>äge lümfoblastleukeemia|
ALL</t>
        </is>
      </c>
      <c r="AI351" s="2" t="inlineStr">
        <is>
          <t>3|
3</t>
        </is>
      </c>
      <c r="AJ351" s="2" t="inlineStr">
        <is>
          <t xml:space="preserve">|
</t>
        </is>
      </c>
      <c r="AK351" t="inlineStr">
        <is>
          <t>leukeemia vorm, mille korral lümfotsüüdid – teatud teist tüüpi valgelibled – paljunevad liiga kiiresti</t>
        </is>
      </c>
      <c r="AL351" s="2" t="inlineStr">
        <is>
          <t>akuutti lymfoblastileukemia</t>
        </is>
      </c>
      <c r="AM351" s="2" t="inlineStr">
        <is>
          <t>3</t>
        </is>
      </c>
      <c r="AN351" s="2" t="inlineStr">
        <is>
          <t/>
        </is>
      </c>
      <c r="AO351" t="inlineStr">
        <is>
          <t>lasten tavallisin, nopeasti kehittyvä leukemia, jonka kaikissa alalajeissa luuydin on epäkypsien imusolujen (lymfoblastien) täyttämä</t>
        </is>
      </c>
      <c r="AP351" s="2" t="inlineStr">
        <is>
          <t>LAL|
leucémie aiguë lymphoblastique</t>
        </is>
      </c>
      <c r="AQ351" s="2" t="inlineStr">
        <is>
          <t>3|
3</t>
        </is>
      </c>
      <c r="AR351" s="2" t="inlineStr">
        <is>
          <t xml:space="preserve">|
</t>
        </is>
      </c>
      <c r="AS351" t="inlineStr">
        <is>
          <t>leucémie provoquée par une prolifération anormale de globules blancs (lymphocytes) dans la moëlle osseuse</t>
        </is>
      </c>
      <c r="AT351" s="2" t="inlineStr">
        <is>
          <t>ALL|
géarleoicéime limfeablastach</t>
        </is>
      </c>
      <c r="AU351" s="2" t="inlineStr">
        <is>
          <t>3|
3</t>
        </is>
      </c>
      <c r="AV351" s="2" t="inlineStr">
        <is>
          <t xml:space="preserve">|
</t>
        </is>
      </c>
      <c r="AW351" t="inlineStr">
        <is>
          <t/>
        </is>
      </c>
      <c r="AX351" t="inlineStr">
        <is>
          <t/>
        </is>
      </c>
      <c r="AY351" t="inlineStr">
        <is>
          <t/>
        </is>
      </c>
      <c r="AZ351" t="inlineStr">
        <is>
          <t/>
        </is>
      </c>
      <c r="BA351" t="inlineStr">
        <is>
          <t/>
        </is>
      </c>
      <c r="BB351" s="2" t="inlineStr">
        <is>
          <t>akut limfoblasztos leukémia|
ALL</t>
        </is>
      </c>
      <c r="BC351" s="2" t="inlineStr">
        <is>
          <t>4|
3</t>
        </is>
      </c>
      <c r="BD351" s="2" t="inlineStr">
        <is>
          <t xml:space="preserve">|
</t>
        </is>
      </c>
      <c r="BE351" t="inlineStr">
        <is>
          <t/>
        </is>
      </c>
      <c r="BF351" s="2" t="inlineStr">
        <is>
          <t>leucemia linfoblastica acuta|
LLA</t>
        </is>
      </c>
      <c r="BG351" s="2" t="inlineStr">
        <is>
          <t>3|
3</t>
        </is>
      </c>
      <c r="BH351" s="2" t="inlineStr">
        <is>
          <t xml:space="preserve">|
</t>
        </is>
      </c>
      <c r="BI351" t="inlineStr">
        <is>
          <t>leucemia che colpisce principalmente il midollo osseo e il sangue periferico comportando una proliferazione maligna delle cellule linfoidi, che vengono bloccate in uno stadio precoce della differenziazione</t>
        </is>
      </c>
      <c r="BJ351" s="2" t="inlineStr">
        <is>
          <t>ūminė limfoblastinė leukemija</t>
        </is>
      </c>
      <c r="BK351" s="2" t="inlineStr">
        <is>
          <t>3</t>
        </is>
      </c>
      <c r="BL351" s="2" t="inlineStr">
        <is>
          <t/>
        </is>
      </c>
      <c r="BM351" t="inlineStr">
        <is>
          <t/>
        </is>
      </c>
      <c r="BN351" s="2" t="inlineStr">
        <is>
          <t>akūta limfoblastiska leikoze</t>
        </is>
      </c>
      <c r="BO351" s="2" t="inlineStr">
        <is>
          <t>3</t>
        </is>
      </c>
      <c r="BP351" s="2" t="inlineStr">
        <is>
          <t/>
        </is>
      </c>
      <c r="BQ351" t="inlineStr">
        <is>
          <t/>
        </is>
      </c>
      <c r="BR351" s="2" t="inlineStr">
        <is>
          <t>lewkimja limfoblastika akuta</t>
        </is>
      </c>
      <c r="BS351" s="2" t="inlineStr">
        <is>
          <t>3</t>
        </is>
      </c>
      <c r="BT351" s="2" t="inlineStr">
        <is>
          <t/>
        </is>
      </c>
      <c r="BU351" t="inlineStr">
        <is>
          <t>forma ta' lewkimja, jew kanċer taċ-ċelloli tad-demm bojod ikkaratterizzat/a minn għadd eċċessiv ta' limfoblasti</t>
        </is>
      </c>
      <c r="BV351" s="2" t="inlineStr">
        <is>
          <t>Acute lymfatische leukemie|
ALL|
acute lymfoblastische leukemie|
acute lymfoblastaire leukemie</t>
        </is>
      </c>
      <c r="BW351" s="2" t="inlineStr">
        <is>
          <t>3|
3|
3|
3</t>
        </is>
      </c>
      <c r="BX351" s="2" t="inlineStr">
        <is>
          <t xml:space="preserve">|
|
|
</t>
        </is>
      </c>
      <c r="BY351" t="inlineStr">
        <is>
          <t>vorm van kanker van de bloedcellen die zorgt voor een ongeremde aanmaak van witte bloedcellen in het beenmerg</t>
        </is>
      </c>
      <c r="BZ351" s="2" t="inlineStr">
        <is>
          <t>ostra białaczka limfoblastyczna</t>
        </is>
      </c>
      <c r="CA351" s="2" t="inlineStr">
        <is>
          <t>3</t>
        </is>
      </c>
      <c r="CB351" s="2" t="inlineStr">
        <is>
          <t/>
        </is>
      </c>
      <c r="CC351" t="inlineStr">
        <is>
          <t>choroba nowotworowa spowodowaną niekontrolowanym namnażaniem w szpiku niedojrzałych komórek zwanych limfoblastami</t>
        </is>
      </c>
      <c r="CD351" s="2" t="inlineStr">
        <is>
          <t>leucemia linfoide aguda|
LLA|
leucemia linfoblástica aguda</t>
        </is>
      </c>
      <c r="CE351" s="2" t="inlineStr">
        <is>
          <t>3|
3|
3</t>
        </is>
      </c>
      <c r="CF351" s="2" t="inlineStr">
        <is>
          <t xml:space="preserve">|
|
</t>
        </is>
      </c>
      <c r="CG351" t="inlineStr">
        <is>
          <t/>
        </is>
      </c>
      <c r="CH351" s="2" t="inlineStr">
        <is>
          <t>leucemie limfoblastică acută</t>
        </is>
      </c>
      <c r="CI351" s="2" t="inlineStr">
        <is>
          <t>3</t>
        </is>
      </c>
      <c r="CJ351" s="2" t="inlineStr">
        <is>
          <t/>
        </is>
      </c>
      <c r="CK351" t="inlineStr">
        <is>
          <t>Tip de leucemie acută, în care deficitul maturației se produce înainte de stadiul de limfoblast</t>
        </is>
      </c>
      <c r="CL351" s="2" t="inlineStr">
        <is>
          <t>akútna lymfoblastová leukémia</t>
        </is>
      </c>
      <c r="CM351" s="2" t="inlineStr">
        <is>
          <t>3</t>
        </is>
      </c>
      <c r="CN351" s="2" t="inlineStr">
        <is>
          <t/>
        </is>
      </c>
      <c r="CO351" t="inlineStr">
        <is>
          <t/>
        </is>
      </c>
      <c r="CP351" s="2" t="inlineStr">
        <is>
          <t>akutna limfoblastna levkemija|
ALL</t>
        </is>
      </c>
      <c r="CQ351" s="2" t="inlineStr">
        <is>
          <t>3|
3</t>
        </is>
      </c>
      <c r="CR351" s="2" t="inlineStr">
        <is>
          <t xml:space="preserve">|
</t>
        </is>
      </c>
      <c r="CS351" t="inlineStr">
        <is>
          <t>Levkemija, pri kateri so nenormalne celice predvsem (ali izključno) blastne oblike limfocitopoetske vrste in se pojavlja predvsem pri majhnih otrocih.</t>
        </is>
      </c>
      <c r="CT351" s="2" t="inlineStr">
        <is>
          <t>akut lymfatisk leukemi|
akut lymfoblastleukemi|
ALL</t>
        </is>
      </c>
      <c r="CU351" s="2" t="inlineStr">
        <is>
          <t>3|
3|
3</t>
        </is>
      </c>
      <c r="CV351" s="2" t="inlineStr">
        <is>
          <t xml:space="preserve">|
|
</t>
        </is>
      </c>
      <c r="CW351" t="inlineStr">
        <is>
          <t/>
        </is>
      </c>
    </row>
    <row r="352">
      <c r="A352" s="1" t="str">
        <f>HYPERLINK("https://iate.europa.eu/entry/result/3550366/all", "3550366")</f>
        <v>3550366</v>
      </c>
      <c r="B352" t="inlineStr">
        <is>
          <t>SOCIAL QUESTIONS</t>
        </is>
      </c>
      <c r="C352" t="inlineStr">
        <is>
          <t>SOCIAL QUESTIONS|health|pharmaceutical industry</t>
        </is>
      </c>
      <c r="D352" t="inlineStr">
        <is>
          <t>yes</t>
        </is>
      </c>
      <c r="E352" t="inlineStr">
        <is>
          <t/>
        </is>
      </c>
      <c r="F352" t="inlineStr">
        <is>
          <t/>
        </is>
      </c>
      <c r="G352" t="inlineStr">
        <is>
          <t/>
        </is>
      </c>
      <c r="H352" t="inlineStr">
        <is>
          <t/>
        </is>
      </c>
      <c r="I352" t="inlineStr">
        <is>
          <t/>
        </is>
      </c>
      <c r="J352" t="inlineStr">
        <is>
          <t/>
        </is>
      </c>
      <c r="K352" t="inlineStr">
        <is>
          <t/>
        </is>
      </c>
      <c r="L352" t="inlineStr">
        <is>
          <t/>
        </is>
      </c>
      <c r="M352" t="inlineStr">
        <is>
          <t/>
        </is>
      </c>
      <c r="N352" t="inlineStr">
        <is>
          <t/>
        </is>
      </c>
      <c r="O352" t="inlineStr">
        <is>
          <t/>
        </is>
      </c>
      <c r="P352" t="inlineStr">
        <is>
          <t/>
        </is>
      </c>
      <c r="Q352" t="inlineStr">
        <is>
          <t/>
        </is>
      </c>
      <c r="R352" t="inlineStr">
        <is>
          <t/>
        </is>
      </c>
      <c r="S352" t="inlineStr">
        <is>
          <t/>
        </is>
      </c>
      <c r="T352" t="inlineStr">
        <is>
          <t/>
        </is>
      </c>
      <c r="U352" t="inlineStr">
        <is>
          <t/>
        </is>
      </c>
      <c r="V352" t="inlineStr">
        <is>
          <t/>
        </is>
      </c>
      <c r="W352" t="inlineStr">
        <is>
          <t/>
        </is>
      </c>
      <c r="X352" t="inlineStr">
        <is>
          <t/>
        </is>
      </c>
      <c r="Y352" t="inlineStr">
        <is>
          <t/>
        </is>
      </c>
      <c r="Z352" s="2" t="inlineStr">
        <is>
          <t>Pharmaceutical Inspection Co-operation Scheme|
PIC Scheme</t>
        </is>
      </c>
      <c r="AA352" s="2" t="inlineStr">
        <is>
          <t>3|
3</t>
        </is>
      </c>
      <c r="AB352" s="2" t="inlineStr">
        <is>
          <t xml:space="preserve">|
</t>
        </is>
      </c>
      <c r="AC352" t="inlineStr">
        <is>
          <t>an informal and flexible cooperation scheme between health authorities operating with the aim to exchange information in the field of Good Manufacturing Practice</t>
        </is>
      </c>
      <c r="AD352" t="inlineStr">
        <is>
          <t/>
        </is>
      </c>
      <c r="AE352" t="inlineStr">
        <is>
          <t/>
        </is>
      </c>
      <c r="AF352" t="inlineStr">
        <is>
          <t/>
        </is>
      </c>
      <c r="AG352" t="inlineStr">
        <is>
          <t/>
        </is>
      </c>
      <c r="AH352" t="inlineStr">
        <is>
          <t/>
        </is>
      </c>
      <c r="AI352" t="inlineStr">
        <is>
          <t/>
        </is>
      </c>
      <c r="AJ352" t="inlineStr">
        <is>
          <t/>
        </is>
      </c>
      <c r="AK352" t="inlineStr">
        <is>
          <t/>
        </is>
      </c>
      <c r="AL352" t="inlineStr">
        <is>
          <t/>
        </is>
      </c>
      <c r="AM352" t="inlineStr">
        <is>
          <t/>
        </is>
      </c>
      <c r="AN352" t="inlineStr">
        <is>
          <t/>
        </is>
      </c>
      <c r="AO352" t="inlineStr">
        <is>
          <t/>
        </is>
      </c>
      <c r="AP352" t="inlineStr">
        <is>
          <t/>
        </is>
      </c>
      <c r="AQ352" t="inlineStr">
        <is>
          <t/>
        </is>
      </c>
      <c r="AR352" t="inlineStr">
        <is>
          <t/>
        </is>
      </c>
      <c r="AS352" t="inlineStr">
        <is>
          <t/>
        </is>
      </c>
      <c r="AT352" s="2" t="inlineStr">
        <is>
          <t>scéim comhair maidir le hiniúchtaí cógaisíochta</t>
        </is>
      </c>
      <c r="AU352" s="2" t="inlineStr">
        <is>
          <t>3</t>
        </is>
      </c>
      <c r="AV352" s="2" t="inlineStr">
        <is>
          <t/>
        </is>
      </c>
      <c r="AW352" t="inlineStr">
        <is>
          <t/>
        </is>
      </c>
      <c r="AX352" t="inlineStr">
        <is>
          <t/>
        </is>
      </c>
      <c r="AY352" t="inlineStr">
        <is>
          <t/>
        </is>
      </c>
      <c r="AZ352" t="inlineStr">
        <is>
          <t/>
        </is>
      </c>
      <c r="BA352" t="inlineStr">
        <is>
          <t/>
        </is>
      </c>
      <c r="BB352" t="inlineStr">
        <is>
          <t/>
        </is>
      </c>
      <c r="BC352" t="inlineStr">
        <is>
          <t/>
        </is>
      </c>
      <c r="BD352" t="inlineStr">
        <is>
          <t/>
        </is>
      </c>
      <c r="BE352" t="inlineStr">
        <is>
          <t/>
        </is>
      </c>
      <c r="BF352" t="inlineStr">
        <is>
          <t/>
        </is>
      </c>
      <c r="BG352" t="inlineStr">
        <is>
          <t/>
        </is>
      </c>
      <c r="BH352" t="inlineStr">
        <is>
          <t/>
        </is>
      </c>
      <c r="BI352" t="inlineStr">
        <is>
          <t/>
        </is>
      </c>
      <c r="BJ352" t="inlineStr">
        <is>
          <t/>
        </is>
      </c>
      <c r="BK352" t="inlineStr">
        <is>
          <t/>
        </is>
      </c>
      <c r="BL352" t="inlineStr">
        <is>
          <t/>
        </is>
      </c>
      <c r="BM352" t="inlineStr">
        <is>
          <t/>
        </is>
      </c>
      <c r="BN352" t="inlineStr">
        <is>
          <t/>
        </is>
      </c>
      <c r="BO352" t="inlineStr">
        <is>
          <t/>
        </is>
      </c>
      <c r="BP352" t="inlineStr">
        <is>
          <t/>
        </is>
      </c>
      <c r="BQ352" t="inlineStr">
        <is>
          <t/>
        </is>
      </c>
      <c r="BR352" t="inlineStr">
        <is>
          <t/>
        </is>
      </c>
      <c r="BS352" t="inlineStr">
        <is>
          <t/>
        </is>
      </c>
      <c r="BT352" t="inlineStr">
        <is>
          <t/>
        </is>
      </c>
      <c r="BU352" t="inlineStr">
        <is>
          <t/>
        </is>
      </c>
      <c r="BV352" t="inlineStr">
        <is>
          <t/>
        </is>
      </c>
      <c r="BW352" t="inlineStr">
        <is>
          <t/>
        </is>
      </c>
      <c r="BX352" t="inlineStr">
        <is>
          <t/>
        </is>
      </c>
      <c r="BY352" t="inlineStr">
        <is>
          <t/>
        </is>
      </c>
      <c r="BZ352" s="2" t="inlineStr">
        <is>
          <t>Schemat Współpracy Inspekcji Farmaceutycznych</t>
        </is>
      </c>
      <c r="CA352" s="2" t="inlineStr">
        <is>
          <t>3</t>
        </is>
      </c>
      <c r="CB352" s="2" t="inlineStr">
        <is>
          <t/>
        </is>
      </c>
      <c r="CC352" t="inlineStr">
        <is>
          <t>zawiązane w 1995 r. nieformalne porozumienie mające na celu nawiązanie aktywnej współpracy w zakresie wymiany informacji, doświadczenia i wspólnej organizacji szkoleń między krajowymi inspekcjami sprawującymi nadzór nad warunkami wytwarzania produktów leczniczych</t>
        </is>
      </c>
      <c r="CD352" t="inlineStr">
        <is>
          <t/>
        </is>
      </c>
      <c r="CE352" t="inlineStr">
        <is>
          <t/>
        </is>
      </c>
      <c r="CF352" t="inlineStr">
        <is>
          <t/>
        </is>
      </c>
      <c r="CG352" t="inlineStr">
        <is>
          <t/>
        </is>
      </c>
      <c r="CH352" s="2" t="inlineStr">
        <is>
          <t>Schema de cooperare în domeniul inspecțiilor farmaceutice</t>
        </is>
      </c>
      <c r="CI352" s="2" t="inlineStr">
        <is>
          <t>3</t>
        </is>
      </c>
      <c r="CJ352" s="2" t="inlineStr">
        <is>
          <t/>
        </is>
      </c>
      <c r="CK352" t="inlineStr">
        <is>
          <t/>
        </is>
      </c>
      <c r="CL352" t="inlineStr">
        <is>
          <t/>
        </is>
      </c>
      <c r="CM352" t="inlineStr">
        <is>
          <t/>
        </is>
      </c>
      <c r="CN352" t="inlineStr">
        <is>
          <t/>
        </is>
      </c>
      <c r="CO352" t="inlineStr">
        <is>
          <t/>
        </is>
      </c>
      <c r="CP352" t="inlineStr">
        <is>
          <t/>
        </is>
      </c>
      <c r="CQ352" t="inlineStr">
        <is>
          <t/>
        </is>
      </c>
      <c r="CR352" t="inlineStr">
        <is>
          <t/>
        </is>
      </c>
      <c r="CS352" t="inlineStr">
        <is>
          <t/>
        </is>
      </c>
      <c r="CT352" t="inlineStr">
        <is>
          <t/>
        </is>
      </c>
      <c r="CU352" t="inlineStr">
        <is>
          <t/>
        </is>
      </c>
      <c r="CV352" t="inlineStr">
        <is>
          <t/>
        </is>
      </c>
      <c r="CW352" t="inlineStr">
        <is>
          <t/>
        </is>
      </c>
    </row>
    <row r="353">
      <c r="A353" s="1" t="str">
        <f>HYPERLINK("https://iate.europa.eu/entry/result/3574768/all", "3574768")</f>
        <v>3574768</v>
      </c>
      <c r="B353" t="inlineStr">
        <is>
          <t>SOCIAL QUESTIONS;SCIENCE</t>
        </is>
      </c>
      <c r="C353" t="inlineStr">
        <is>
          <t>SOCIAL QUESTIONS|health|medical science;SCIENCE|natural and applied sciences|life sciences</t>
        </is>
      </c>
      <c r="D353" t="inlineStr">
        <is>
          <t>yes</t>
        </is>
      </c>
      <c r="E353" t="inlineStr">
        <is>
          <t/>
        </is>
      </c>
      <c r="F353" t="inlineStr">
        <is>
          <t/>
        </is>
      </c>
      <c r="G353" t="inlineStr">
        <is>
          <t/>
        </is>
      </c>
      <c r="H353" t="inlineStr">
        <is>
          <t/>
        </is>
      </c>
      <c r="I353" t="inlineStr">
        <is>
          <t/>
        </is>
      </c>
      <c r="J353" s="2" t="inlineStr">
        <is>
          <t>lidský cytomegalovirus|
HCMV|
lidský herpesvirus 5|
HHV-5|
cytomegalovirus|
CMV</t>
        </is>
      </c>
      <c r="K353" s="2" t="inlineStr">
        <is>
          <t>3|
3|
3|
3|
3|
2</t>
        </is>
      </c>
      <c r="L353" s="2" t="inlineStr">
        <is>
          <t>|
|
|
|
admitted|
admitted</t>
        </is>
      </c>
      <c r="M353" t="inlineStr">
        <is>
          <t>druh viru z rodu &lt;i&gt;Cytomegalovirus&lt;/i&gt; [ &lt;a href="/entry/result/1685437/all" id="ENTRY_TO_ENTRY_CONVERTER" target="_blank"&gt;IATE:1685437&lt;/a&gt; ] rozšířený v lidské populaci</t>
        </is>
      </c>
      <c r="N353" s="2" t="inlineStr">
        <is>
          <t>humant cytomegalovirus|
HCMV</t>
        </is>
      </c>
      <c r="O353" s="2" t="inlineStr">
        <is>
          <t>3|
3</t>
        </is>
      </c>
      <c r="P353" s="2" t="inlineStr">
        <is>
          <t xml:space="preserve">|
</t>
        </is>
      </c>
      <c r="Q353" t="inlineStr">
        <is>
          <t>virus, som tilhører familien &lt;i&gt;Herpetoviridae&lt;/i&gt; og er en for mennesker patogen herpesvirus</t>
        </is>
      </c>
      <c r="R353" s="2" t="inlineStr">
        <is>
          <t>humanes Cytomegalovirus|
HCMV|
humanes Herpesvirus Typ 5|
HHV-5</t>
        </is>
      </c>
      <c r="S353" s="2" t="inlineStr">
        <is>
          <t>3|
3|
3|
3</t>
        </is>
      </c>
      <c r="T353" s="2" t="inlineStr">
        <is>
          <t xml:space="preserve">|
|
|
</t>
        </is>
      </c>
      <c r="U353" t="inlineStr">
        <is>
          <t/>
        </is>
      </c>
      <c r="V353" s="2" t="inlineStr">
        <is>
          <t>κυτταρομεγαλοϊός|
μεγαλοκυτταροϊός</t>
        </is>
      </c>
      <c r="W353" s="2" t="inlineStr">
        <is>
          <t>3|
3</t>
        </is>
      </c>
      <c r="X353" s="2" t="inlineStr">
        <is>
          <t xml:space="preserve">preferred|
</t>
        </is>
      </c>
      <c r="Y353" t="inlineStr">
        <is>
          <t/>
        </is>
      </c>
      <c r="Z353" s="2" t="inlineStr">
        <is>
          <t>human cytomegalovirus|
HCMV|
human herpesvirus 5|
human herpes virus 5|
HHV-5|
CMV|
cytomegalovirus</t>
        </is>
      </c>
      <c r="AA353" s="2" t="inlineStr">
        <is>
          <t>3|
3|
3|
1|
3|
3|
3</t>
        </is>
      </c>
      <c r="AB353" s="2" t="inlineStr">
        <is>
          <t>|
|
|
|
|
admitted|
admitted</t>
        </is>
      </c>
      <c r="AC353" t="inlineStr">
        <is>
          <t>species of the &lt;i&gt;Cytomegalovirus&lt;/i&gt; genus [ &lt;a href="/entry/result/1685437/all" id="ENTRY_TO_ENTRY_CONVERTER" target="_blank"&gt;IATE:1685437&lt;/a&gt; ] of viruses whose infection is ubiquitous and generally asymptomatic in healthy children and adults but can be life-threatening for immunocompromised persons</t>
        </is>
      </c>
      <c r="AD353" t="inlineStr">
        <is>
          <t/>
        </is>
      </c>
      <c r="AE353" t="inlineStr">
        <is>
          <t/>
        </is>
      </c>
      <c r="AF353" t="inlineStr">
        <is>
          <t/>
        </is>
      </c>
      <c r="AG353" t="inlineStr">
        <is>
          <t/>
        </is>
      </c>
      <c r="AH353" t="inlineStr">
        <is>
          <t/>
        </is>
      </c>
      <c r="AI353" t="inlineStr">
        <is>
          <t/>
        </is>
      </c>
      <c r="AJ353" t="inlineStr">
        <is>
          <t/>
        </is>
      </c>
      <c r="AK353" t="inlineStr">
        <is>
          <t/>
        </is>
      </c>
      <c r="AL353" t="inlineStr">
        <is>
          <t/>
        </is>
      </c>
      <c r="AM353" t="inlineStr">
        <is>
          <t/>
        </is>
      </c>
      <c r="AN353" t="inlineStr">
        <is>
          <t/>
        </is>
      </c>
      <c r="AO353" t="inlineStr">
        <is>
          <t/>
        </is>
      </c>
      <c r="AP353" s="2" t="inlineStr">
        <is>
          <t>cytomégalovirus humain|
HCMV|
herpès virus humain 5|
HHV-5</t>
        </is>
      </c>
      <c r="AQ353" s="2" t="inlineStr">
        <is>
          <t>3|
3|
3|
3</t>
        </is>
      </c>
      <c r="AR353" s="2" t="inlineStr">
        <is>
          <t xml:space="preserve">|
|
|
</t>
        </is>
      </c>
      <c r="AS353" t="inlineStr">
        <is>
          <t>espèce de cytomégalovirus qui affecte les humains</t>
        </is>
      </c>
      <c r="AT353" t="inlineStr">
        <is>
          <t/>
        </is>
      </c>
      <c r="AU353" t="inlineStr">
        <is>
          <t/>
        </is>
      </c>
      <c r="AV353" t="inlineStr">
        <is>
          <t/>
        </is>
      </c>
      <c r="AW353" t="inlineStr">
        <is>
          <t/>
        </is>
      </c>
      <c r="AX353" t="inlineStr">
        <is>
          <t/>
        </is>
      </c>
      <c r="AY353" t="inlineStr">
        <is>
          <t/>
        </is>
      </c>
      <c r="AZ353" t="inlineStr">
        <is>
          <t/>
        </is>
      </c>
      <c r="BA353" t="inlineStr">
        <is>
          <t/>
        </is>
      </c>
      <c r="BB353" s="2" t="inlineStr">
        <is>
          <t>humán citomegalovírus|
HCMV|
humán herpeszvírus 5|
HHV-5</t>
        </is>
      </c>
      <c r="BC353" s="2" t="inlineStr">
        <is>
          <t>3|
3|
3|
3</t>
        </is>
      </c>
      <c r="BD353" s="2" t="inlineStr">
        <is>
          <t xml:space="preserve">|
|
|
</t>
        </is>
      </c>
      <c r="BE353" t="inlineStr">
        <is>
          <t/>
        </is>
      </c>
      <c r="BF353" t="inlineStr">
        <is>
          <t/>
        </is>
      </c>
      <c r="BG353" t="inlineStr">
        <is>
          <t/>
        </is>
      </c>
      <c r="BH353" t="inlineStr">
        <is>
          <t/>
        </is>
      </c>
      <c r="BI353" t="inlineStr">
        <is>
          <t/>
        </is>
      </c>
      <c r="BJ353" t="inlineStr">
        <is>
          <t/>
        </is>
      </c>
      <c r="BK353" t="inlineStr">
        <is>
          <t/>
        </is>
      </c>
      <c r="BL353" t="inlineStr">
        <is>
          <t/>
        </is>
      </c>
      <c r="BM353" t="inlineStr">
        <is>
          <t/>
        </is>
      </c>
      <c r="BN353" s="2" t="inlineStr">
        <is>
          <t>cilvēka citomegalovīruss</t>
        </is>
      </c>
      <c r="BO353" s="2" t="inlineStr">
        <is>
          <t>3</t>
        </is>
      </c>
      <c r="BP353" s="2" t="inlineStr">
        <is>
          <t/>
        </is>
      </c>
      <c r="BQ353" t="inlineStr">
        <is>
          <t/>
        </is>
      </c>
      <c r="BR353" s="2" t="inlineStr">
        <is>
          <t>ċitomegalovirus uman|
HCMV</t>
        </is>
      </c>
      <c r="BS353" s="2" t="inlineStr">
        <is>
          <t>3|
3</t>
        </is>
      </c>
      <c r="BT353" s="2" t="inlineStr">
        <is>
          <t xml:space="preserve">|
</t>
        </is>
      </c>
      <c r="BU353" t="inlineStr">
        <is>
          <t>speċi tal-ġeneru tal-viruses Ċitomegalovirus [ &lt;a href="/entry/result/1685437/all" id="ENTRY_TO_ENTRY_CONVERTER" target="_blank"&gt;IATE:1685437&lt;/a&gt; ] li jikkawża infezzjoni li normalment ma jkollha l-ebda sintomu fi tfal u adulti b'saħħithom, iżda li tista' tkun ta' periklu għall-ħajja ta' dawk li jkollhom sistema immunitarja dgħajfa (i.e. dawk li jkunu immunokompromessi)</t>
        </is>
      </c>
      <c r="BV353" s="2" t="inlineStr">
        <is>
          <t>humaan herpesvirus 5|
HHV-5|
humaan cytomegalovirus</t>
        </is>
      </c>
      <c r="BW353" s="2" t="inlineStr">
        <is>
          <t>3|
3|
3</t>
        </is>
      </c>
      <c r="BX353" s="2" t="inlineStr">
        <is>
          <t xml:space="preserve">|
|
</t>
        </is>
      </c>
      <c r="BY353" t="inlineStr">
        <is>
          <t>&lt;i&gt;cytomegalovirus&lt;/i&gt; [ &lt;a href="/entry/result/1685437/all" id="ENTRY_TO_ENTRY_CONVERTER" target="_blank"&gt;IATE:1685437&lt;/a&gt; ] dat een ernstige longontsteking veroorzaakt bij mensen met een verzwakt immuunsysteem</t>
        </is>
      </c>
      <c r="BZ353" s="2" t="inlineStr">
        <is>
          <t>ludzki cytomegalowirus|
HCMV|
ludzki wirus cytomegalii</t>
        </is>
      </c>
      <c r="CA353" s="2" t="inlineStr">
        <is>
          <t>3|
3|
3</t>
        </is>
      </c>
      <c r="CB353" s="2" t="inlineStr">
        <is>
          <t xml:space="preserve">|
|
</t>
        </is>
      </c>
      <c r="CC353" t="inlineStr">
        <is>
          <t>&lt;i&gt;wirus cytomegalii&lt;/i&gt; [ &lt;a href="/entry/result/1685437/all" id="ENTRY_TO_ENTRY_CONVERTER" target="_blank"&gt;IATE:1685437&lt;/a&gt; ], którego jedynym rezerwuarem jest człowiek</t>
        </is>
      </c>
      <c r="CD353" s="2" t="inlineStr">
        <is>
          <t>citomegalovírus humano|
CMVH</t>
        </is>
      </c>
      <c r="CE353" s="2" t="inlineStr">
        <is>
          <t>3|
3</t>
        </is>
      </c>
      <c r="CF353" s="2" t="inlineStr">
        <is>
          <t xml:space="preserve">|
</t>
        </is>
      </c>
      <c r="CG353" t="inlineStr">
        <is>
          <t/>
        </is>
      </c>
      <c r="CH353" s="2" t="inlineStr">
        <is>
          <t>citomegalovirus uman|
HCMV</t>
        </is>
      </c>
      <c r="CI353" s="2" t="inlineStr">
        <is>
          <t>3|
3</t>
        </is>
      </c>
      <c r="CJ353" s="2" t="inlineStr">
        <is>
          <t xml:space="preserve">|
</t>
        </is>
      </c>
      <c r="CK353" t="inlineStr">
        <is>
          <t>gen de &lt;i&gt;Cytomegalovirus&lt;/i&gt;&lt;sup&gt;1&lt;/sup&gt; care poate determina infecții congenitale, infecții neonatale, sindrom mononucleozic, unele afecțiuni la pacienți imunodeprimați sau cu transplant renal</t>
        </is>
      </c>
      <c r="CL353" s="2" t="inlineStr">
        <is>
          <t>ľudský cytomegalovírus|
HCMV|
ľudský herpesvírus 5|
HHV-5</t>
        </is>
      </c>
      <c r="CM353" s="2" t="inlineStr">
        <is>
          <t>3|
3|
3|
3</t>
        </is>
      </c>
      <c r="CN353" s="2" t="inlineStr">
        <is>
          <t xml:space="preserve">|
|
|
</t>
        </is>
      </c>
      <c r="CO353" t="inlineStr">
        <is>
          <t/>
        </is>
      </c>
      <c r="CP353" s="2" t="inlineStr">
        <is>
          <t>humani citomegalovirus|
CMV</t>
        </is>
      </c>
      <c r="CQ353" s="2" t="inlineStr">
        <is>
          <t>3|
3</t>
        </is>
      </c>
      <c r="CR353" s="2" t="inlineStr">
        <is>
          <t>|
admitted</t>
        </is>
      </c>
      <c r="CS353" t="inlineStr">
        <is>
          <t>dvovijačni DNA-virus z lipidno ovojnico iz skupine herpesvirusov (HHV-5) in je specifičen za človeka</t>
        </is>
      </c>
      <c r="CT353" t="inlineStr">
        <is>
          <t/>
        </is>
      </c>
      <c r="CU353" t="inlineStr">
        <is>
          <t/>
        </is>
      </c>
      <c r="CV353" t="inlineStr">
        <is>
          <t/>
        </is>
      </c>
      <c r="CW353" t="inlineStr">
        <is>
          <t/>
        </is>
      </c>
    </row>
    <row r="354">
      <c r="A354" s="1" t="str">
        <f>HYPERLINK("https://iate.europa.eu/entry/result/133592/all", "133592")</f>
        <v>133592</v>
      </c>
      <c r="B354" t="inlineStr">
        <is>
          <t>SOCIAL QUESTIONS</t>
        </is>
      </c>
      <c r="C354" t="inlineStr">
        <is>
          <t>SOCIAL QUESTIONS|health|illness</t>
        </is>
      </c>
      <c r="D354" t="inlineStr">
        <is>
          <t>yes</t>
        </is>
      </c>
      <c r="E354" t="inlineStr">
        <is>
          <t/>
        </is>
      </c>
      <c r="F354" t="inlineStr">
        <is>
          <t/>
        </is>
      </c>
      <c r="G354" t="inlineStr">
        <is>
          <t/>
        </is>
      </c>
      <c r="H354" t="inlineStr">
        <is>
          <t/>
        </is>
      </c>
      <c r="I354" t="inlineStr">
        <is>
          <t/>
        </is>
      </c>
      <c r="J354" t="inlineStr">
        <is>
          <t/>
        </is>
      </c>
      <c r="K354" t="inlineStr">
        <is>
          <t/>
        </is>
      </c>
      <c r="L354" t="inlineStr">
        <is>
          <t/>
        </is>
      </c>
      <c r="M354" t="inlineStr">
        <is>
          <t/>
        </is>
      </c>
      <c r="N354" s="2" t="inlineStr">
        <is>
          <t>kronisk træthedssyndrom|
myalgisk encephalomyelitis|
ME|
postviralt træthedssyndrom</t>
        </is>
      </c>
      <c r="O354" s="2" t="inlineStr">
        <is>
          <t>2|
2|
2|
2</t>
        </is>
      </c>
      <c r="P354" s="2" t="inlineStr">
        <is>
          <t xml:space="preserve">|
|
|
</t>
        </is>
      </c>
      <c r="Q354" t="inlineStr">
        <is>
          <t/>
        </is>
      </c>
      <c r="R354" s="2" t="inlineStr">
        <is>
          <t>CES|
Syndrom der chronischen Erschöpfung|
chronisches Erschöpfungssyndrom|
myalgische Enzephalomyelitis</t>
        </is>
      </c>
      <c r="S354" s="2" t="inlineStr">
        <is>
          <t>2|
2|
2|
3</t>
        </is>
      </c>
      <c r="T354" s="2" t="inlineStr">
        <is>
          <t xml:space="preserve">|
|
|
</t>
        </is>
      </c>
      <c r="U354" t="inlineStr">
        <is>
          <t/>
        </is>
      </c>
      <c r="V354" s="2" t="inlineStr">
        <is>
          <t>ΣΧΚ|
Σύνδρομο Χρονίας Κοπώσεως|
μυαλγική εγκεφαλομυελίτις</t>
        </is>
      </c>
      <c r="W354" s="2" t="inlineStr">
        <is>
          <t>2|
2|
3</t>
        </is>
      </c>
      <c r="X354" s="2" t="inlineStr">
        <is>
          <t xml:space="preserve">|
|
</t>
        </is>
      </c>
      <c r="Y354" t="inlineStr">
        <is>
          <t/>
        </is>
      </c>
      <c r="Z354" s="2" t="inlineStr">
        <is>
          <t>chronic fatigue syndrome|
CFS|
myalgic encephalomyelitis|
ME|
chronic fatigue immune dysfunction syndrome|
CFIDS|
myalgic encephalomyelitis/chronic fatigue syndrome|
ME/CFS</t>
        </is>
      </c>
      <c r="AA354" s="2" t="inlineStr">
        <is>
          <t>3|
2|
3|
2|
3|
3|
3|
3</t>
        </is>
      </c>
      <c r="AB354" s="2" t="inlineStr">
        <is>
          <t xml:space="preserve">|
|
|
|
|
|
|
</t>
        </is>
      </c>
      <c r="AC354" t="inlineStr">
        <is>
          <t>&lt;div&gt;serious, long-term illness of unknown etiologies and physiopathological mechanisms which affects many body systems&lt;/div&gt;</t>
        </is>
      </c>
      <c r="AD354" s="2" t="inlineStr">
        <is>
          <t>SFC|
síndrome de fatiga crónica|
encefalomielitis miálgica|
enfermedad de los "yuppies"</t>
        </is>
      </c>
      <c r="AE354" s="2" t="inlineStr">
        <is>
          <t>2|
2|
2|
2</t>
        </is>
      </c>
      <c r="AF354" s="2" t="inlineStr">
        <is>
          <t xml:space="preserve">|
|
|
</t>
        </is>
      </c>
      <c r="AG354" t="inlineStr">
        <is>
          <t/>
        </is>
      </c>
      <c r="AH354" s="2" t="inlineStr">
        <is>
          <t>kroonilise väsimuse sündroom|
KVS|
müalgiline entsefalomüeliit|
ME</t>
        </is>
      </c>
      <c r="AI354" s="2" t="inlineStr">
        <is>
          <t>3|
3|
3|
3</t>
        </is>
      </c>
      <c r="AJ354" s="2" t="inlineStr">
        <is>
          <t xml:space="preserve">|
|
|
</t>
        </is>
      </c>
      <c r="AK354" t="inlineStr">
        <is>
          <t>seisund, mis väljendub pikka aega kestnud väsimuse ning tüdimusena ning mida ei leevenda puhkus ning millel puudub kindel põhjus</t>
        </is>
      </c>
      <c r="AL354" s="2" t="inlineStr">
        <is>
          <t>uupumusoireyhtymä|
pitkäaikainen väsymysoireyhtymä|
krooninen väsymysoireyhtymä|
krooninen uupumusoireyhtymä|
CFS|
myalginen enkefalomyeliitti|
ME</t>
        </is>
      </c>
      <c r="AM354" s="2" t="inlineStr">
        <is>
          <t>3|
3|
3|
3|
3|
3|
3</t>
        </is>
      </c>
      <c r="AN354" s="2" t="inlineStr">
        <is>
          <t xml:space="preserve">|
|
|
|
|
|
</t>
        </is>
      </c>
      <c r="AO354" t="inlineStr">
        <is>
          <t>tavallisesti infektion jälkeen alkava, tuntemattomasta syystä johtuva yli kuusi kuukautta kestävä väsymys, johon liittyy usein muistioireita, kipuja ja imusolmukkeiden aristusta</t>
        </is>
      </c>
      <c r="AP354" s="2" t="inlineStr">
        <is>
          <t>SFC|
syndrome de fatigue chronique|
encéphalo-myélite myalgique|
EM|
encéphalomyélite myalgique</t>
        </is>
      </c>
      <c r="AQ354" s="2" t="inlineStr">
        <is>
          <t>3|
3|
2|
2|
2</t>
        </is>
      </c>
      <c r="AR354" s="2" t="inlineStr">
        <is>
          <t xml:space="preserve">|
|
|
|
</t>
        </is>
      </c>
      <c r="AS354" t="inlineStr">
        <is>
          <t>Maladie d’étiologie inconnue caractérisée par une grande fatigue, par une faiblesse musculaire importante et par des douleurs musculaires.</t>
        </is>
      </c>
      <c r="AT354" s="2" t="inlineStr">
        <is>
          <t>siondróm tuirse ainsealaí|
einceifealaimiailíteas miailgeach|
ME</t>
        </is>
      </c>
      <c r="AU354" s="2" t="inlineStr">
        <is>
          <t>3|
3|
3</t>
        </is>
      </c>
      <c r="AV354" s="2" t="inlineStr">
        <is>
          <t xml:space="preserve">|
|
</t>
        </is>
      </c>
      <c r="AW354" t="inlineStr">
        <is>
          <t/>
        </is>
      </c>
      <c r="AX354" t="inlineStr">
        <is>
          <t/>
        </is>
      </c>
      <c r="AY354" t="inlineStr">
        <is>
          <t/>
        </is>
      </c>
      <c r="AZ354" t="inlineStr">
        <is>
          <t/>
        </is>
      </c>
      <c r="BA354" t="inlineStr">
        <is>
          <t/>
        </is>
      </c>
      <c r="BB354" t="inlineStr">
        <is>
          <t/>
        </is>
      </c>
      <c r="BC354" t="inlineStr">
        <is>
          <t/>
        </is>
      </c>
      <c r="BD354" t="inlineStr">
        <is>
          <t/>
        </is>
      </c>
      <c r="BE354" t="inlineStr">
        <is>
          <t/>
        </is>
      </c>
      <c r="BF354" s="2" t="inlineStr">
        <is>
          <t>sindrome da fatica cronica|
sindrome da stanchezza cronica|
CFS|
encefalomielite mialgica|
sindrome da fatica cronica/encefalomielite mialgica|
CFS/ME|
encefalomielite mialgica/sindrome da fatica cronica|
ME/CFS|
sindrome da fatica cronica per disfunzione immunitaria|
CFIDS</t>
        </is>
      </c>
      <c r="BG354" s="2" t="inlineStr">
        <is>
          <t>3|
3|
3|
3|
3|
3|
3|
3|
3|
3</t>
        </is>
      </c>
      <c r="BH354" s="2" t="inlineStr">
        <is>
          <t xml:space="preserve">|
|
|
|
|
|
|
|
|
</t>
        </is>
      </c>
      <c r="BI354" t="inlineStr">
        <is>
          <t>patologia
multi-sistemica di lunga durata, a eziologia non nota, caratterizzata da una
condizione di stanchezza profonda e debilitante, in grado di influenzare le
attività quotidiane</t>
        </is>
      </c>
      <c r="BJ354" s="2" t="inlineStr">
        <is>
          <t>lėtinio nuovargio sindromas</t>
        </is>
      </c>
      <c r="BK354" s="2" t="inlineStr">
        <is>
          <t>3</t>
        </is>
      </c>
      <c r="BL354" s="2" t="inlineStr">
        <is>
          <t/>
        </is>
      </c>
      <c r="BM354" t="inlineStr">
        <is>
          <t>būklė, kuri reiškiasi nuolatiniu nuovargiu, silpnumu, įvairių kūno vietų skausmais ir tęsiasi 6 mėnesius ar ilgiau</t>
        </is>
      </c>
      <c r="BN354" t="inlineStr">
        <is>
          <t/>
        </is>
      </c>
      <c r="BO354" t="inlineStr">
        <is>
          <t/>
        </is>
      </c>
      <c r="BP354" t="inlineStr">
        <is>
          <t/>
        </is>
      </c>
      <c r="BQ354" t="inlineStr">
        <is>
          <t/>
        </is>
      </c>
      <c r="BR354" s="2" t="inlineStr">
        <is>
          <t>sindromu ta' għeja kronika|
enċefalomijelite mijalġika</t>
        </is>
      </c>
      <c r="BS354" s="2" t="inlineStr">
        <is>
          <t>3|
3</t>
        </is>
      </c>
      <c r="BT354" s="2" t="inlineStr">
        <is>
          <t xml:space="preserve">|
</t>
        </is>
      </c>
      <c r="BU354" t="inlineStr">
        <is>
          <t>marda serja u fit-tul ta' etjoloġiji u mekkaniżmi fiżjopatoloġiċi li jaffettwaw ħafna sistemi tal-ġisem</t>
        </is>
      </c>
      <c r="BV354" s="2" t="inlineStr">
        <is>
          <t>chronischevermoeidheidssyndroom|
moeheidssyndroom|
myalgische encefalitis|
chronisch vermoeidheidssyndroom|
CVS|
chronisch vermoeidheidssyndroom|
myalgische encefalomyelitis</t>
        </is>
      </c>
      <c r="BW354" s="2" t="inlineStr">
        <is>
          <t>3|
3|
3|
3|
3|
2|
2</t>
        </is>
      </c>
      <c r="BX354" s="2" t="inlineStr">
        <is>
          <t xml:space="preserve">|
|
|
|
|
|
</t>
        </is>
      </c>
      <c r="BY354" t="inlineStr">
        <is>
          <t>Met chronisch vermoeidheidssyndroom wordt een ziektebeeld aangeduid waarbij langbestaande, ernstige moeheid op de voorgrond staat, waarvoor geen aanwijsbare somatische of psychiatrische oorzaak is vastgesteld. Patiënten prefereren doorgaans de diagnose myalgische encephalomyelitis (ME), ofschoon tekenen van encephalomyelitis in neuropathologische zin ontbreken.</t>
        </is>
      </c>
      <c r="BZ354" s="2" t="inlineStr">
        <is>
          <t>zespół przewlekłego zmęczenia|
CFS|
encefalopatia mialgiczna|
ME|
ME/CFS</t>
        </is>
      </c>
      <c r="CA354" s="2" t="inlineStr">
        <is>
          <t>3|
3|
3|
3|
3</t>
        </is>
      </c>
      <c r="CB354" s="2" t="inlineStr">
        <is>
          <t xml:space="preserve">|
|
|
|
</t>
        </is>
      </c>
      <c r="CC354" t="inlineStr">
        <is>
          <t>choroba o nieznanej etiologii, objawiająca się nawracającym lub stałym zmęczeniem utrzymującym się powyżej 6 mies., nie ustępującym po odpoczynku i nasilającym się po wysiłku fizycznym lub umysłowym, nie będącym objawem toczącej się choroby organicznej</t>
        </is>
      </c>
      <c r="CD354" s="2" t="inlineStr">
        <is>
          <t>síndrome da fadiga crónica|
SFC|
encefalomielite miálgica</t>
        </is>
      </c>
      <c r="CE354" s="2" t="inlineStr">
        <is>
          <t>3|
3|
3</t>
        </is>
      </c>
      <c r="CF354" s="2" t="inlineStr">
        <is>
          <t xml:space="preserve">|
|
</t>
        </is>
      </c>
      <c r="CG354" t="inlineStr">
        <is>
          <t/>
        </is>
      </c>
      <c r="CH354" s="2" t="inlineStr">
        <is>
          <t>sindrom de oboseală cronică</t>
        </is>
      </c>
      <c r="CI354" s="2" t="inlineStr">
        <is>
          <t>3</t>
        </is>
      </c>
      <c r="CJ354" s="2" t="inlineStr">
        <is>
          <t/>
        </is>
      </c>
      <c r="CK354" t="inlineStr">
        <is>
          <t/>
        </is>
      </c>
      <c r="CL354" t="inlineStr">
        <is>
          <t/>
        </is>
      </c>
      <c r="CM354" t="inlineStr">
        <is>
          <t/>
        </is>
      </c>
      <c r="CN354" t="inlineStr">
        <is>
          <t/>
        </is>
      </c>
      <c r="CO354" t="inlineStr">
        <is>
          <t/>
        </is>
      </c>
      <c r="CP354" s="2" t="inlineStr">
        <is>
          <t>sindrom kronične utrujenosti|
mialgični encefalomielitis</t>
        </is>
      </c>
      <c r="CQ354" s="2" t="inlineStr">
        <is>
          <t>3|
3</t>
        </is>
      </c>
      <c r="CR354" s="2" t="inlineStr">
        <is>
          <t xml:space="preserve">|
</t>
        </is>
      </c>
      <c r="CS354" t="inlineStr">
        <is>
          <t/>
        </is>
      </c>
      <c r="CT354" s="2" t="inlineStr">
        <is>
          <t>myalgisk encefalomyelit|
kroniskt trötthetssyndrom|
CFS|
ME/CFS</t>
        </is>
      </c>
      <c r="CU354" s="2" t="inlineStr">
        <is>
          <t>3|
3|
3|
3</t>
        </is>
      </c>
      <c r="CV354" s="2" t="inlineStr">
        <is>
          <t xml:space="preserve">|
|
|
</t>
        </is>
      </c>
      <c r="CW354" t="inlineStr">
        <is>
          <t>neurologisk sjukdom som kännetecknas av oförklarlig trötthet/utmattning som varar i mer än sex månader</t>
        </is>
      </c>
    </row>
    <row r="355">
      <c r="A355" s="1" t="str">
        <f>HYPERLINK("https://iate.europa.eu/entry/result/125115/all", "125115")</f>
        <v>125115</v>
      </c>
      <c r="B355" t="inlineStr">
        <is>
          <t>SOCIAL QUESTIONS</t>
        </is>
      </c>
      <c r="C355" t="inlineStr">
        <is>
          <t>SOCIAL QUESTIONS|health|medical science</t>
        </is>
      </c>
      <c r="D355" t="inlineStr">
        <is>
          <t>yes</t>
        </is>
      </c>
      <c r="E355" t="inlineStr">
        <is>
          <t/>
        </is>
      </c>
      <c r="F355" s="2" t="inlineStr">
        <is>
          <t>ангиотензин конвертиращ ензим|
АСЕ|
АКЕ</t>
        </is>
      </c>
      <c r="G355" s="2" t="inlineStr">
        <is>
          <t>2|
3|
3</t>
        </is>
      </c>
      <c r="H355" s="2" t="inlineStr">
        <is>
          <t xml:space="preserve">|
|
</t>
        </is>
      </c>
      <c r="I355" t="inlineStr">
        <is>
          <t>Ангиотензин конвертиращия ензим (АСЕ) представлява цинк (Zn) металопептидаза, която катализира хидролитичното премахване на 2 карбокси терминални аминокиселини, който процес води до трансформацията на ангиотензин І до октапептида ангиотензин ІІ (АІІ), който функционира като циркулиращ хормон.</t>
        </is>
      </c>
      <c r="J355" s="2" t="inlineStr">
        <is>
          <t>ACE|
angiotensinkonvertasa|
angiotensin konvertující enzym</t>
        </is>
      </c>
      <c r="K355" s="2" t="inlineStr">
        <is>
          <t>3|
3|
3</t>
        </is>
      </c>
      <c r="L355" s="2" t="inlineStr">
        <is>
          <t xml:space="preserve">|
|
</t>
        </is>
      </c>
      <c r="M355" t="inlineStr">
        <is>
          <t>Enzym, jehož účinkem dochází k přeměně dekapeptidu angiotensinu I na oktapeptid angiotensin II [ &lt;a href="/entry/result/1503045/all" id="ENTRY_TO_ENTRY_CONVERTER" target="_blank"&gt;IATE:1503045&lt;/a&gt; ]. Jeho inhibice pomocí skupiny léků ACEI [ &lt;a href="/entry/result/1040702/all" id="ENTRY_TO_ENTRY_CONVERTER" target="_blank"&gt;IATE:1040702&lt;/a&gt; ] se využívá mj. ve farmakologické léčbě hypertenze, chronického srdečního selhání, infarktu myokardu a v prevenci ischemické choroby srdeční.</t>
        </is>
      </c>
      <c r="N355" s="2" t="inlineStr">
        <is>
          <t>ACE|
angiotensinkonverterende enzym</t>
        </is>
      </c>
      <c r="O355" s="2" t="inlineStr">
        <is>
          <t>3|
3</t>
        </is>
      </c>
      <c r="P355" s="2" t="inlineStr">
        <is>
          <t xml:space="preserve">|
</t>
        </is>
      </c>
      <c r="Q355" t="inlineStr">
        <is>
          <t/>
        </is>
      </c>
      <c r="R355" s="2" t="inlineStr">
        <is>
          <t>ACE|
Angiotensinkonversionsenzym|
Angiotensin Conversions-Enzym</t>
        </is>
      </c>
      <c r="S355" s="2" t="inlineStr">
        <is>
          <t>3|
3|
3</t>
        </is>
      </c>
      <c r="T355" s="2" t="inlineStr">
        <is>
          <t xml:space="preserve">|
|
</t>
        </is>
      </c>
      <c r="U355" t="inlineStr">
        <is>
          <t/>
        </is>
      </c>
      <c r="V355" s="2" t="inlineStr">
        <is>
          <t>ΜΕΑ|
μετατρεπτικό ένζυμο της αγγειοτασίνης|
μετατρεπτικό ένζυμο της αγγειοτενσίνης</t>
        </is>
      </c>
      <c r="W355" s="2" t="inlineStr">
        <is>
          <t>3|
4|
2</t>
        </is>
      </c>
      <c r="X355" s="2" t="inlineStr">
        <is>
          <t>|
preferred|
admitted</t>
        </is>
      </c>
      <c r="Y355" t="inlineStr">
        <is>
          <t>ένζυμο το οποίο μετατρέπει την αγγειοτασίνη Ι, η οποία δεν έχει βιολογική δράση, σε αγγειοτασίνη ΙΙ</t>
        </is>
      </c>
      <c r="Z355" s="2" t="inlineStr">
        <is>
          <t>angiotensin converting enzyme|
ACE</t>
        </is>
      </c>
      <c r="AA355" s="2" t="inlineStr">
        <is>
          <t>3|
4</t>
        </is>
      </c>
      <c r="AB355" s="2" t="inlineStr">
        <is>
          <t xml:space="preserve">|
</t>
        </is>
      </c>
      <c r="AC355" t="inlineStr">
        <is>
          <t>a proteolytic enzyme that catalyses the conversion of angiotensin I, which is biologically inactive, to the active angiotensin II</t>
        </is>
      </c>
      <c r="AD355" s="2" t="inlineStr">
        <is>
          <t>enzima conversiva de la angiotensina|
peptidildipeptidasa A|
ECA|
enzima de conversión de la angiotensina|
enzima convertidora de la angiotensina</t>
        </is>
      </c>
      <c r="AE355" s="2" t="inlineStr">
        <is>
          <t>4|
4|
4|
3|
4</t>
        </is>
      </c>
      <c r="AF355" s="2" t="inlineStr">
        <is>
          <t xml:space="preserve">|
|
|
|
</t>
        </is>
      </c>
      <c r="AG355" t="inlineStr">
        <is>
          <t>Enzima proteolítica que cataliza la conversión de angiotensina I, biológicamente inactiva, en angiotensina II, que es un potente agente vasoconstrictor.</t>
        </is>
      </c>
      <c r="AH355" s="2" t="inlineStr">
        <is>
          <t>angiotensiinkonvertaas|
ACE|
angiotensiin-I-konvertaas</t>
        </is>
      </c>
      <c r="AI355" s="2" t="inlineStr">
        <is>
          <t>4|
4|
3</t>
        </is>
      </c>
      <c r="AJ355" s="2" t="inlineStr">
        <is>
          <t xml:space="preserve">|
|
</t>
        </is>
      </c>
      <c r="AK355" t="inlineStr">
        <is>
          <t>ensüüm (aminopeptidaas), mille toimel angiotensiin I muutub angiotensiin II-ks (angiotensiiniks)</t>
        </is>
      </c>
      <c r="AL355" s="2" t="inlineStr">
        <is>
          <t>ACE|
angiotensiinia konvertoiva entsyymi|
angiotensiinikonvertaasi</t>
        </is>
      </c>
      <c r="AM355" s="2" t="inlineStr">
        <is>
          <t>4|
3|
4</t>
        </is>
      </c>
      <c r="AN355" s="2" t="inlineStr">
        <is>
          <t xml:space="preserve">|
|
</t>
        </is>
      </c>
      <c r="AO355" t="inlineStr">
        <is>
          <t/>
        </is>
      </c>
      <c r="AP355" s="2" t="inlineStr">
        <is>
          <t>ECA|
enzyme de conversion de l'angiotensine</t>
        </is>
      </c>
      <c r="AQ355" s="2" t="inlineStr">
        <is>
          <t>4|
4</t>
        </is>
      </c>
      <c r="AR355" s="2" t="inlineStr">
        <is>
          <t xml:space="preserve">|
</t>
        </is>
      </c>
      <c r="AS355" t="inlineStr">
        <is>
          <t>Une glycoprotéine qui catalyse la formation de l'angiotensine II à partir de l'angiotensine I</t>
        </is>
      </c>
      <c r="AT355" s="2" t="inlineStr">
        <is>
          <t>einsím thiontaithe angaitheannaine|
ACE</t>
        </is>
      </c>
      <c r="AU355" s="2" t="inlineStr">
        <is>
          <t>3|
3</t>
        </is>
      </c>
      <c r="AV355" s="2" t="inlineStr">
        <is>
          <t xml:space="preserve">|
</t>
        </is>
      </c>
      <c r="AW355" t="inlineStr">
        <is>
          <t/>
        </is>
      </c>
      <c r="AX355" t="inlineStr">
        <is>
          <t/>
        </is>
      </c>
      <c r="AY355" t="inlineStr">
        <is>
          <t/>
        </is>
      </c>
      <c r="AZ355" t="inlineStr">
        <is>
          <t/>
        </is>
      </c>
      <c r="BA355" t="inlineStr">
        <is>
          <t/>
        </is>
      </c>
      <c r="BB355" s="2" t="inlineStr">
        <is>
          <t>angiotenzin-konvertáló enzim</t>
        </is>
      </c>
      <c r="BC355" s="2" t="inlineStr">
        <is>
          <t>4</t>
        </is>
      </c>
      <c r="BD355" s="2" t="inlineStr">
        <is>
          <t/>
        </is>
      </c>
      <c r="BE355" t="inlineStr">
        <is>
          <t/>
        </is>
      </c>
      <c r="BF355" s="2" t="inlineStr">
        <is>
          <t>ACE|
ECA|
enzima di conversione dell'angiotensina</t>
        </is>
      </c>
      <c r="BG355" s="2" t="inlineStr">
        <is>
          <t>3|
3|
3</t>
        </is>
      </c>
      <c r="BH355" s="2" t="inlineStr">
        <is>
          <t xml:space="preserve">|
|
</t>
        </is>
      </c>
      <c r="BI355" t="inlineStr">
        <is>
          <t/>
        </is>
      </c>
      <c r="BJ355" s="2" t="inlineStr">
        <is>
          <t>angiotenziną konvertuojantis fermentas|
AKF</t>
        </is>
      </c>
      <c r="BK355" s="2" t="inlineStr">
        <is>
          <t>3|
3</t>
        </is>
      </c>
      <c r="BL355" s="2" t="inlineStr">
        <is>
          <t xml:space="preserve">|
</t>
        </is>
      </c>
      <c r="BM355" t="inlineStr">
        <is>
          <t/>
        </is>
      </c>
      <c r="BN355" s="2" t="inlineStr">
        <is>
          <t>AKF|
angiotensīna konvertējošais ferments</t>
        </is>
      </c>
      <c r="BO355" s="2" t="inlineStr">
        <is>
          <t>3|
3</t>
        </is>
      </c>
      <c r="BP355" s="2" t="inlineStr">
        <is>
          <t xml:space="preserve">|
</t>
        </is>
      </c>
      <c r="BQ355" t="inlineStr">
        <is>
          <t/>
        </is>
      </c>
      <c r="BR355" s="2" t="inlineStr">
        <is>
          <t>enzima ta' konverżjoni tal-anġjotensina|
ACE</t>
        </is>
      </c>
      <c r="BS355" s="2" t="inlineStr">
        <is>
          <t>3|
3</t>
        </is>
      </c>
      <c r="BT355" s="2" t="inlineStr">
        <is>
          <t xml:space="preserve">|
</t>
        </is>
      </c>
      <c r="BU355" t="inlineStr">
        <is>
          <t/>
        </is>
      </c>
      <c r="BV355" s="2" t="inlineStr">
        <is>
          <t>ACE|
angiotensine-omzettend enzym|
angiotensine-converterend enzym</t>
        </is>
      </c>
      <c r="BW355" s="2" t="inlineStr">
        <is>
          <t>3|
3|
3</t>
        </is>
      </c>
      <c r="BX355" s="2" t="inlineStr">
        <is>
          <t xml:space="preserve">|
|
</t>
        </is>
      </c>
      <c r="BY355" t="inlineStr">
        <is>
          <t/>
        </is>
      </c>
      <c r="BZ355" s="2" t="inlineStr">
        <is>
          <t>konwertaza angiotensyny|
ACE</t>
        </is>
      </c>
      <c r="CA355" s="2" t="inlineStr">
        <is>
          <t>3|
3</t>
        </is>
      </c>
      <c r="CB355" s="2" t="inlineStr">
        <is>
          <t xml:space="preserve">|
</t>
        </is>
      </c>
      <c r="CC355" t="inlineStr">
        <is>
          <t>enzym przekształcający angiotensynę I w agniotensynę II</t>
        </is>
      </c>
      <c r="CD355" s="2" t="inlineStr">
        <is>
          <t>ECA|
enzima de conversão da angiotensina</t>
        </is>
      </c>
      <c r="CE355" s="2" t="inlineStr">
        <is>
          <t>3|
3</t>
        </is>
      </c>
      <c r="CF355" s="2" t="inlineStr">
        <is>
          <t xml:space="preserve">|
</t>
        </is>
      </c>
      <c r="CG355" t="inlineStr">
        <is>
          <t/>
        </is>
      </c>
      <c r="CH355" s="2" t="inlineStr">
        <is>
          <t>enzima de conversie a angiotensinei</t>
        </is>
      </c>
      <c r="CI355" s="2" t="inlineStr">
        <is>
          <t>4</t>
        </is>
      </c>
      <c r="CJ355" s="2" t="inlineStr">
        <is>
          <t/>
        </is>
      </c>
      <c r="CK355" t="inlineStr">
        <is>
          <t/>
        </is>
      </c>
      <c r="CL355" s="2" t="inlineStr">
        <is>
          <t>angiotenzín-konvertujúci enzým|
ACE</t>
        </is>
      </c>
      <c r="CM355" s="2" t="inlineStr">
        <is>
          <t>3|
3</t>
        </is>
      </c>
      <c r="CN355" s="2" t="inlineStr">
        <is>
          <t xml:space="preserve">|
</t>
        </is>
      </c>
      <c r="CO355" t="inlineStr">
        <is>
          <t>Enzým, ktorého účinkom dochádza k premene dekapeptidu angiotenzínu I na oktapeptid angiotenzín II [ &lt;a href="/entry/result/1503045/all" id="ENTRY_TO_ENTRY_CONVERTER" target="_blank"&gt;IATE:1503045&lt;/a&gt; ]. Jeho inhibícia pomocou skupiny liekov ACEI [ &lt;a href="/entry/result/1040702/all" id="ENTRY_TO_ENTRY_CONVERTER" target="_blank"&gt;IATE:1040702&lt;/a&gt; ] sa využíva o.i. pri farmakologickej liečbe hypertenzie, chronického srdcového zlyhania, infarktu myokardu a pri prevencii ischemickej choroby srdca.</t>
        </is>
      </c>
      <c r="CP355" s="2" t="inlineStr">
        <is>
          <t>angiotenzin-pretvarjajoči encim|
ACE</t>
        </is>
      </c>
      <c r="CQ355" s="2" t="inlineStr">
        <is>
          <t>3|
3</t>
        </is>
      </c>
      <c r="CR355" s="2" t="inlineStr">
        <is>
          <t xml:space="preserve">|
</t>
        </is>
      </c>
      <c r="CS355" t="inlineStr">
        <is>
          <t>Encim, ki pretvarja biološko neaktivni angiotenzin I v angiotenzin II. Prim. &lt;a href="/entry/result/1503045/all" id="ENTRY_TO_ENTRY_CONVERTER" target="_blank"&gt;IATE:1503045&lt;/a&gt;</t>
        </is>
      </c>
      <c r="CT355" s="2" t="inlineStr">
        <is>
          <t>ACE|
angiotensin converting enzyme</t>
        </is>
      </c>
      <c r="CU355" s="2" t="inlineStr">
        <is>
          <t>3|
3</t>
        </is>
      </c>
      <c r="CV355" s="2" t="inlineStr">
        <is>
          <t xml:space="preserve">|
</t>
        </is>
      </c>
      <c r="CW355" t="inlineStr">
        <is>
          <t>enzym som katalyserar omvandlingen av angiotensin I till angiotensin II, ett hormon i renin-angiotensin-aldosteron-systemet</t>
        </is>
      </c>
    </row>
    <row r="356">
      <c r="A356" s="1" t="str">
        <f>HYPERLINK("https://iate.europa.eu/entry/result/1478876/all", "1478876")</f>
        <v>1478876</v>
      </c>
      <c r="B356" t="inlineStr">
        <is>
          <t>SCIENCE;INDUSTRY</t>
        </is>
      </c>
      <c r="C356" t="inlineStr">
        <is>
          <t>SCIENCE|natural and applied sciences|life sciences;INDUSTRY|chemistry|chemical compound|organic chemical|organic acid;SCIENCE|natural and applied sciences|physical sciences|chemistry|biochemistry</t>
        </is>
      </c>
      <c r="D356" t="inlineStr">
        <is>
          <t>yes</t>
        </is>
      </c>
      <c r="E356" t="inlineStr">
        <is>
          <t/>
        </is>
      </c>
      <c r="F356" t="inlineStr">
        <is>
          <t/>
        </is>
      </c>
      <c r="G356" t="inlineStr">
        <is>
          <t/>
        </is>
      </c>
      <c r="H356" t="inlineStr">
        <is>
          <t/>
        </is>
      </c>
      <c r="I356" t="inlineStr">
        <is>
          <t/>
        </is>
      </c>
      <c r="J356" t="inlineStr">
        <is>
          <t/>
        </is>
      </c>
      <c r="K356" t="inlineStr">
        <is>
          <t/>
        </is>
      </c>
      <c r="L356" t="inlineStr">
        <is>
          <t/>
        </is>
      </c>
      <c r="M356" t="inlineStr">
        <is>
          <t/>
        </is>
      </c>
      <c r="N356" s="2" t="inlineStr">
        <is>
          <t>gamma-aminosmørsyre</t>
        </is>
      </c>
      <c r="O356" s="2" t="inlineStr">
        <is>
          <t>3</t>
        </is>
      </c>
      <c r="P356" s="2" t="inlineStr">
        <is>
          <t/>
        </is>
      </c>
      <c r="Q356" t="inlineStr">
        <is>
          <t/>
        </is>
      </c>
      <c r="R356" s="2" t="inlineStr">
        <is>
          <t>gamma-Aminobuttersaeure|
GABA</t>
        </is>
      </c>
      <c r="S356" s="2" t="inlineStr">
        <is>
          <t>3|
3</t>
        </is>
      </c>
      <c r="T356" s="2" t="inlineStr">
        <is>
          <t xml:space="preserve">|
</t>
        </is>
      </c>
      <c r="U356" t="inlineStr">
        <is>
          <t/>
        </is>
      </c>
      <c r="V356" s="2" t="inlineStr">
        <is>
          <t>γ-αμινοβουτυρικό οξύ|
GABA</t>
        </is>
      </c>
      <c r="W356" s="2" t="inlineStr">
        <is>
          <t>4|
4</t>
        </is>
      </c>
      <c r="X356" s="2" t="inlineStr">
        <is>
          <t xml:space="preserve">|
</t>
        </is>
      </c>
      <c r="Y356" t="inlineStr">
        <is>
          <t/>
        </is>
      </c>
      <c r="Z356" s="2" t="inlineStr">
        <is>
          <t>gamma-aminobutyric acid|
GABA|
γ-aminobutyric acid</t>
        </is>
      </c>
      <c r="AA356" s="2" t="inlineStr">
        <is>
          <t>3|
3|
3</t>
        </is>
      </c>
      <c r="AB356" s="2" t="inlineStr">
        <is>
          <t xml:space="preserve">|
|
</t>
        </is>
      </c>
      <c r="AC356" t="inlineStr">
        <is>
          <t>&lt;a href="https://iate.europa.eu/entry/result/1073317/en" target="_blank"&gt;amino acid&lt;/a&gt; which acts to inhibit the transmission of nerve impulses in the &lt;a href="https://iate.europa.eu/entry/result/979431/en" target="_blank"&gt;central nervous system&lt;/a&gt;</t>
        </is>
      </c>
      <c r="AD356" s="2" t="inlineStr">
        <is>
          <t>ácido gamma-aminobutírico|
GABA|
ácido 4-aminobutírico|
ácido gama-aminobutírico|
ácido γ-aminobutírico</t>
        </is>
      </c>
      <c r="AE356" s="2" t="inlineStr">
        <is>
          <t>3|
3|
3|
3|
3</t>
        </is>
      </c>
      <c r="AF356" s="2" t="inlineStr">
        <is>
          <t xml:space="preserve">|
|
|
|
</t>
        </is>
      </c>
      <c r="AG356" t="inlineStr">
        <is>
          <t>Aminoácido γ de cuatro átomos de carbono, principal neurotransmisor inhibidor cerebral, que se forma por descarboxilación del ácido L-glutámico.</t>
        </is>
      </c>
      <c r="AH356" s="2" t="inlineStr">
        <is>
          <t>GABA|
gamma-aminovõihape</t>
        </is>
      </c>
      <c r="AI356" s="2" t="inlineStr">
        <is>
          <t>3|
3</t>
        </is>
      </c>
      <c r="AJ356" s="2" t="inlineStr">
        <is>
          <t xml:space="preserve">|
</t>
        </is>
      </c>
      <c r="AK356" t="inlineStr">
        <is>
          <t>närvisüsteemi inhibeeriv (pärssiv) mediaator</t>
        </is>
      </c>
      <c r="AL356" s="2" t="inlineStr">
        <is>
          <t>GABA|
gamma-aminovoihappo</t>
        </is>
      </c>
      <c r="AM356" s="2" t="inlineStr">
        <is>
          <t>3|
3</t>
        </is>
      </c>
      <c r="AN356" s="2" t="inlineStr">
        <is>
          <t xml:space="preserve">|
</t>
        </is>
      </c>
      <c r="AO356" t="inlineStr">
        <is>
          <t/>
        </is>
      </c>
      <c r="AP356" s="2" t="inlineStr">
        <is>
          <t>acide gamma-aminobutyrique|
GABA</t>
        </is>
      </c>
      <c r="AQ356" s="2" t="inlineStr">
        <is>
          <t>3|
3</t>
        </is>
      </c>
      <c r="AR356" s="2" t="inlineStr">
        <is>
          <t xml:space="preserve">|
</t>
        </is>
      </c>
      <c r="AS356" t="inlineStr">
        <is>
          <t>acide aminé de formule moléculaire H9O2C4N, présent dans le système nerveux central des vertébrés, où il exerce le rôle de neuromédiateur inhibiteur</t>
        </is>
      </c>
      <c r="AT356" s="2" t="inlineStr">
        <is>
          <t>aigéad gáma-aimíneabútrach</t>
        </is>
      </c>
      <c r="AU356" s="2" t="inlineStr">
        <is>
          <t>3</t>
        </is>
      </c>
      <c r="AV356" s="2" t="inlineStr">
        <is>
          <t/>
        </is>
      </c>
      <c r="AW356" t="inlineStr">
        <is>
          <t/>
        </is>
      </c>
      <c r="AX356" s="2" t="inlineStr">
        <is>
          <t>γ-aminomaslačna kiselina|
gama-aminomaslačna kiselina|
GABA</t>
        </is>
      </c>
      <c r="AY356" s="2" t="inlineStr">
        <is>
          <t>3|
3|
3</t>
        </is>
      </c>
      <c r="AZ356" s="2" t="inlineStr">
        <is>
          <t xml:space="preserve">|
|
</t>
        </is>
      </c>
      <c r="BA356" t="inlineStr">
        <is>
          <t>aminokiselinski neurotransmiter središnjeg živčanog sustava</t>
        </is>
      </c>
      <c r="BB356" t="inlineStr">
        <is>
          <t/>
        </is>
      </c>
      <c r="BC356" t="inlineStr">
        <is>
          <t/>
        </is>
      </c>
      <c r="BD356" t="inlineStr">
        <is>
          <t/>
        </is>
      </c>
      <c r="BE356" t="inlineStr">
        <is>
          <t/>
        </is>
      </c>
      <c r="BF356" s="2" t="inlineStr">
        <is>
          <t>acido gamma-aminobutirrico</t>
        </is>
      </c>
      <c r="BG356" s="2" t="inlineStr">
        <is>
          <t>3</t>
        </is>
      </c>
      <c r="BH356" s="2" t="inlineStr">
        <is>
          <t/>
        </is>
      </c>
      <c r="BI356" t="inlineStr">
        <is>
          <t/>
        </is>
      </c>
      <c r="BJ356" s="2" t="inlineStr">
        <is>
          <t>&lt;i&gt;γ (gama)&lt;/i&gt; amino sviesto rūgštis|
GASR</t>
        </is>
      </c>
      <c r="BK356" s="2" t="inlineStr">
        <is>
          <t>3|
3</t>
        </is>
      </c>
      <c r="BL356" s="2" t="inlineStr">
        <is>
          <t xml:space="preserve">|
</t>
        </is>
      </c>
      <c r="BM356" t="inlineStr">
        <is>
          <t>pagrindinis slopinamasis centrinės nervų sistemos neurotransmiteris</t>
        </is>
      </c>
      <c r="BN356" s="2" t="inlineStr">
        <is>
          <t>gamma aminosviestskābe|
GASS|
γ aminosviestskābe</t>
        </is>
      </c>
      <c r="BO356" s="2" t="inlineStr">
        <is>
          <t>3|
3|
3</t>
        </is>
      </c>
      <c r="BP356" s="2" t="inlineStr">
        <is>
          <t xml:space="preserve">preferred|
|
</t>
        </is>
      </c>
      <c r="BQ356" t="inlineStr">
        <is>
          <t>centrālās nervu sistēmas neiromediators ar kavējošu darbību uz postsinaptiskajām struktūrām</t>
        </is>
      </c>
      <c r="BR356" s="2" t="inlineStr">
        <is>
          <t>aċidu gamma-aminobutirriku</t>
        </is>
      </c>
      <c r="BS356" s="2" t="inlineStr">
        <is>
          <t>3</t>
        </is>
      </c>
      <c r="BT356" s="2" t="inlineStr">
        <is>
          <t/>
        </is>
      </c>
      <c r="BU356" t="inlineStr">
        <is>
          <t>aċidu amminiku li jinsab fis-sistema nervuża ċentrali u li jaqdi l-funzjoni ta' newrotrażmettitur inibitorju</t>
        </is>
      </c>
      <c r="BV356" s="2" t="inlineStr">
        <is>
          <t>gamma-aminoboterzuur</t>
        </is>
      </c>
      <c r="BW356" s="2" t="inlineStr">
        <is>
          <t>3</t>
        </is>
      </c>
      <c r="BX356" s="2" t="inlineStr">
        <is>
          <t/>
        </is>
      </c>
      <c r="BY356" t="inlineStr">
        <is>
          <t/>
        </is>
      </c>
      <c r="BZ356" s="2" t="inlineStr">
        <is>
          <t>kwas gamma-aminomasłowy|
GABA</t>
        </is>
      </c>
      <c r="CA356" s="2" t="inlineStr">
        <is>
          <t>3|
3</t>
        </is>
      </c>
      <c r="CB356" s="2" t="inlineStr">
        <is>
          <t xml:space="preserve">|
</t>
        </is>
      </c>
      <c r="CC356" t="inlineStr">
        <is>
          <t/>
        </is>
      </c>
      <c r="CD356" s="2" t="inlineStr">
        <is>
          <t>ácido gama-aminobutírico|
ácido γ-aminobutírico</t>
        </is>
      </c>
      <c r="CE356" s="2" t="inlineStr">
        <is>
          <t>3|
3</t>
        </is>
      </c>
      <c r="CF356" s="2" t="inlineStr">
        <is>
          <t xml:space="preserve">|
</t>
        </is>
      </c>
      <c r="CG356" t="inlineStr">
        <is>
          <t/>
        </is>
      </c>
      <c r="CH356" s="2" t="inlineStr">
        <is>
          <t>acid gamma-amino-butiric|
GABA|
acid γ-amino butiric</t>
        </is>
      </c>
      <c r="CI356" s="2" t="inlineStr">
        <is>
          <t>3|
3|
3</t>
        </is>
      </c>
      <c r="CJ356" s="2" t="inlineStr">
        <is>
          <t xml:space="preserve">|
|
</t>
        </is>
      </c>
      <c r="CK356" t="inlineStr">
        <is>
          <t/>
        </is>
      </c>
      <c r="CL356" t="inlineStr">
        <is>
          <t/>
        </is>
      </c>
      <c r="CM356" t="inlineStr">
        <is>
          <t/>
        </is>
      </c>
      <c r="CN356" t="inlineStr">
        <is>
          <t/>
        </is>
      </c>
      <c r="CO356" t="inlineStr">
        <is>
          <t/>
        </is>
      </c>
      <c r="CP356" s="2" t="inlineStr">
        <is>
          <t>γ-aminomaslena kislina|
GABA</t>
        </is>
      </c>
      <c r="CQ356" s="2" t="inlineStr">
        <is>
          <t>3|
3</t>
        </is>
      </c>
      <c r="CR356" s="2" t="inlineStr">
        <is>
          <t xml:space="preserve">|
</t>
        </is>
      </c>
      <c r="CS356" t="inlineStr">
        <is>
          <t>neproteinogena aminokislina, najpomembnejši inhibitorni nevrotransmiter v centralnem živčnem sistemunajpomembnejši inhibitorni nevrotransmiter v centralnem živčnem sistemu S: γ-amínobutanójska kislína, γ-amínomasléna kislína ang.: gamma-aminobutanoic acid, gamma-aminobutyric acid lat.: acidum gamma-aminobutanoicum, acidum gamma-aminobutyricum</t>
        </is>
      </c>
      <c r="CT356" s="2" t="inlineStr">
        <is>
          <t>gammaaminosmörsyra</t>
        </is>
      </c>
      <c r="CU356" s="2" t="inlineStr">
        <is>
          <t>3</t>
        </is>
      </c>
      <c r="CV356" s="2" t="inlineStr">
        <is>
          <t/>
        </is>
      </c>
      <c r="CW356" t="inlineStr">
        <is>
          <t/>
        </is>
      </c>
    </row>
    <row r="357">
      <c r="A357" s="1" t="str">
        <f>HYPERLINK("https://iate.europa.eu/entry/result/3535764/all", "3535764")</f>
        <v>3535764</v>
      </c>
      <c r="B357" t="inlineStr">
        <is>
          <t>SOCIAL QUESTIONS</t>
        </is>
      </c>
      <c r="C357" t="inlineStr">
        <is>
          <t>SOCIAL QUESTIONS|health|pharmaceutical industry</t>
        </is>
      </c>
      <c r="D357" t="inlineStr">
        <is>
          <t>yes</t>
        </is>
      </c>
      <c r="E357" t="inlineStr">
        <is>
          <t/>
        </is>
      </c>
      <c r="F357" s="2" t="inlineStr">
        <is>
          <t>Общ технически документ|
CTD</t>
        </is>
      </c>
      <c r="G357" s="2" t="inlineStr">
        <is>
          <t>2|
2</t>
        </is>
      </c>
      <c r="H357" s="2" t="inlineStr">
        <is>
          <t xml:space="preserve">|
</t>
        </is>
      </c>
      <c r="I357" t="inlineStr">
        <is>
          <t/>
        </is>
      </c>
      <c r="J357" s="2" t="inlineStr">
        <is>
          <t>obecný technický dokument</t>
        </is>
      </c>
      <c r="K357" s="2" t="inlineStr">
        <is>
          <t>3</t>
        </is>
      </c>
      <c r="L357" s="2" t="inlineStr">
        <is>
          <t/>
        </is>
      </c>
      <c r="M357" t="inlineStr">
        <is>
          <t/>
        </is>
      </c>
      <c r="N357" s="2" t="inlineStr">
        <is>
          <t>fælles teknisk dokument|
CTD</t>
        </is>
      </c>
      <c r="O357" s="2" t="inlineStr">
        <is>
          <t>3|
3</t>
        </is>
      </c>
      <c r="P357" s="2" t="inlineStr">
        <is>
          <t xml:space="preserve">|
</t>
        </is>
      </c>
      <c r="Q357" t="inlineStr">
        <is>
          <t/>
        </is>
      </c>
      <c r="R357" s="2" t="inlineStr">
        <is>
          <t>Common Technical Document|
CTD</t>
        </is>
      </c>
      <c r="S357" s="2" t="inlineStr">
        <is>
          <t>3|
3</t>
        </is>
      </c>
      <c r="T357" s="2" t="inlineStr">
        <is>
          <t xml:space="preserve">|
</t>
        </is>
      </c>
      <c r="U357" t="inlineStr">
        <is>
          <t/>
        </is>
      </c>
      <c r="V357" s="2" t="inlineStr">
        <is>
          <t>κοινός τεχνικός Φάκελος|
CTD</t>
        </is>
      </c>
      <c r="W357" s="2" t="inlineStr">
        <is>
          <t>3|
3</t>
        </is>
      </c>
      <c r="X357" s="2" t="inlineStr">
        <is>
          <t xml:space="preserve">|
</t>
        </is>
      </c>
      <c r="Y357" t="inlineStr">
        <is>
          <t/>
        </is>
      </c>
      <c r="Z357" s="2" t="inlineStr">
        <is>
          <t>common technical document|
CTD</t>
        </is>
      </c>
      <c r="AA357" s="2" t="inlineStr">
        <is>
          <t>3|
3</t>
        </is>
      </c>
      <c r="AB357" s="2" t="inlineStr">
        <is>
          <t xml:space="preserve">|
</t>
        </is>
      </c>
      <c r="AC357" t="inlineStr">
        <is>
          <t>an interface for industry to agency transfer of regulatory information which takes into consideration the facilitation of the creation, review, lifecycle management and archival of the electronic submission and describes the organisation of modules, sections and documents to be used by an applicant for a marketing authorisation for a medicinal product for human use in each of the European Union, Japan and the United States</t>
        </is>
      </c>
      <c r="AD357" s="2" t="inlineStr">
        <is>
          <t>documento técnico común</t>
        </is>
      </c>
      <c r="AE357" s="2" t="inlineStr">
        <is>
          <t>3</t>
        </is>
      </c>
      <c r="AF357" s="2" t="inlineStr">
        <is>
          <t/>
        </is>
      </c>
      <c r="AG357" t="inlineStr">
        <is>
          <t/>
        </is>
      </c>
      <c r="AH357" s="2" t="inlineStr">
        <is>
          <t>ühine tehniline dokumentatsioon</t>
        </is>
      </c>
      <c r="AI357" s="2" t="inlineStr">
        <is>
          <t>3</t>
        </is>
      </c>
      <c r="AJ357" s="2" t="inlineStr">
        <is>
          <t/>
        </is>
      </c>
      <c r="AK357" t="inlineStr">
        <is>
          <t/>
        </is>
      </c>
      <c r="AL357" s="2" t="inlineStr">
        <is>
          <t>yhteinen tekninen asiakirja</t>
        </is>
      </c>
      <c r="AM357" s="2" t="inlineStr">
        <is>
          <t>2</t>
        </is>
      </c>
      <c r="AN357" s="2" t="inlineStr">
        <is>
          <t/>
        </is>
      </c>
      <c r="AO357" t="inlineStr">
        <is>
          <t/>
        </is>
      </c>
      <c r="AP357" s="2" t="inlineStr">
        <is>
          <t>dossier technique commun|
CTD</t>
        </is>
      </c>
      <c r="AQ357" s="2" t="inlineStr">
        <is>
          <t>2|
2</t>
        </is>
      </c>
      <c r="AR357" s="2" t="inlineStr">
        <is>
          <t xml:space="preserve">|
</t>
        </is>
      </c>
      <c r="AS357" t="inlineStr">
        <is>
          <t/>
        </is>
      </c>
      <c r="AT357" t="inlineStr">
        <is>
          <t/>
        </is>
      </c>
      <c r="AU357" t="inlineStr">
        <is>
          <t/>
        </is>
      </c>
      <c r="AV357" t="inlineStr">
        <is>
          <t/>
        </is>
      </c>
      <c r="AW357" t="inlineStr">
        <is>
          <t/>
        </is>
      </c>
      <c r="AX357" s="2" t="inlineStr">
        <is>
          <t>zajednički tehnički dokument|
ZTD</t>
        </is>
      </c>
      <c r="AY357" s="2" t="inlineStr">
        <is>
          <t>3|
3</t>
        </is>
      </c>
      <c r="AZ357" s="2" t="inlineStr">
        <is>
          <t xml:space="preserve">|
</t>
        </is>
      </c>
      <c r="BA357" t="inlineStr">
        <is>
          <t>sučelje za razmjenu regulatornih informacija između podnositelja zahtjeva za odobrenje i regulatora, s informacijama o modulima i potrebnoj dokumentaciji za humane lijekove u državama članicama EU-a, Japanu i SAD-u</t>
        </is>
      </c>
      <c r="BB357" s="2" t="inlineStr">
        <is>
          <t>közös műszaki dokumentum</t>
        </is>
      </c>
      <c r="BC357" s="2" t="inlineStr">
        <is>
          <t>2</t>
        </is>
      </c>
      <c r="BD357" s="2" t="inlineStr">
        <is>
          <t/>
        </is>
      </c>
      <c r="BE357" t="inlineStr">
        <is>
          <t/>
        </is>
      </c>
      <c r="BF357" s="2" t="inlineStr">
        <is>
          <t>documento tecnico comune</t>
        </is>
      </c>
      <c r="BG357" s="2" t="inlineStr">
        <is>
          <t>3</t>
        </is>
      </c>
      <c r="BH357" s="2" t="inlineStr">
        <is>
          <t/>
        </is>
      </c>
      <c r="BI357" t="inlineStr">
        <is>
          <t/>
        </is>
      </c>
      <c r="BJ357" s="2" t="inlineStr">
        <is>
          <t>bendrasis techninis dokumentas</t>
        </is>
      </c>
      <c r="BK357" s="2" t="inlineStr">
        <is>
          <t>2</t>
        </is>
      </c>
      <c r="BL357" s="2" t="inlineStr">
        <is>
          <t/>
        </is>
      </c>
      <c r="BM357" t="inlineStr">
        <is>
          <t/>
        </is>
      </c>
      <c r="BN357" s="2" t="inlineStr">
        <is>
          <t>kopējais tehniskais dokuments</t>
        </is>
      </c>
      <c r="BO357" s="2" t="inlineStr">
        <is>
          <t>2</t>
        </is>
      </c>
      <c r="BP357" s="2" t="inlineStr">
        <is>
          <t/>
        </is>
      </c>
      <c r="BQ357" t="inlineStr">
        <is>
          <t/>
        </is>
      </c>
      <c r="BR357" s="2" t="inlineStr">
        <is>
          <t>Dokument Tekniku Komuni</t>
        </is>
      </c>
      <c r="BS357" s="2" t="inlineStr">
        <is>
          <t>3</t>
        </is>
      </c>
      <c r="BT357" s="2" t="inlineStr">
        <is>
          <t/>
        </is>
      </c>
      <c r="BU357" t="inlineStr">
        <is>
          <t/>
        </is>
      </c>
      <c r="BV357" s="2" t="inlineStr">
        <is>
          <t>gemeenschappelijk technisch document|
CTD</t>
        </is>
      </c>
      <c r="BW357" s="2" t="inlineStr">
        <is>
          <t>2|
2</t>
        </is>
      </c>
      <c r="BX357" s="2" t="inlineStr">
        <is>
          <t xml:space="preserve">|
</t>
        </is>
      </c>
      <c r="BY357" t="inlineStr">
        <is>
          <t/>
        </is>
      </c>
      <c r="BZ357" s="2" t="inlineStr">
        <is>
          <t>wspólny dokument techniczny</t>
        </is>
      </c>
      <c r="CA357" s="2" t="inlineStr">
        <is>
          <t>2</t>
        </is>
      </c>
      <c r="CB357" s="2" t="inlineStr">
        <is>
          <t/>
        </is>
      </c>
      <c r="CC357" t="inlineStr">
        <is>
          <t/>
        </is>
      </c>
      <c r="CD357" s="2" t="inlineStr">
        <is>
          <t>Documento Técnico Comum|
DTC</t>
        </is>
      </c>
      <c r="CE357" s="2" t="inlineStr">
        <is>
          <t>3|
3</t>
        </is>
      </c>
      <c r="CF357" s="2" t="inlineStr">
        <is>
          <t xml:space="preserve">|
</t>
        </is>
      </c>
      <c r="CG357" t="inlineStr">
        <is>
          <t/>
        </is>
      </c>
      <c r="CH357" s="2" t="inlineStr">
        <is>
          <t>Documentul Tehnic Comun|
DTC</t>
        </is>
      </c>
      <c r="CI357" s="2" t="inlineStr">
        <is>
          <t>3|
3</t>
        </is>
      </c>
      <c r="CJ357" s="2" t="inlineStr">
        <is>
          <t xml:space="preserve">|
</t>
        </is>
      </c>
      <c r="CK357" t="inlineStr">
        <is>
          <t/>
        </is>
      </c>
      <c r="CL357" s="2" t="inlineStr">
        <is>
          <t>všeobecný technický dokument</t>
        </is>
      </c>
      <c r="CM357" s="2" t="inlineStr">
        <is>
          <t>2</t>
        </is>
      </c>
      <c r="CN357" s="2" t="inlineStr">
        <is>
          <t/>
        </is>
      </c>
      <c r="CO357" t="inlineStr">
        <is>
          <t/>
        </is>
      </c>
      <c r="CP357" s="2" t="inlineStr">
        <is>
          <t>skupni tehnični dokument</t>
        </is>
      </c>
      <c r="CQ357" s="2" t="inlineStr">
        <is>
          <t>2</t>
        </is>
      </c>
      <c r="CR357" s="2" t="inlineStr">
        <is>
          <t/>
        </is>
      </c>
      <c r="CS357" t="inlineStr">
        <is>
          <t/>
        </is>
      </c>
      <c r="CT357" s="2" t="inlineStr">
        <is>
          <t>Common Technical Document (format för ansökan)|
CTD</t>
        </is>
      </c>
      <c r="CU357" s="2" t="inlineStr">
        <is>
          <t>3|
3</t>
        </is>
      </c>
      <c r="CV357" s="2" t="inlineStr">
        <is>
          <t xml:space="preserve">|
</t>
        </is>
      </c>
      <c r="CW357" t="inlineStr">
        <is>
          <t/>
        </is>
      </c>
    </row>
    <row r="358">
      <c r="A358" s="1" t="str">
        <f>HYPERLINK("https://iate.europa.eu/entry/result/1685830/all", "1685830")</f>
        <v>1685830</v>
      </c>
      <c r="B358" t="inlineStr">
        <is>
          <t>SOCIAL QUESTIONS</t>
        </is>
      </c>
      <c r="C358" t="inlineStr">
        <is>
          <t>SOCIAL QUESTIONS|health|illness</t>
        </is>
      </c>
      <c r="D358" t="inlineStr">
        <is>
          <t>yes</t>
        </is>
      </c>
      <c r="E358" t="inlineStr">
        <is>
          <t/>
        </is>
      </c>
      <c r="F358" s="2" t="inlineStr">
        <is>
          <t>амиотрофична латерална склероза</t>
        </is>
      </c>
      <c r="G358" s="2" t="inlineStr">
        <is>
          <t>4</t>
        </is>
      </c>
      <c r="H358" s="2" t="inlineStr">
        <is>
          <t/>
        </is>
      </c>
      <c r="I358" t="inlineStr">
        <is>
          <t>Неврологично заболяване, характеризиращо се с прогресивна дегенерация на моторните неврони - клетки в гръбначния и главния мозък, като това води до парализа и смърт.</t>
        </is>
      </c>
      <c r="J358" s="2" t="inlineStr">
        <is>
          <t>amyotrofická laterální skleróza|
ALS|
Charcotova choroba|
Charcotova nemoc|
Lou Gehrigova nemoc|
Aranova-Duchenneova nemoc</t>
        </is>
      </c>
      <c r="K358" s="2" t="inlineStr">
        <is>
          <t>3|
3|
3|
3|
3|
2</t>
        </is>
      </c>
      <c r="L358" s="2" t="inlineStr">
        <is>
          <t xml:space="preserve">|
|
|
|
|
</t>
        </is>
      </c>
      <c r="M358" t="inlineStr">
        <is>
          <t>Progresivní neurodegenerativní onemocnění.</t>
        </is>
      </c>
      <c r="N358" s="2" t="inlineStr">
        <is>
          <t>ALS|
amyotrofisk lateralsklerose|
amyotrofisk lateral sklerose</t>
        </is>
      </c>
      <c r="O358" s="2" t="inlineStr">
        <is>
          <t>3|
3|
3</t>
        </is>
      </c>
      <c r="P358" s="2" t="inlineStr">
        <is>
          <t xml:space="preserve">|
|
</t>
        </is>
      </c>
      <c r="Q358" t="inlineStr">
        <is>
          <t>"sclerosis amyotrophica lateralis, amyotrofisk lateralsklerose, ALS: nervelidelse der skyldes en hurtig tilgrundegåen af de motoriske nerveceller i hjernebarken, i kranienervekernerne og i rygmarven. Sygdommen opstår hyppigst efter 60-års-alderen; den forløber hurtigt med lammelser i alle muskler, også vejrtrækningmusklerne. Der kommer muskelsvind, fascikulationer og spasticitet. Det kliniske forløb afhænger af hvilke nerveceller der især rammes. Hos nogle patienter er der i begyndelsen udtalt tale-, tygge- og synkebesvær, fordi de motoriske kerner i hjernestammen er sværest ramt; dette benævnes den bulbære form...."</t>
        </is>
      </c>
      <c r="R358" s="2" t="inlineStr">
        <is>
          <t>amyotrophe Lateralsklerose|
amyotrophische Lateralsklerose|
myatrophe Lateralsklerose|
Lou-Gehrig-Syndrom|
ALS</t>
        </is>
      </c>
      <c r="S358" s="2" t="inlineStr">
        <is>
          <t>3|
3|
3|
3|
3</t>
        </is>
      </c>
      <c r="T358" s="2" t="inlineStr">
        <is>
          <t xml:space="preserve">|
|
|
|
</t>
        </is>
      </c>
      <c r="U358" t="inlineStr">
        <is>
          <t>degenerative Krankheit des motorischen Nervensystems</t>
        </is>
      </c>
      <c r="V358" s="2" t="inlineStr">
        <is>
          <t>πλάγια μυατροφική σκλήρυνση|
νόσος Lou Gehrig|
νόσος Charcot</t>
        </is>
      </c>
      <c r="W358" s="2" t="inlineStr">
        <is>
          <t>4|
4|
4</t>
        </is>
      </c>
      <c r="X358" s="2" t="inlineStr">
        <is>
          <t xml:space="preserve">|
|
</t>
        </is>
      </c>
      <c r="Y358" t="inlineStr">
        <is>
          <t/>
        </is>
      </c>
      <c r="Z358" s="2" t="inlineStr">
        <is>
          <t>amyotrophic lateral sclerosis|
motor neurone disease , motor neuron disease|
ALS|
Charcot's disease|
Charcot disease|
Charcot's syndrome : Charcot's sclerosis|
Lou Gehrig's disease|
Lou Gehrig disease</t>
        </is>
      </c>
      <c r="AA358" s="2" t="inlineStr">
        <is>
          <t>3|
1|
3|
3|
1|
1|
3|
1</t>
        </is>
      </c>
      <c r="AB358" s="2" t="inlineStr">
        <is>
          <t xml:space="preserve">preferred|
|
|
|
|
|
|
</t>
        </is>
      </c>
      <c r="AC358" t="inlineStr">
        <is>
          <t>neurodegenerative disease characterised by progressive muscular paralysis reflecting degeneration of motor neurons in the primary motor cortex, corticospinal tracts, brainstem and spinal cord</t>
        </is>
      </c>
      <c r="AD358" s="2" t="inlineStr">
        <is>
          <t>esclerosis lateral amiotrófica|
ELA</t>
        </is>
      </c>
      <c r="AE358" s="2" t="inlineStr">
        <is>
          <t>3|
3</t>
        </is>
      </c>
      <c r="AF358" s="2" t="inlineStr">
        <is>
          <t xml:space="preserve">|
</t>
        </is>
      </c>
      <c r="AG358" t="inlineStr">
        <is>
          <t>Enfermedad neurodegenerativa, rápidamente progresiva, que comporta graves alteraciones motoras.</t>
        </is>
      </c>
      <c r="AH358" s="2" t="inlineStr">
        <is>
          <t>amüotroofne lateraalskleroos|
amüotroofiline lateraalskleroos|
ALS</t>
        </is>
      </c>
      <c r="AI358" s="2" t="inlineStr">
        <is>
          <t>3|
3|
3</t>
        </is>
      </c>
      <c r="AJ358" s="2" t="inlineStr">
        <is>
          <t xml:space="preserve">|
|
</t>
        </is>
      </c>
      <c r="AK358" t="inlineStr">
        <is>
          <t>püramidaaltrakti skleroos, motoneuronihaigus / tundmatu etioloogiaga, hrl. surmaga lõppev haigus, millele on iseloomulik peaajust seljaajusse kulgeva püramidaaltrakti kahjustusest tingitud tahtlikke liigutusi sooritavate lihaste atroofia</t>
        </is>
      </c>
      <c r="AL358" s="2" t="inlineStr">
        <is>
          <t>amyotrofinen lateraaliskleroosi|
ALS|
liikeratakovettumatauti</t>
        </is>
      </c>
      <c r="AM358" s="2" t="inlineStr">
        <is>
          <t>3|
3|
3</t>
        </is>
      </c>
      <c r="AN358" s="2" t="inlineStr">
        <is>
          <t xml:space="preserve">|
|
</t>
        </is>
      </c>
      <c r="AO358" t="inlineStr">
        <is>
          <t/>
        </is>
      </c>
      <c r="AP358" s="2" t="inlineStr">
        <is>
          <t>sclérose latérale amyotrophique|
SLA|
maladie de Charcot|
maladie de Lou Gehrig</t>
        </is>
      </c>
      <c r="AQ358" s="2" t="inlineStr">
        <is>
          <t>3|
3|
3|
3</t>
        </is>
      </c>
      <c r="AR358" s="2" t="inlineStr">
        <is>
          <t xml:space="preserve">|
|
|
</t>
        </is>
      </c>
      <c r="AS358" t="inlineStr">
        <is>
          <t>maladie neurodégénérative liée à l'altération progressive des neurones moteurs, les cellules qui commandent les muscles volontaires</t>
        </is>
      </c>
      <c r="AT358" s="2" t="inlineStr">
        <is>
          <t>scléaróis chliathánach aimiótrófach</t>
        </is>
      </c>
      <c r="AU358" s="2" t="inlineStr">
        <is>
          <t>3</t>
        </is>
      </c>
      <c r="AV358" s="2" t="inlineStr">
        <is>
          <t/>
        </is>
      </c>
      <c r="AW358" t="inlineStr">
        <is>
          <t/>
        </is>
      </c>
      <c r="AX358" t="inlineStr">
        <is>
          <t/>
        </is>
      </c>
      <c r="AY358" t="inlineStr">
        <is>
          <t/>
        </is>
      </c>
      <c r="AZ358" t="inlineStr">
        <is>
          <t/>
        </is>
      </c>
      <c r="BA358" t="inlineStr">
        <is>
          <t/>
        </is>
      </c>
      <c r="BB358" s="2" t="inlineStr">
        <is>
          <t>amiotrófiás laterálszklerózis|
ALS</t>
        </is>
      </c>
      <c r="BC358" s="2" t="inlineStr">
        <is>
          <t>3|
3</t>
        </is>
      </c>
      <c r="BD358" s="2" t="inlineStr">
        <is>
          <t xml:space="preserve">|
</t>
        </is>
      </c>
      <c r="BE358" t="inlineStr">
        <is>
          <t>Az akaratlagosan mozgatható izmokat beidegző agyi és gerincvelői mozgató idegsejtek pusztulásával járó végzetes betegség.</t>
        </is>
      </c>
      <c r="BF358" s="2" t="inlineStr">
        <is>
          <t>SLA|
sclerosi laterale amiotrofica|
sindrome di Charcot|
morbo di Lou Gehrig</t>
        </is>
      </c>
      <c r="BG358" s="2" t="inlineStr">
        <is>
          <t>3|
3|
3|
3</t>
        </is>
      </c>
      <c r="BH358" s="2" t="inlineStr">
        <is>
          <t xml:space="preserve">|
|
|
</t>
        </is>
      </c>
      <c r="BI358" t="inlineStr">
        <is>
          <t>Malattia neurodegenerativa progressiva del sistema nervoso che colpisce i motoneuroni centrali (primo motoneurone) e periferici (secondo motoneurone), ossia le cellule nervose cerebrali e del midollo spinale che permettono i movimenti della muscolatura volontaria</t>
        </is>
      </c>
      <c r="BJ358" s="2" t="inlineStr">
        <is>
          <t>šoninė amiotrofinė sklerozė|
Lou Gehrigo liga</t>
        </is>
      </c>
      <c r="BK358" s="2" t="inlineStr">
        <is>
          <t>3|
2</t>
        </is>
      </c>
      <c r="BL358" s="2" t="inlineStr">
        <is>
          <t xml:space="preserve">|
</t>
        </is>
      </c>
      <c r="BM358" t="inlineStr">
        <is>
          <t>nepagydoma galvos ir nugaros smegenų liga, pažeidžianti smegenų motorinius laidu sir neuronus</t>
        </is>
      </c>
      <c r="BN358" s="2" t="inlineStr">
        <is>
          <t>amiotrofiskā laterālā skleroze</t>
        </is>
      </c>
      <c r="BO358" s="2" t="inlineStr">
        <is>
          <t>3</t>
        </is>
      </c>
      <c r="BP358" s="2" t="inlineStr">
        <is>
          <t/>
        </is>
      </c>
      <c r="BQ358" t="inlineStr">
        <is>
          <t>neirodeģeneratīva slimība.</t>
        </is>
      </c>
      <c r="BR358" s="2" t="inlineStr">
        <is>
          <t>sklerożi laterali amijotrofika</t>
        </is>
      </c>
      <c r="BS358" s="2" t="inlineStr">
        <is>
          <t>3</t>
        </is>
      </c>
      <c r="BT358" s="2" t="inlineStr">
        <is>
          <t/>
        </is>
      </c>
      <c r="BU358" t="inlineStr">
        <is>
          <t/>
        </is>
      </c>
      <c r="BV358" s="2" t="inlineStr">
        <is>
          <t>amyotrofe laterale sclerose|
ALS|
ziekte van Lou Gehrig</t>
        </is>
      </c>
      <c r="BW358" s="2" t="inlineStr">
        <is>
          <t>3|
3|
3</t>
        </is>
      </c>
      <c r="BX358" s="2" t="inlineStr">
        <is>
          <t xml:space="preserve">|
|
</t>
        </is>
      </c>
      <c r="BY358" t="inlineStr">
        <is>
          <t>beschadiging van de zenuwcellen in het ruggenmerg en de hersenstam die de spieren aansturen, inclusief slik- en ademhalingsspieren. Daardoor worden de spieren langzaam afgebroken (atrofie)</t>
        </is>
      </c>
      <c r="BZ358" s="2" t="inlineStr">
        <is>
          <t>stwardnienie zanikowe boczne|
ALS|
choroba Charcota|
choroba Lou Gehriga|
choroba neuronu ruchowego</t>
        </is>
      </c>
      <c r="CA358" s="2" t="inlineStr">
        <is>
          <t>3|
3|
3|
3|
3</t>
        </is>
      </c>
      <c r="CB358" s="2" t="inlineStr">
        <is>
          <t xml:space="preserve">|
|
|
|
</t>
        </is>
      </c>
      <c r="CC358" t="inlineStr">
        <is>
          <t>nieuleczalna, postępująca choroba neurodegeneracyjna, która prowadzi do niszczenia komórek rogów przednich rdzenia kręgowego, jąder nerwów czaszkowych rdzenia przedłużonego oraz neuronów drogi piramidowej. U pacjentów w toku rozwoju choroby dochodzi do powolnego, ale systematycznego, pogarszania się sprawności ruchowej, a w późniejszych etapach do całkowitego paraliżu</t>
        </is>
      </c>
      <c r="CD358" s="2" t="inlineStr">
        <is>
          <t>esclerose lateral amiotrófica|
ELA|
doença de Charcot</t>
        </is>
      </c>
      <c r="CE358" s="2" t="inlineStr">
        <is>
          <t>3|
3|
3</t>
        </is>
      </c>
      <c r="CF358" s="2" t="inlineStr">
        <is>
          <t xml:space="preserve">|
|
</t>
        </is>
      </c>
      <c r="CG358" t="inlineStr">
        <is>
          <t>Afecção degenerativa das células dos cornos anteriores da medula espinhal, de causa desconhecida, que aparece na idade adulta e se traduz por atrofias musculares progressivas dos membros superiores que atacam em primeiro lugar os pequenos músculos da mão, acabando por atacar o bulbo raquidiano e causar a morte.</t>
        </is>
      </c>
      <c r="CH358" s="2" t="inlineStr">
        <is>
          <t>scleroză laterală amiotrofică|
boala Charcot|
boala Lou Gehrig</t>
        </is>
      </c>
      <c r="CI358" s="2" t="inlineStr">
        <is>
          <t>3|
3|
3</t>
        </is>
      </c>
      <c r="CJ358" s="2" t="inlineStr">
        <is>
          <t xml:space="preserve">|
|
</t>
        </is>
      </c>
      <c r="CK358" t="inlineStr">
        <is>
          <t/>
        </is>
      </c>
      <c r="CL358" s="2" t="inlineStr">
        <is>
          <t>amyotrofická laterálna skleróza|
ALS|
Lou Gehrigova choroba|
Charcotova choroba</t>
        </is>
      </c>
      <c r="CM358" s="2" t="inlineStr">
        <is>
          <t>3|
3|
3|
3</t>
        </is>
      </c>
      <c r="CN358" s="2" t="inlineStr">
        <is>
          <t xml:space="preserve">|
|
|
</t>
        </is>
      </c>
      <c r="CO358" t="inlineStr">
        <is>
          <t>nervovosvalové ochorenie patriace do skupiny motoricko-neurónových ochorení, ktoré sa prejavuje v dospelosti celkovou slabosťou a ochabnutosťou svalstva, často sa vyskytujú kŕče a šklbanie svalov, ťažkosti s hltaním, rozprávaním a dýchaním</t>
        </is>
      </c>
      <c r="CP358" s="2" t="inlineStr">
        <is>
          <t>amiotrofična lateralna skleroza|
ALS|
bolezen motoričnega nevrona|
Charcotova bolezen|
Lu Gerhigova bolezen</t>
        </is>
      </c>
      <c r="CQ358" s="2" t="inlineStr">
        <is>
          <t>4|
3|
3|
3|
3</t>
        </is>
      </c>
      <c r="CR358" s="2" t="inlineStr">
        <is>
          <t xml:space="preserve">|
|
|
|
</t>
        </is>
      </c>
      <c r="CS358" t="inlineStr">
        <is>
          <t>Napredujoča bolezen motoričnih (gibalnih) živčnih celic v možganski skorji (zgornji motorični nevroni) ter v možganskem deblu in v hrbtenjači (spodnji motorični nevroni).</t>
        </is>
      </c>
      <c r="CT358" s="2" t="inlineStr">
        <is>
          <t>amyotrofisk lateralskleros|
ALS</t>
        </is>
      </c>
      <c r="CU358" s="2" t="inlineStr">
        <is>
          <t>3|
3</t>
        </is>
      </c>
      <c r="CV358" s="2" t="inlineStr">
        <is>
          <t xml:space="preserve">|
</t>
        </is>
      </c>
      <c r="CW358" t="inlineStr">
        <is>
          <t>kronisk organisk nervsjukdom med förstöring av de celler i ryggmärgens framhorn som försörjer muskulaturen med nerver</t>
        </is>
      </c>
    </row>
    <row r="359">
      <c r="A359" s="1" t="str">
        <f>HYPERLINK("https://iate.europa.eu/entry/result/3510127/all", "3510127")</f>
        <v>3510127</v>
      </c>
      <c r="B359" t="inlineStr">
        <is>
          <t>SCIENCE</t>
        </is>
      </c>
      <c r="C359" t="inlineStr">
        <is>
          <t>SCIENCE|natural and applied sciences|life sciences</t>
        </is>
      </c>
      <c r="D359" t="inlineStr">
        <is>
          <t>yes</t>
        </is>
      </c>
      <c r="E359" t="inlineStr">
        <is>
          <t/>
        </is>
      </c>
      <c r="F359" s="2" t="inlineStr">
        <is>
          <t>цитопатичен ефект</t>
        </is>
      </c>
      <c r="G359" s="2" t="inlineStr">
        <is>
          <t>3</t>
        </is>
      </c>
      <c r="H359" s="2" t="inlineStr">
        <is>
          <t/>
        </is>
      </c>
      <c r="I359" t="inlineStr">
        <is>
          <t>дегенерация на клетка, причинена от действието на вирус</t>
        </is>
      </c>
      <c r="J359" s="2" t="inlineStr">
        <is>
          <t>cytopatický efekt</t>
        </is>
      </c>
      <c r="K359" s="2" t="inlineStr">
        <is>
          <t>1</t>
        </is>
      </c>
      <c r="L359" s="2" t="inlineStr">
        <is>
          <t/>
        </is>
      </c>
      <c r="M359" t="inlineStr">
        <is>
          <t/>
        </is>
      </c>
      <c r="N359" s="2" t="inlineStr">
        <is>
          <t>CPE|
cytopatisk effekt</t>
        </is>
      </c>
      <c r="O359" s="2" t="inlineStr">
        <is>
          <t>3|
3</t>
        </is>
      </c>
      <c r="P359" s="2" t="inlineStr">
        <is>
          <t xml:space="preserve">|
</t>
        </is>
      </c>
      <c r="Q359" t="inlineStr">
        <is>
          <t/>
        </is>
      </c>
      <c r="R359" s="2" t="inlineStr">
        <is>
          <t>CPE|
zytopathischer Effekt|
zytopathische Wirkung</t>
        </is>
      </c>
      <c r="S359" s="2" t="inlineStr">
        <is>
          <t>3|
3|
3</t>
        </is>
      </c>
      <c r="T359" s="2" t="inlineStr">
        <is>
          <t xml:space="preserve">|
|
</t>
        </is>
      </c>
      <c r="U359" t="inlineStr">
        <is>
          <t/>
        </is>
      </c>
      <c r="V359" s="2" t="inlineStr">
        <is>
          <t>κυτταροπαθολογικό αποτέλεσμα</t>
        </is>
      </c>
      <c r="W359" s="2" t="inlineStr">
        <is>
          <t>4</t>
        </is>
      </c>
      <c r="X359" s="2" t="inlineStr">
        <is>
          <t/>
        </is>
      </c>
      <c r="Y359" t="inlineStr">
        <is>
          <t/>
        </is>
      </c>
      <c r="Z359" s="2" t="inlineStr">
        <is>
          <t>cytopathic effect|
CPE</t>
        </is>
      </c>
      <c r="AA359" s="2" t="inlineStr">
        <is>
          <t>3|
3</t>
        </is>
      </c>
      <c r="AB359" s="2" t="inlineStr">
        <is>
          <t xml:space="preserve">|
</t>
        </is>
      </c>
      <c r="AC359" t="inlineStr">
        <is>
          <t>any structural change in a host cell resulting from viral infection</t>
        </is>
      </c>
      <c r="AD359" s="2" t="inlineStr">
        <is>
          <t>ECP|
efecto citopatogénico|
efecto citopático</t>
        </is>
      </c>
      <c r="AE359" s="2" t="inlineStr">
        <is>
          <t>3|
3|
3</t>
        </is>
      </c>
      <c r="AF359" s="2" t="inlineStr">
        <is>
          <t xml:space="preserve">|
|
</t>
        </is>
      </c>
      <c r="AG359" t="inlineStr">
        <is>
          <t/>
        </is>
      </c>
      <c r="AH359" s="2" t="inlineStr">
        <is>
          <t>tsütopaatiline efekt</t>
        </is>
      </c>
      <c r="AI359" s="2" t="inlineStr">
        <is>
          <t>3</t>
        </is>
      </c>
      <c r="AJ359" s="2" t="inlineStr">
        <is>
          <t/>
        </is>
      </c>
      <c r="AK359" t="inlineStr">
        <is>
          <t/>
        </is>
      </c>
      <c r="AL359" s="2" t="inlineStr">
        <is>
          <t>sytopaattinen vaikutus|
soluvaurio</t>
        </is>
      </c>
      <c r="AM359" s="2" t="inlineStr">
        <is>
          <t>3|
2</t>
        </is>
      </c>
      <c r="AN359" s="2" t="inlineStr">
        <is>
          <t xml:space="preserve">|
</t>
        </is>
      </c>
      <c r="AO359" t="inlineStr">
        <is>
          <t>solun sairastumiseen liittyvä, solun sairastumista aiheuttava tai solua vaurioittava vaikutus</t>
        </is>
      </c>
      <c r="AP359" s="2" t="inlineStr">
        <is>
          <t>ECP|
effet cytopathogène|
effet cytopathique</t>
        </is>
      </c>
      <c r="AQ359" s="2" t="inlineStr">
        <is>
          <t>3|
3|
3</t>
        </is>
      </c>
      <c r="AR359" s="2" t="inlineStr">
        <is>
          <t xml:space="preserve">|
|
</t>
        </is>
      </c>
      <c r="AS359" t="inlineStr">
        <is>
          <t/>
        </is>
      </c>
      <c r="AT359" s="2" t="inlineStr">
        <is>
          <t>éifeacht chíteapaiteach</t>
        </is>
      </c>
      <c r="AU359" s="2" t="inlineStr">
        <is>
          <t>3</t>
        </is>
      </c>
      <c r="AV359" s="2" t="inlineStr">
        <is>
          <t/>
        </is>
      </c>
      <c r="AW359" t="inlineStr">
        <is>
          <t/>
        </is>
      </c>
      <c r="AX359" t="inlineStr">
        <is>
          <t/>
        </is>
      </c>
      <c r="AY359" t="inlineStr">
        <is>
          <t/>
        </is>
      </c>
      <c r="AZ359" t="inlineStr">
        <is>
          <t/>
        </is>
      </c>
      <c r="BA359" t="inlineStr">
        <is>
          <t/>
        </is>
      </c>
      <c r="BB359" s="2" t="inlineStr">
        <is>
          <t>sejtkárosító hatás</t>
        </is>
      </c>
      <c r="BC359" s="2" t="inlineStr">
        <is>
          <t>3</t>
        </is>
      </c>
      <c r="BD359" s="2" t="inlineStr">
        <is>
          <t/>
        </is>
      </c>
      <c r="BE359" t="inlineStr">
        <is>
          <t/>
        </is>
      </c>
      <c r="BF359" s="2" t="inlineStr">
        <is>
          <t>CPE|
ECP|
effetto citopatogeno|
effetto citopatico</t>
        </is>
      </c>
      <c r="BG359" s="2" t="inlineStr">
        <is>
          <t>3|
3|
3|
3</t>
        </is>
      </c>
      <c r="BH359" s="2" t="inlineStr">
        <is>
          <t xml:space="preserve">|
|
|
</t>
        </is>
      </c>
      <c r="BI359" t="inlineStr">
        <is>
          <t/>
        </is>
      </c>
      <c r="BJ359" s="2" t="inlineStr">
        <is>
          <t>citopatinis efektas</t>
        </is>
      </c>
      <c r="BK359" s="2" t="inlineStr">
        <is>
          <t>3</t>
        </is>
      </c>
      <c r="BL359" s="2" t="inlineStr">
        <is>
          <t/>
        </is>
      </c>
      <c r="BM359" t="inlineStr">
        <is>
          <t/>
        </is>
      </c>
      <c r="BN359" s="2" t="inlineStr">
        <is>
          <t>citopātisks efekts</t>
        </is>
      </c>
      <c r="BO359" s="2" t="inlineStr">
        <is>
          <t>3</t>
        </is>
      </c>
      <c r="BP359" s="2" t="inlineStr">
        <is>
          <t/>
        </is>
      </c>
      <c r="BQ359" t="inlineStr">
        <is>
          <t>Deģeneratīvas izmaiņas audu kultūras šūnās, kas ir saistītas ar noteiktu vīrusu pavairošanos; kad vīrusa izplatība šūnās tiek ierobežota, pārlejot agaru (vai citu atbilstošu vidi), citopātiskais efekts ir novērojams kā plankumu veidošanās audu kultūrā</t>
        </is>
      </c>
      <c r="BR359" t="inlineStr">
        <is>
          <t/>
        </is>
      </c>
      <c r="BS359" t="inlineStr">
        <is>
          <t/>
        </is>
      </c>
      <c r="BT359" t="inlineStr">
        <is>
          <t/>
        </is>
      </c>
      <c r="BU359" t="inlineStr">
        <is>
          <t/>
        </is>
      </c>
      <c r="BV359" s="2" t="inlineStr">
        <is>
          <t>cytopathologisch effect</t>
        </is>
      </c>
      <c r="BW359" s="2" t="inlineStr">
        <is>
          <t>3</t>
        </is>
      </c>
      <c r="BX359" s="2" t="inlineStr">
        <is>
          <t/>
        </is>
      </c>
      <c r="BY359" t="inlineStr">
        <is>
          <t>het destructieve effect op cellen in een weefselcultuur</t>
        </is>
      </c>
      <c r="BZ359" s="2" t="inlineStr">
        <is>
          <t>efekt cytopatyczny</t>
        </is>
      </c>
      <c r="CA359" s="2" t="inlineStr">
        <is>
          <t>3</t>
        </is>
      </c>
      <c r="CB359" s="2" t="inlineStr">
        <is>
          <t/>
        </is>
      </c>
      <c r="CC359" t="inlineStr">
        <is>
          <t>zespół zmian morfologicznych i degeneracyjnych, występujących w komórkach pod wpływem replikacji wirusa, w następstwie zahamowania transkrypcji RNA oraz syntezy białek gospodarza</t>
        </is>
      </c>
      <c r="CD359" s="2" t="inlineStr">
        <is>
          <t>efeito citopático|
CPE</t>
        </is>
      </c>
      <c r="CE359" s="2" t="inlineStr">
        <is>
          <t>3|
3</t>
        </is>
      </c>
      <c r="CF359" s="2" t="inlineStr">
        <is>
          <t xml:space="preserve">|
</t>
        </is>
      </c>
      <c r="CG359" t="inlineStr">
        <is>
          <t/>
        </is>
      </c>
      <c r="CH359" s="2" t="inlineStr">
        <is>
          <t>efect citopatic|
CPE</t>
        </is>
      </c>
      <c r="CI359" s="2" t="inlineStr">
        <is>
          <t>3|
3</t>
        </is>
      </c>
      <c r="CJ359" s="2" t="inlineStr">
        <is>
          <t xml:space="preserve">|
</t>
        </is>
      </c>
      <c r="CK359" t="inlineStr">
        <is>
          <t/>
        </is>
      </c>
      <c r="CL359" s="2" t="inlineStr">
        <is>
          <t>cytopatický efekt</t>
        </is>
      </c>
      <c r="CM359" s="2" t="inlineStr">
        <is>
          <t>3</t>
        </is>
      </c>
      <c r="CN359" s="2" t="inlineStr">
        <is>
          <t/>
        </is>
      </c>
      <c r="CO359" t="inlineStr">
        <is>
          <t>morfologicky zjavný účinok vírusu na bunku</t>
        </is>
      </c>
      <c r="CP359" s="2" t="inlineStr">
        <is>
          <t>citopatski učinek|
CPE</t>
        </is>
      </c>
      <c r="CQ359" s="2" t="inlineStr">
        <is>
          <t>3|
3</t>
        </is>
      </c>
      <c r="CR359" s="2" t="inlineStr">
        <is>
          <t xml:space="preserve">|
</t>
        </is>
      </c>
      <c r="CS359" t="inlineStr">
        <is>
          <t/>
        </is>
      </c>
      <c r="CT359" s="2" t="inlineStr">
        <is>
          <t>CPE|
cytopatisk verkan</t>
        </is>
      </c>
      <c r="CU359" s="2" t="inlineStr">
        <is>
          <t>3|
3</t>
        </is>
      </c>
      <c r="CV359" s="2" t="inlineStr">
        <is>
          <t xml:space="preserve">|
</t>
        </is>
      </c>
      <c r="CW359" t="inlineStr">
        <is>
          <t/>
        </is>
      </c>
    </row>
    <row r="360">
      <c r="A360" s="1" t="str">
        <f>HYPERLINK("https://iate.europa.eu/entry/result/1352391/all", "1352391")</f>
        <v>1352391</v>
      </c>
      <c r="B360" t="inlineStr">
        <is>
          <t>ENVIRONMENT;PRODUCTION, TECHNOLOGY AND RESEARCH</t>
        </is>
      </c>
      <c r="C360" t="inlineStr">
        <is>
          <t>ENVIRONMENT|natural environment|wildlife;PRODUCTION, TECHNOLOGY AND RESEARCH|research and intellectual property|research</t>
        </is>
      </c>
      <c r="D360" t="inlineStr">
        <is>
          <t>yes</t>
        </is>
      </c>
      <c r="E360" t="inlineStr">
        <is>
          <t/>
        </is>
      </c>
      <c r="F360" t="inlineStr">
        <is>
          <t/>
        </is>
      </c>
      <c r="G360" t="inlineStr">
        <is>
          <t/>
        </is>
      </c>
      <c r="H360" t="inlineStr">
        <is>
          <t/>
        </is>
      </c>
      <c r="I360" t="inlineStr">
        <is>
          <t/>
        </is>
      </c>
      <c r="J360" t="inlineStr">
        <is>
          <t/>
        </is>
      </c>
      <c r="K360" t="inlineStr">
        <is>
          <t/>
        </is>
      </c>
      <c r="L360" t="inlineStr">
        <is>
          <t/>
        </is>
      </c>
      <c r="M360" t="inlineStr">
        <is>
          <t/>
        </is>
      </c>
      <c r="N360" s="2" t="inlineStr">
        <is>
          <t>marsvin</t>
        </is>
      </c>
      <c r="O360" s="2" t="inlineStr">
        <is>
          <t>3</t>
        </is>
      </c>
      <c r="P360" s="2" t="inlineStr">
        <is>
          <t/>
        </is>
      </c>
      <c r="Q360" t="inlineStr">
        <is>
          <t/>
        </is>
      </c>
      <c r="R360" s="2" t="inlineStr">
        <is>
          <t>Meerschweinchen|
Caviidae</t>
        </is>
      </c>
      <c r="S360" s="2" t="inlineStr">
        <is>
          <t>3|
3</t>
        </is>
      </c>
      <c r="T360" s="2" t="inlineStr">
        <is>
          <t xml:space="preserve">|
</t>
        </is>
      </c>
      <c r="U360" t="inlineStr">
        <is>
          <t>südamerikanische Familie der Nagetiere aus der Unterordnung Caviomorpha (Meerschweinchenverwandte)</t>
        </is>
      </c>
      <c r="V360" s="2" t="inlineStr">
        <is>
          <t>ινδικό χοιρίδιο</t>
        </is>
      </c>
      <c r="W360" s="2" t="inlineStr">
        <is>
          <t>4</t>
        </is>
      </c>
      <c r="X360" s="2" t="inlineStr">
        <is>
          <t/>
        </is>
      </c>
      <c r="Y360" t="inlineStr">
        <is>
          <t/>
        </is>
      </c>
      <c r="Z360" s="2" t="inlineStr">
        <is>
          <t>guinea pig</t>
        </is>
      </c>
      <c r="AA360" s="2" t="inlineStr">
        <is>
          <t>3</t>
        </is>
      </c>
      <c r="AB360" s="2" t="inlineStr">
        <is>
          <t/>
        </is>
      </c>
      <c r="AC360" t="inlineStr">
        <is>
          <t/>
        </is>
      </c>
      <c r="AD360" s="2" t="inlineStr">
        <is>
          <t>cobayo|
conejillo de Indias</t>
        </is>
      </c>
      <c r="AE360" s="2" t="inlineStr">
        <is>
          <t>3|
3</t>
        </is>
      </c>
      <c r="AF360" s="2" t="inlineStr">
        <is>
          <t xml:space="preserve">|
</t>
        </is>
      </c>
      <c r="AG360" t="inlineStr">
        <is>
          <t/>
        </is>
      </c>
      <c r="AH360" s="2" t="inlineStr">
        <is>
          <t>merisiga</t>
        </is>
      </c>
      <c r="AI360" s="2" t="inlineStr">
        <is>
          <t>3</t>
        </is>
      </c>
      <c r="AJ360" s="2" t="inlineStr">
        <is>
          <t/>
        </is>
      </c>
      <c r="AK360" t="inlineStr">
        <is>
          <t>imetajate klassi näriliste seltsi merisigalaste sugukonda perekonda merisiga kuuluv, loomkatsetes sageli kasutatav loom (&lt;i&gt;Cavia porcellus&lt;/i&gt;)</t>
        </is>
      </c>
      <c r="AL360" t="inlineStr">
        <is>
          <t/>
        </is>
      </c>
      <c r="AM360" t="inlineStr">
        <is>
          <t/>
        </is>
      </c>
      <c r="AN360" t="inlineStr">
        <is>
          <t/>
        </is>
      </c>
      <c r="AO360" t="inlineStr">
        <is>
          <t/>
        </is>
      </c>
      <c r="AP360" s="2" t="inlineStr">
        <is>
          <t>cochon d'Inde|
cobaye</t>
        </is>
      </c>
      <c r="AQ360" s="2" t="inlineStr">
        <is>
          <t>3|
3</t>
        </is>
      </c>
      <c r="AR360" s="2" t="inlineStr">
        <is>
          <t xml:space="preserve">|
</t>
        </is>
      </c>
      <c r="AS360" t="inlineStr">
        <is>
          <t>rongeur herbivore originaire des Andes</t>
        </is>
      </c>
      <c r="AT360" s="2" t="inlineStr">
        <is>
          <t>muc ghuine</t>
        </is>
      </c>
      <c r="AU360" s="2" t="inlineStr">
        <is>
          <t>3</t>
        </is>
      </c>
      <c r="AV360" s="2" t="inlineStr">
        <is>
          <t/>
        </is>
      </c>
      <c r="AW360" t="inlineStr">
        <is>
          <t/>
        </is>
      </c>
      <c r="AX360" t="inlineStr">
        <is>
          <t/>
        </is>
      </c>
      <c r="AY360" t="inlineStr">
        <is>
          <t/>
        </is>
      </c>
      <c r="AZ360" t="inlineStr">
        <is>
          <t/>
        </is>
      </c>
      <c r="BA360" t="inlineStr">
        <is>
          <t/>
        </is>
      </c>
      <c r="BB360" s="2" t="inlineStr">
        <is>
          <t>tengerimalac</t>
        </is>
      </c>
      <c r="BC360" s="2" t="inlineStr">
        <is>
          <t>3</t>
        </is>
      </c>
      <c r="BD360" s="2" t="inlineStr">
        <is>
          <t/>
        </is>
      </c>
      <c r="BE360" t="inlineStr">
        <is>
          <t>patkány nagyságú, fehér, fekete v. barna (foltos) szőrű, (kísérleti állatként tartott) rágcsáló</t>
        </is>
      </c>
      <c r="BF360" s="2" t="inlineStr">
        <is>
          <t>porcellino d'India</t>
        </is>
      </c>
      <c r="BG360" s="2" t="inlineStr">
        <is>
          <t>3</t>
        </is>
      </c>
      <c r="BH360" s="2" t="inlineStr">
        <is>
          <t/>
        </is>
      </c>
      <c r="BI360" t="inlineStr">
        <is>
          <t>piccolo roditore originario del Sud America diffusamente utilizzato come animale di laboratorio e come animale domestico</t>
        </is>
      </c>
      <c r="BJ360" s="2" t="inlineStr">
        <is>
          <t>jūrų kiaulytė</t>
        </is>
      </c>
      <c r="BK360" s="2" t="inlineStr">
        <is>
          <t>3</t>
        </is>
      </c>
      <c r="BL360" s="2" t="inlineStr">
        <is>
          <t/>
        </is>
      </c>
      <c r="BM360" t="inlineStr">
        <is>
          <t/>
        </is>
      </c>
      <c r="BN360" s="2" t="inlineStr">
        <is>
          <t>jūrascūciņa</t>
        </is>
      </c>
      <c r="BO360" s="2" t="inlineStr">
        <is>
          <t>3</t>
        </is>
      </c>
      <c r="BP360" s="2" t="inlineStr">
        <is>
          <t/>
        </is>
      </c>
      <c r="BQ360" t="inlineStr">
        <is>
          <t>Jūrascūciņu dzimta (&lt;i&gt;Cavidae&lt;/i&gt;) apdzīvo Dienvidameriku; vairums sugu — sīki dzīvnieki, kas dzīvo alās.</t>
        </is>
      </c>
      <c r="BR360" s="2" t="inlineStr">
        <is>
          <t>fenek tal-Indi</t>
        </is>
      </c>
      <c r="BS360" s="2" t="inlineStr">
        <is>
          <t>3</t>
        </is>
      </c>
      <c r="BT360" s="2" t="inlineStr">
        <is>
          <t/>
        </is>
      </c>
      <c r="BU360" t="inlineStr">
        <is>
          <t>roditur żgħir, oriġina mill-Amerka t'Isfel u jintuża kemm-il darba bħala annimal tal-laboratorju u bħala annimal domestiku</t>
        </is>
      </c>
      <c r="BV360" s="2" t="inlineStr">
        <is>
          <t>guinees biggetje|
tamme cavia</t>
        </is>
      </c>
      <c r="BW360" s="2" t="inlineStr">
        <is>
          <t>3|
3</t>
        </is>
      </c>
      <c r="BX360" s="2" t="inlineStr">
        <is>
          <t xml:space="preserve">|
</t>
        </is>
      </c>
      <c r="BY360" t="inlineStr">
        <is>
          <t>soort uit de orde der knaagdieren/Rodentie van de klasse der zoogdieren</t>
        </is>
      </c>
      <c r="BZ360" s="2" t="inlineStr">
        <is>
          <t>świnka morska</t>
        </is>
      </c>
      <c r="CA360" s="2" t="inlineStr">
        <is>
          <t>3</t>
        </is>
      </c>
      <c r="CB360" s="2" t="inlineStr">
        <is>
          <t/>
        </is>
      </c>
      <c r="CC360" t="inlineStr">
        <is>
          <t/>
        </is>
      </c>
      <c r="CD360" s="2" t="inlineStr">
        <is>
          <t>porquinho-da-índia</t>
        </is>
      </c>
      <c r="CE360" s="2" t="inlineStr">
        <is>
          <t>3</t>
        </is>
      </c>
      <c r="CF360" s="2" t="inlineStr">
        <is>
          <t/>
        </is>
      </c>
      <c r="CG360" t="inlineStr">
        <is>
          <t/>
        </is>
      </c>
      <c r="CH360" s="2" t="inlineStr">
        <is>
          <t>cobai</t>
        </is>
      </c>
      <c r="CI360" s="2" t="inlineStr">
        <is>
          <t>3</t>
        </is>
      </c>
      <c r="CJ360" s="2" t="inlineStr">
        <is>
          <t/>
        </is>
      </c>
      <c r="CK360" t="inlineStr">
        <is>
          <t>mic rozător utilizat extensiv în expetimentele de laborator</t>
        </is>
      </c>
      <c r="CL360" s="2" t="inlineStr">
        <is>
          <t>morča</t>
        </is>
      </c>
      <c r="CM360" s="2" t="inlineStr">
        <is>
          <t>3</t>
        </is>
      </c>
      <c r="CN360" s="2" t="inlineStr">
        <is>
          <t/>
        </is>
      </c>
      <c r="CO360" t="inlineStr">
        <is>
          <t>hlodavec patriaci do čeľade morčatovité (&lt;i&gt;Caviidae&lt;/i&gt;), pochádzajúci z Južnej Ameriky, z oblasti Ánd</t>
        </is>
      </c>
      <c r="CP360" s="2" t="inlineStr">
        <is>
          <t>morski prašiček</t>
        </is>
      </c>
      <c r="CQ360" s="2" t="inlineStr">
        <is>
          <t>3</t>
        </is>
      </c>
      <c r="CR360" s="2" t="inlineStr">
        <is>
          <t/>
        </is>
      </c>
      <c r="CS360" t="inlineStr">
        <is>
          <t/>
        </is>
      </c>
      <c r="CT360" s="2" t="inlineStr">
        <is>
          <t>marsvin</t>
        </is>
      </c>
      <c r="CU360" s="2" t="inlineStr">
        <is>
          <t>3</t>
        </is>
      </c>
      <c r="CV360" s="2" t="inlineStr">
        <is>
          <t/>
        </is>
      </c>
      <c r="CW360" t="inlineStr">
        <is>
          <t/>
        </is>
      </c>
    </row>
    <row r="361">
      <c r="A361" s="1" t="str">
        <f>HYPERLINK("https://iate.europa.eu/entry/result/3562828/all", "3562828")</f>
        <v>3562828</v>
      </c>
      <c r="B361" t="inlineStr">
        <is>
          <t>SOCIAL QUESTIONS</t>
        </is>
      </c>
      <c r="C361" t="inlineStr">
        <is>
          <t>SOCIAL QUESTIONS|health|pharmaceutical industry</t>
        </is>
      </c>
      <c r="D361" t="inlineStr">
        <is>
          <t>yes</t>
        </is>
      </c>
      <c r="E361" t="inlineStr">
        <is>
          <t/>
        </is>
      </c>
      <c r="F361" t="inlineStr">
        <is>
          <t/>
        </is>
      </c>
      <c r="G361" t="inlineStr">
        <is>
          <t/>
        </is>
      </c>
      <c r="H361" t="inlineStr">
        <is>
          <t/>
        </is>
      </c>
      <c r="I361" t="inlineStr">
        <is>
          <t/>
        </is>
      </c>
      <c r="J361" t="inlineStr">
        <is>
          <t/>
        </is>
      </c>
      <c r="K361" t="inlineStr">
        <is>
          <t/>
        </is>
      </c>
      <c r="L361" t="inlineStr">
        <is>
          <t/>
        </is>
      </c>
      <c r="M361" t="inlineStr">
        <is>
          <t/>
        </is>
      </c>
      <c r="N361" t="inlineStr">
        <is>
          <t/>
        </is>
      </c>
      <c r="O361" t="inlineStr">
        <is>
          <t/>
        </is>
      </c>
      <c r="P361" t="inlineStr">
        <is>
          <t/>
        </is>
      </c>
      <c r="Q361" t="inlineStr">
        <is>
          <t/>
        </is>
      </c>
      <c r="R361" t="inlineStr">
        <is>
          <t/>
        </is>
      </c>
      <c r="S361" t="inlineStr">
        <is>
          <t/>
        </is>
      </c>
      <c r="T361" t="inlineStr">
        <is>
          <t/>
        </is>
      </c>
      <c r="U361" t="inlineStr">
        <is>
          <t/>
        </is>
      </c>
      <c r="V361" s="2" t="inlineStr">
        <is>
          <t>γλυκουρονιδίωση</t>
        </is>
      </c>
      <c r="W361" s="2" t="inlineStr">
        <is>
          <t>3</t>
        </is>
      </c>
      <c r="X361" s="2" t="inlineStr">
        <is>
          <t/>
        </is>
      </c>
      <c r="Y361" t="inlineStr">
        <is>
          <t/>
        </is>
      </c>
      <c r="Z361" s="2" t="inlineStr">
        <is>
          <t>glucuronidation|
glucuronide formation|
glucuronic acid conjugation</t>
        </is>
      </c>
      <c r="AA361" s="2" t="inlineStr">
        <is>
          <t>3|
3|
3</t>
        </is>
      </c>
      <c r="AB361" s="2" t="inlineStr">
        <is>
          <t xml:space="preserve">|
|
</t>
        </is>
      </c>
      <c r="AC361" t="inlineStr">
        <is>
          <t>metabolic pathway of xenobiotics in order to create water-soluble metabolites with the addition (conjugation) of glucuronic acid to the substrate</t>
        </is>
      </c>
      <c r="AD361" t="inlineStr">
        <is>
          <t/>
        </is>
      </c>
      <c r="AE361" t="inlineStr">
        <is>
          <t/>
        </is>
      </c>
      <c r="AF361" t="inlineStr">
        <is>
          <t/>
        </is>
      </c>
      <c r="AG361" t="inlineStr">
        <is>
          <t/>
        </is>
      </c>
      <c r="AH361" t="inlineStr">
        <is>
          <t/>
        </is>
      </c>
      <c r="AI361" t="inlineStr">
        <is>
          <t/>
        </is>
      </c>
      <c r="AJ361" t="inlineStr">
        <is>
          <t/>
        </is>
      </c>
      <c r="AK361" t="inlineStr">
        <is>
          <t/>
        </is>
      </c>
      <c r="AL361" t="inlineStr">
        <is>
          <t/>
        </is>
      </c>
      <c r="AM361" t="inlineStr">
        <is>
          <t/>
        </is>
      </c>
      <c r="AN361" t="inlineStr">
        <is>
          <t/>
        </is>
      </c>
      <c r="AO361" t="inlineStr">
        <is>
          <t/>
        </is>
      </c>
      <c r="AP361" t="inlineStr">
        <is>
          <t/>
        </is>
      </c>
      <c r="AQ361" t="inlineStr">
        <is>
          <t/>
        </is>
      </c>
      <c r="AR361" t="inlineStr">
        <is>
          <t/>
        </is>
      </c>
      <c r="AS361" t="inlineStr">
        <is>
          <t/>
        </is>
      </c>
      <c r="AT361" s="2" t="inlineStr">
        <is>
          <t>glúcúróinídiú</t>
        </is>
      </c>
      <c r="AU361" s="2" t="inlineStr">
        <is>
          <t>3</t>
        </is>
      </c>
      <c r="AV361" s="2" t="inlineStr">
        <is>
          <t/>
        </is>
      </c>
      <c r="AW361" t="inlineStr">
        <is>
          <t/>
        </is>
      </c>
      <c r="AX361" t="inlineStr">
        <is>
          <t/>
        </is>
      </c>
      <c r="AY361" t="inlineStr">
        <is>
          <t/>
        </is>
      </c>
      <c r="AZ361" t="inlineStr">
        <is>
          <t/>
        </is>
      </c>
      <c r="BA361" t="inlineStr">
        <is>
          <t/>
        </is>
      </c>
      <c r="BB361" t="inlineStr">
        <is>
          <t/>
        </is>
      </c>
      <c r="BC361" t="inlineStr">
        <is>
          <t/>
        </is>
      </c>
      <c r="BD361" t="inlineStr">
        <is>
          <t/>
        </is>
      </c>
      <c r="BE361" t="inlineStr">
        <is>
          <t/>
        </is>
      </c>
      <c r="BF361" t="inlineStr">
        <is>
          <t/>
        </is>
      </c>
      <c r="BG361" t="inlineStr">
        <is>
          <t/>
        </is>
      </c>
      <c r="BH361" t="inlineStr">
        <is>
          <t/>
        </is>
      </c>
      <c r="BI361" t="inlineStr">
        <is>
          <t/>
        </is>
      </c>
      <c r="BJ361" t="inlineStr">
        <is>
          <t/>
        </is>
      </c>
      <c r="BK361" t="inlineStr">
        <is>
          <t/>
        </is>
      </c>
      <c r="BL361" t="inlineStr">
        <is>
          <t/>
        </is>
      </c>
      <c r="BM361" t="inlineStr">
        <is>
          <t/>
        </is>
      </c>
      <c r="BN361" t="inlineStr">
        <is>
          <t/>
        </is>
      </c>
      <c r="BO361" t="inlineStr">
        <is>
          <t/>
        </is>
      </c>
      <c r="BP361" t="inlineStr">
        <is>
          <t/>
        </is>
      </c>
      <c r="BQ361" t="inlineStr">
        <is>
          <t/>
        </is>
      </c>
      <c r="BR361" t="inlineStr">
        <is>
          <t/>
        </is>
      </c>
      <c r="BS361" t="inlineStr">
        <is>
          <t/>
        </is>
      </c>
      <c r="BT361" t="inlineStr">
        <is>
          <t/>
        </is>
      </c>
      <c r="BU361" t="inlineStr">
        <is>
          <t/>
        </is>
      </c>
      <c r="BV361" t="inlineStr">
        <is>
          <t/>
        </is>
      </c>
      <c r="BW361" t="inlineStr">
        <is>
          <t/>
        </is>
      </c>
      <c r="BX361" t="inlineStr">
        <is>
          <t/>
        </is>
      </c>
      <c r="BY361" t="inlineStr">
        <is>
          <t/>
        </is>
      </c>
      <c r="BZ361" s="2" t="inlineStr">
        <is>
          <t>glukuronidacja</t>
        </is>
      </c>
      <c r="CA361" s="2" t="inlineStr">
        <is>
          <t>3</t>
        </is>
      </c>
      <c r="CB361" s="2" t="inlineStr">
        <is>
          <t/>
        </is>
      </c>
      <c r="CC361" t="inlineStr">
        <is>
          <t>jedna z głównych ścieżek metabolizmu II fazy, polegająca na sprzęganiu z glukuronianem</t>
        </is>
      </c>
      <c r="CD361" t="inlineStr">
        <is>
          <t/>
        </is>
      </c>
      <c r="CE361" t="inlineStr">
        <is>
          <t/>
        </is>
      </c>
      <c r="CF361" t="inlineStr">
        <is>
          <t/>
        </is>
      </c>
      <c r="CG361" t="inlineStr">
        <is>
          <t/>
        </is>
      </c>
      <c r="CH361" t="inlineStr">
        <is>
          <t/>
        </is>
      </c>
      <c r="CI361" t="inlineStr">
        <is>
          <t/>
        </is>
      </c>
      <c r="CJ361" t="inlineStr">
        <is>
          <t/>
        </is>
      </c>
      <c r="CK361" t="inlineStr">
        <is>
          <t/>
        </is>
      </c>
      <c r="CL361" t="inlineStr">
        <is>
          <t/>
        </is>
      </c>
      <c r="CM361" t="inlineStr">
        <is>
          <t/>
        </is>
      </c>
      <c r="CN361" t="inlineStr">
        <is>
          <t/>
        </is>
      </c>
      <c r="CO361" t="inlineStr">
        <is>
          <t/>
        </is>
      </c>
      <c r="CP361" t="inlineStr">
        <is>
          <t/>
        </is>
      </c>
      <c r="CQ361" t="inlineStr">
        <is>
          <t/>
        </is>
      </c>
      <c r="CR361" t="inlineStr">
        <is>
          <t/>
        </is>
      </c>
      <c r="CS361" t="inlineStr">
        <is>
          <t/>
        </is>
      </c>
      <c r="CT361" s="2" t="inlineStr">
        <is>
          <t>glukuronidering</t>
        </is>
      </c>
      <c r="CU361" s="2" t="inlineStr">
        <is>
          <t>3</t>
        </is>
      </c>
      <c r="CV361" s="2" t="inlineStr">
        <is>
          <t/>
        </is>
      </c>
      <c r="CW361" t="inlineStr">
        <is>
          <t>reaktionen av en biologisk substans med glukuronsyra</t>
        </is>
      </c>
    </row>
    <row r="362">
      <c r="A362" s="1" t="str">
        <f>HYPERLINK("https://iate.europa.eu/entry/result/1196199/all", "1196199")</f>
        <v>1196199</v>
      </c>
      <c r="B362" t="inlineStr">
        <is>
          <t>SOCIAL QUESTIONS</t>
        </is>
      </c>
      <c r="C362" t="inlineStr">
        <is>
          <t>SOCIAL QUESTIONS|health|illness</t>
        </is>
      </c>
      <c r="D362" t="inlineStr">
        <is>
          <t>yes</t>
        </is>
      </c>
      <c r="E362" t="inlineStr">
        <is>
          <t/>
        </is>
      </c>
      <c r="F362" t="inlineStr">
        <is>
          <t/>
        </is>
      </c>
      <c r="G362" t="inlineStr">
        <is>
          <t/>
        </is>
      </c>
      <c r="H362" t="inlineStr">
        <is>
          <t/>
        </is>
      </c>
      <c r="I362" t="inlineStr">
        <is>
          <t/>
        </is>
      </c>
      <c r="J362" s="2" t="inlineStr">
        <is>
          <t>kardiomyopatie</t>
        </is>
      </c>
      <c r="K362" s="2" t="inlineStr">
        <is>
          <t>3</t>
        </is>
      </c>
      <c r="L362" s="2" t="inlineStr">
        <is>
          <t/>
        </is>
      </c>
      <c r="M362" t="inlineStr">
        <is>
          <t>skupina onemocnění srdečního svalu spojených s poruchou srdeční funkce</t>
        </is>
      </c>
      <c r="N362" s="2" t="inlineStr">
        <is>
          <t>kardiomyopati|
myokardiopati</t>
        </is>
      </c>
      <c r="O362" s="2" t="inlineStr">
        <is>
          <t>3|
3</t>
        </is>
      </c>
      <c r="P362" s="2" t="inlineStr">
        <is>
          <t xml:space="preserve">|
</t>
        </is>
      </c>
      <c r="Q362" t="inlineStr">
        <is>
          <t>1)myokardiesygdom uden kendt årsag</t>
        </is>
      </c>
      <c r="R362" s="2" t="inlineStr">
        <is>
          <t>Kardiomyopathie|
Myokardiopathie</t>
        </is>
      </c>
      <c r="S362" s="2" t="inlineStr">
        <is>
          <t>3|
3</t>
        </is>
      </c>
      <c r="T362" s="2" t="inlineStr">
        <is>
          <t xml:space="preserve">|
</t>
        </is>
      </c>
      <c r="U362" t="inlineStr">
        <is>
          <t/>
        </is>
      </c>
      <c r="V362" s="2" t="inlineStr">
        <is>
          <t>μυοκαρδιοπάθεια</t>
        </is>
      </c>
      <c r="W362" s="2" t="inlineStr">
        <is>
          <t>3</t>
        </is>
      </c>
      <c r="X362" s="2" t="inlineStr">
        <is>
          <t/>
        </is>
      </c>
      <c r="Y362" t="inlineStr">
        <is>
          <t>διαταραχή του μυοκαρδίου στην οποία ο καρδιακός μυς είναι δομικά και λειτουργικά μη φυσιολογικός, παρόλο που η απουσία στεφανιαίας νόσου, υπέρτασης, βαλβιδικής καρδιοπάθειας ή συγγενούς καρδιοπάθειας δεν αιτιολογούν την παρατηρούμενη διαταραχή</t>
        </is>
      </c>
      <c r="Z362" s="2" t="inlineStr">
        <is>
          <t>cardiomyopathy</t>
        </is>
      </c>
      <c r="AA362" s="2" t="inlineStr">
        <is>
          <t>3</t>
        </is>
      </c>
      <c r="AB362" s="2" t="inlineStr">
        <is>
          <t/>
        </is>
      </c>
      <c r="AC362" t="inlineStr">
        <is>
          <t>myocardial disorder in which the heart muscle is structurally and functionally abnormal, in the absence of coronary artery disease, hypertension, valvular disease and congenital heart disease sufficient to cause the observed myocardial abnormality</t>
        </is>
      </c>
      <c r="AD362" s="2" t="inlineStr">
        <is>
          <t>cardiomiopatía</t>
        </is>
      </c>
      <c r="AE362" s="2" t="inlineStr">
        <is>
          <t>3</t>
        </is>
      </c>
      <c r="AF362" s="2" t="inlineStr">
        <is>
          <t/>
        </is>
      </c>
      <c r="AG362" t="inlineStr">
        <is>
          <t/>
        </is>
      </c>
      <c r="AH362" s="2" t="inlineStr">
        <is>
          <t>kardiomüopaatia</t>
        </is>
      </c>
      <c r="AI362" s="2" t="inlineStr">
        <is>
          <t>3</t>
        </is>
      </c>
      <c r="AJ362" s="2" t="inlineStr">
        <is>
          <t/>
        </is>
      </c>
      <c r="AK362" t="inlineStr">
        <is>
          <t>südame lihase, selle ehituse, suuruse ja talitluse haigus, mille tulemusena tekib südamepuudulikkus</t>
        </is>
      </c>
      <c r="AL362" s="2" t="inlineStr">
        <is>
          <t>kardiomyopatia|
sydänlihassairaus</t>
        </is>
      </c>
      <c r="AM362" s="2" t="inlineStr">
        <is>
          <t>3|
3</t>
        </is>
      </c>
      <c r="AN362" s="2" t="inlineStr">
        <is>
          <t xml:space="preserve">|
</t>
        </is>
      </c>
      <c r="AO362" t="inlineStr">
        <is>
          <t>sydämen lihaskerroksen sairauksia</t>
        </is>
      </c>
      <c r="AP362" s="2" t="inlineStr">
        <is>
          <t>cardiomyopathie|
myocardiopathie</t>
        </is>
      </c>
      <c r="AQ362" s="2" t="inlineStr">
        <is>
          <t>3|
3</t>
        </is>
      </c>
      <c r="AR362" s="2" t="inlineStr">
        <is>
          <t xml:space="preserve">|
</t>
        </is>
      </c>
      <c r="AS362" t="inlineStr">
        <is>
          <t>maladie du muscle cardiaque</t>
        </is>
      </c>
      <c r="AT362" t="inlineStr">
        <is>
          <t/>
        </is>
      </c>
      <c r="AU362" t="inlineStr">
        <is>
          <t/>
        </is>
      </c>
      <c r="AV362" t="inlineStr">
        <is>
          <t/>
        </is>
      </c>
      <c r="AW362" t="inlineStr">
        <is>
          <t/>
        </is>
      </c>
      <c r="AX362" t="inlineStr">
        <is>
          <t/>
        </is>
      </c>
      <c r="AY362" t="inlineStr">
        <is>
          <t/>
        </is>
      </c>
      <c r="AZ362" t="inlineStr">
        <is>
          <t/>
        </is>
      </c>
      <c r="BA362" t="inlineStr">
        <is>
          <t/>
        </is>
      </c>
      <c r="BB362" t="inlineStr">
        <is>
          <t/>
        </is>
      </c>
      <c r="BC362" t="inlineStr">
        <is>
          <t/>
        </is>
      </c>
      <c r="BD362" t="inlineStr">
        <is>
          <t/>
        </is>
      </c>
      <c r="BE362" t="inlineStr">
        <is>
          <t/>
        </is>
      </c>
      <c r="BF362" s="2" t="inlineStr">
        <is>
          <t>cardiomiopatia|
miocardiopatia</t>
        </is>
      </c>
      <c r="BG362" s="2" t="inlineStr">
        <is>
          <t>3|
3</t>
        </is>
      </c>
      <c r="BH362" s="2" t="inlineStr">
        <is>
          <t xml:space="preserve">preferred|
</t>
        </is>
      </c>
      <c r="BI362" t="inlineStr">
        <is>
          <t>una delle patologie
che colpisco il &lt;a href="https://iate.europa.eu/entry/slideshow/1611858767773/1076834/en-it" target="_blank"&gt;miocardio&lt;/a&gt; causando un’alterazione della struttura funzionale
del muscolo cardiaco, e quindi una minore efficienza di pompaggio del sangue, anche
in assenza di malattia delle coronarie, ipertensione, malattie delle valvole
cardiache</t>
        </is>
      </c>
      <c r="BJ362" s="2" t="inlineStr">
        <is>
          <t>kardiomiopatija</t>
        </is>
      </c>
      <c r="BK362" s="2" t="inlineStr">
        <is>
          <t>3</t>
        </is>
      </c>
      <c r="BL362" s="2" t="inlineStr">
        <is>
          <t/>
        </is>
      </c>
      <c r="BM362" t="inlineStr">
        <is>
          <t>miokardo liga, kuri reiškiasi širdies raumens nusilpimu, jo struktūros ir funkcijos pažeidimu, progresuojančiu širdies nepakankamumu</t>
        </is>
      </c>
      <c r="BN362" t="inlineStr">
        <is>
          <t/>
        </is>
      </c>
      <c r="BO362" t="inlineStr">
        <is>
          <t/>
        </is>
      </c>
      <c r="BP362" t="inlineStr">
        <is>
          <t/>
        </is>
      </c>
      <c r="BQ362" t="inlineStr">
        <is>
          <t/>
        </is>
      </c>
      <c r="BR362" t="inlineStr">
        <is>
          <t/>
        </is>
      </c>
      <c r="BS362" t="inlineStr">
        <is>
          <t/>
        </is>
      </c>
      <c r="BT362" t="inlineStr">
        <is>
          <t/>
        </is>
      </c>
      <c r="BU362" t="inlineStr">
        <is>
          <t/>
        </is>
      </c>
      <c r="BV362" s="2" t="inlineStr">
        <is>
          <t>cardiomyopathie|
myocardaandoening|
hartspierziekte</t>
        </is>
      </c>
      <c r="BW362" s="2" t="inlineStr">
        <is>
          <t>3|
3|
3</t>
        </is>
      </c>
      <c r="BX362" s="2" t="inlineStr">
        <is>
          <t xml:space="preserve">|
|
</t>
        </is>
      </c>
      <c r="BY362" t="inlineStr">
        <is>
          <t/>
        </is>
      </c>
      <c r="BZ362" s="2" t="inlineStr">
        <is>
          <t>kardiomiopatia</t>
        </is>
      </c>
      <c r="CA362" s="2" t="inlineStr">
        <is>
          <t>3</t>
        </is>
      </c>
      <c r="CB362" s="2" t="inlineStr">
        <is>
          <t/>
        </is>
      </c>
      <c r="CC362" t="inlineStr">
        <is>
          <t>grupa chorób mięśnia sercowego powodowanych różnorodnymi przyczynami, prowadzących do nieprawidłowego działania serca</t>
        </is>
      </c>
      <c r="CD362" s="2" t="inlineStr">
        <is>
          <t>cardiomiopatia</t>
        </is>
      </c>
      <c r="CE362" s="2" t="inlineStr">
        <is>
          <t>3</t>
        </is>
      </c>
      <c r="CF362" s="2" t="inlineStr">
        <is>
          <t/>
        </is>
      </c>
      <c r="CG362" t="inlineStr">
        <is>
          <t>Doença crónica do miocárdio, que pode ser congénita ou adquirida.</t>
        </is>
      </c>
      <c r="CH362" s="2" t="inlineStr">
        <is>
          <t>cardiomiopatie</t>
        </is>
      </c>
      <c r="CI362" s="2" t="inlineStr">
        <is>
          <t>3</t>
        </is>
      </c>
      <c r="CJ362" s="2" t="inlineStr">
        <is>
          <t/>
        </is>
      </c>
      <c r="CK362" t="inlineStr">
        <is>
          <t>afecțiune acută, subacută sau cronică a mușchiului cardiac, de etiologie necunoscută, însoțită frecvent de o implicare a endocardului și, uneori, de afectarea pericardului</t>
        </is>
      </c>
      <c r="CL362" t="inlineStr">
        <is>
          <t/>
        </is>
      </c>
      <c r="CM362" t="inlineStr">
        <is>
          <t/>
        </is>
      </c>
      <c r="CN362" t="inlineStr">
        <is>
          <t/>
        </is>
      </c>
      <c r="CO362" t="inlineStr">
        <is>
          <t/>
        </is>
      </c>
      <c r="CP362" s="2" t="inlineStr">
        <is>
          <t>kardiomiopatija</t>
        </is>
      </c>
      <c r="CQ362" s="2" t="inlineStr">
        <is>
          <t>3</t>
        </is>
      </c>
      <c r="CR362" s="2" t="inlineStr">
        <is>
          <t/>
        </is>
      </c>
      <c r="CS362" t="inlineStr">
        <is>
          <t>primarna bolezen miokardija, pogosto nejasnega izvora</t>
        </is>
      </c>
      <c r="CT362" s="2" t="inlineStr">
        <is>
          <t>kardiomyopati</t>
        </is>
      </c>
      <c r="CU362" s="2" t="inlineStr">
        <is>
          <t>3</t>
        </is>
      </c>
      <c r="CV362" s="2" t="inlineStr">
        <is>
          <t/>
        </is>
      </c>
      <c r="CW362" t="inlineStr">
        <is>
          <t/>
        </is>
      </c>
    </row>
    <row r="363">
      <c r="A363" s="1" t="str">
        <f>HYPERLINK("https://iate.europa.eu/entry/result/1588581/all", "1588581")</f>
        <v>1588581</v>
      </c>
      <c r="B363" t="inlineStr">
        <is>
          <t>SOCIAL QUESTIONS</t>
        </is>
      </c>
      <c r="C363" t="inlineStr">
        <is>
          <t>SOCIAL QUESTIONS|health|medical science</t>
        </is>
      </c>
      <c r="D363" t="inlineStr">
        <is>
          <t>yes</t>
        </is>
      </c>
      <c r="E363" t="inlineStr">
        <is>
          <t/>
        </is>
      </c>
      <c r="F363" t="inlineStr">
        <is>
          <t/>
        </is>
      </c>
      <c r="G363" t="inlineStr">
        <is>
          <t/>
        </is>
      </c>
      <c r="H363" t="inlineStr">
        <is>
          <t/>
        </is>
      </c>
      <c r="I363" t="inlineStr">
        <is>
          <t/>
        </is>
      </c>
      <c r="J363" t="inlineStr">
        <is>
          <t/>
        </is>
      </c>
      <c r="K363" t="inlineStr">
        <is>
          <t/>
        </is>
      </c>
      <c r="L363" t="inlineStr">
        <is>
          <t/>
        </is>
      </c>
      <c r="M363" t="inlineStr">
        <is>
          <t/>
        </is>
      </c>
      <c r="N363" t="inlineStr">
        <is>
          <t/>
        </is>
      </c>
      <c r="O363" t="inlineStr">
        <is>
          <t/>
        </is>
      </c>
      <c r="P363" t="inlineStr">
        <is>
          <t/>
        </is>
      </c>
      <c r="Q363" t="inlineStr">
        <is>
          <t/>
        </is>
      </c>
      <c r="R363" t="inlineStr">
        <is>
          <t/>
        </is>
      </c>
      <c r="S363" t="inlineStr">
        <is>
          <t/>
        </is>
      </c>
      <c r="T363" t="inlineStr">
        <is>
          <t/>
        </is>
      </c>
      <c r="U363" t="inlineStr">
        <is>
          <t/>
        </is>
      </c>
      <c r="V363" s="2" t="inlineStr">
        <is>
          <t>αλλοανοσοποίηση</t>
        </is>
      </c>
      <c r="W363" s="2" t="inlineStr">
        <is>
          <t>4</t>
        </is>
      </c>
      <c r="X363" s="2" t="inlineStr">
        <is>
          <t/>
        </is>
      </c>
      <c r="Y363" t="inlineStr">
        <is>
          <t/>
        </is>
      </c>
      <c r="Z363" s="2" t="inlineStr">
        <is>
          <t>allo-immunisation|
alloimunization</t>
        </is>
      </c>
      <c r="AA363" s="2" t="inlineStr">
        <is>
          <t>3|
1</t>
        </is>
      </c>
      <c r="AB363" s="2" t="inlineStr">
        <is>
          <t xml:space="preserve">|
</t>
        </is>
      </c>
      <c r="AC363" t="inlineStr">
        <is>
          <t>immune response generated in an individual or strain of one species by an alloantigen from a different individual or strain of the same species</t>
        </is>
      </c>
      <c r="AD363" t="inlineStr">
        <is>
          <t/>
        </is>
      </c>
      <c r="AE363" t="inlineStr">
        <is>
          <t/>
        </is>
      </c>
      <c r="AF363" t="inlineStr">
        <is>
          <t/>
        </is>
      </c>
      <c r="AG363" t="inlineStr">
        <is>
          <t/>
        </is>
      </c>
      <c r="AH363" t="inlineStr">
        <is>
          <t/>
        </is>
      </c>
      <c r="AI363" t="inlineStr">
        <is>
          <t/>
        </is>
      </c>
      <c r="AJ363" t="inlineStr">
        <is>
          <t/>
        </is>
      </c>
      <c r="AK363" t="inlineStr">
        <is>
          <t/>
        </is>
      </c>
      <c r="AL363" t="inlineStr">
        <is>
          <t/>
        </is>
      </c>
      <c r="AM363" t="inlineStr">
        <is>
          <t/>
        </is>
      </c>
      <c r="AN363" t="inlineStr">
        <is>
          <t/>
        </is>
      </c>
      <c r="AO363" t="inlineStr">
        <is>
          <t/>
        </is>
      </c>
      <c r="AP363" t="inlineStr">
        <is>
          <t/>
        </is>
      </c>
      <c r="AQ363" t="inlineStr">
        <is>
          <t/>
        </is>
      </c>
      <c r="AR363" t="inlineStr">
        <is>
          <t/>
        </is>
      </c>
      <c r="AS363" t="inlineStr">
        <is>
          <t/>
        </is>
      </c>
      <c r="AT363" s="2" t="inlineStr">
        <is>
          <t>allai-imdhíonadh</t>
        </is>
      </c>
      <c r="AU363" s="2" t="inlineStr">
        <is>
          <t>3</t>
        </is>
      </c>
      <c r="AV363" s="2" t="inlineStr">
        <is>
          <t/>
        </is>
      </c>
      <c r="AW363" t="inlineStr">
        <is>
          <t/>
        </is>
      </c>
      <c r="AX363" t="inlineStr">
        <is>
          <t/>
        </is>
      </c>
      <c r="AY363" t="inlineStr">
        <is>
          <t/>
        </is>
      </c>
      <c r="AZ363" t="inlineStr">
        <is>
          <t/>
        </is>
      </c>
      <c r="BA363" t="inlineStr">
        <is>
          <t/>
        </is>
      </c>
      <c r="BB363" t="inlineStr">
        <is>
          <t/>
        </is>
      </c>
      <c r="BC363" t="inlineStr">
        <is>
          <t/>
        </is>
      </c>
      <c r="BD363" t="inlineStr">
        <is>
          <t/>
        </is>
      </c>
      <c r="BE363" t="inlineStr">
        <is>
          <t/>
        </is>
      </c>
      <c r="BF363" t="inlineStr">
        <is>
          <t/>
        </is>
      </c>
      <c r="BG363" t="inlineStr">
        <is>
          <t/>
        </is>
      </c>
      <c r="BH363" t="inlineStr">
        <is>
          <t/>
        </is>
      </c>
      <c r="BI363" t="inlineStr">
        <is>
          <t/>
        </is>
      </c>
      <c r="BJ363" t="inlineStr">
        <is>
          <t/>
        </is>
      </c>
      <c r="BK363" t="inlineStr">
        <is>
          <t/>
        </is>
      </c>
      <c r="BL363" t="inlineStr">
        <is>
          <t/>
        </is>
      </c>
      <c r="BM363" t="inlineStr">
        <is>
          <t/>
        </is>
      </c>
      <c r="BN363" t="inlineStr">
        <is>
          <t/>
        </is>
      </c>
      <c r="BO363" t="inlineStr">
        <is>
          <t/>
        </is>
      </c>
      <c r="BP363" t="inlineStr">
        <is>
          <t/>
        </is>
      </c>
      <c r="BQ363" t="inlineStr">
        <is>
          <t/>
        </is>
      </c>
      <c r="BR363" t="inlineStr">
        <is>
          <t/>
        </is>
      </c>
      <c r="BS363" t="inlineStr">
        <is>
          <t/>
        </is>
      </c>
      <c r="BT363" t="inlineStr">
        <is>
          <t/>
        </is>
      </c>
      <c r="BU363" t="inlineStr">
        <is>
          <t/>
        </is>
      </c>
      <c r="BV363" t="inlineStr">
        <is>
          <t/>
        </is>
      </c>
      <c r="BW363" t="inlineStr">
        <is>
          <t/>
        </is>
      </c>
      <c r="BX363" t="inlineStr">
        <is>
          <t/>
        </is>
      </c>
      <c r="BY363" t="inlineStr">
        <is>
          <t/>
        </is>
      </c>
      <c r="BZ363" t="inlineStr">
        <is>
          <t/>
        </is>
      </c>
      <c r="CA363" t="inlineStr">
        <is>
          <t/>
        </is>
      </c>
      <c r="CB363" t="inlineStr">
        <is>
          <t/>
        </is>
      </c>
      <c r="CC363" t="inlineStr">
        <is>
          <t/>
        </is>
      </c>
      <c r="CD363" t="inlineStr">
        <is>
          <t/>
        </is>
      </c>
      <c r="CE363" t="inlineStr">
        <is>
          <t/>
        </is>
      </c>
      <c r="CF363" t="inlineStr">
        <is>
          <t/>
        </is>
      </c>
      <c r="CG363" t="inlineStr">
        <is>
          <t/>
        </is>
      </c>
      <c r="CH363" t="inlineStr">
        <is>
          <t/>
        </is>
      </c>
      <c r="CI363" t="inlineStr">
        <is>
          <t/>
        </is>
      </c>
      <c r="CJ363" t="inlineStr">
        <is>
          <t/>
        </is>
      </c>
      <c r="CK363" t="inlineStr">
        <is>
          <t/>
        </is>
      </c>
      <c r="CL363" t="inlineStr">
        <is>
          <t/>
        </is>
      </c>
      <c r="CM363" t="inlineStr">
        <is>
          <t/>
        </is>
      </c>
      <c r="CN363" t="inlineStr">
        <is>
          <t/>
        </is>
      </c>
      <c r="CO363" t="inlineStr">
        <is>
          <t/>
        </is>
      </c>
      <c r="CP363" t="inlineStr">
        <is>
          <t/>
        </is>
      </c>
      <c r="CQ363" t="inlineStr">
        <is>
          <t/>
        </is>
      </c>
      <c r="CR363" t="inlineStr">
        <is>
          <t/>
        </is>
      </c>
      <c r="CS363" t="inlineStr">
        <is>
          <t/>
        </is>
      </c>
      <c r="CT363" t="inlineStr">
        <is>
          <t/>
        </is>
      </c>
      <c r="CU363" t="inlineStr">
        <is>
          <t/>
        </is>
      </c>
      <c r="CV363" t="inlineStr">
        <is>
          <t/>
        </is>
      </c>
      <c r="CW363" t="inlineStr">
        <is>
          <t/>
        </is>
      </c>
    </row>
    <row r="364">
      <c r="A364" s="1" t="str">
        <f>HYPERLINK("https://iate.europa.eu/entry/result/1141421/all", "1141421")</f>
        <v>1141421</v>
      </c>
      <c r="B364" t="inlineStr">
        <is>
          <t>SOCIAL QUESTIONS</t>
        </is>
      </c>
      <c r="C364" t="inlineStr">
        <is>
          <t>SOCIAL QUESTIONS|health|medical science</t>
        </is>
      </c>
      <c r="D364" t="inlineStr">
        <is>
          <t>yes</t>
        </is>
      </c>
      <c r="E364" t="inlineStr">
        <is>
          <t/>
        </is>
      </c>
      <c r="F364" t="inlineStr">
        <is>
          <t/>
        </is>
      </c>
      <c r="G364" t="inlineStr">
        <is>
          <t/>
        </is>
      </c>
      <c r="H364" t="inlineStr">
        <is>
          <t/>
        </is>
      </c>
      <c r="I364" t="inlineStr">
        <is>
          <t/>
        </is>
      </c>
      <c r="J364" s="2" t="inlineStr">
        <is>
          <t>titr protilátek</t>
        </is>
      </c>
      <c r="K364" s="2" t="inlineStr">
        <is>
          <t>4</t>
        </is>
      </c>
      <c r="L364" s="2" t="inlineStr">
        <is>
          <t/>
        </is>
      </c>
      <c r="M364" t="inlineStr">
        <is>
          <t>v sérologii pojem užívaný k vyjádření stupně zředění vyšetřovaného krevního séra, při němž jsou sérové protilátky ještě schopny viditelně reagovat s příslušným antigenem bakteriálním, virovým, plísňovým apod.</t>
        </is>
      </c>
      <c r="N364" s="2" t="inlineStr">
        <is>
          <t>antistoftiter</t>
        </is>
      </c>
      <c r="O364" s="2" t="inlineStr">
        <is>
          <t>3</t>
        </is>
      </c>
      <c r="P364" s="2" t="inlineStr">
        <is>
          <t/>
        </is>
      </c>
      <c r="Q364" t="inlineStr">
        <is>
          <t>titer:den ved en målemetode bestemte styrke af en opløsning.Klinisk ordbog</t>
        </is>
      </c>
      <c r="R364" s="2" t="inlineStr">
        <is>
          <t>Antikörpertiter|
Abwehrtiter</t>
        </is>
      </c>
      <c r="S364" s="2" t="inlineStr">
        <is>
          <t>3|
3</t>
        </is>
      </c>
      <c r="T364" s="2" t="inlineStr">
        <is>
          <t xml:space="preserve">|
</t>
        </is>
      </c>
      <c r="U364" t="inlineStr">
        <is>
          <t/>
        </is>
      </c>
      <c r="V364" s="2" t="inlineStr">
        <is>
          <t>τίτλος αντισωμάτων</t>
        </is>
      </c>
      <c r="W364" s="2" t="inlineStr">
        <is>
          <t>4</t>
        </is>
      </c>
      <c r="X364" s="2" t="inlineStr">
        <is>
          <t/>
        </is>
      </c>
      <c r="Y364" t="inlineStr">
        <is>
          <t/>
        </is>
      </c>
      <c r="Z364" s="2" t="inlineStr">
        <is>
          <t>antibody titre</t>
        </is>
      </c>
      <c r="AA364" s="2" t="inlineStr">
        <is>
          <t>3</t>
        </is>
      </c>
      <c r="AB364" s="2" t="inlineStr">
        <is>
          <t/>
        </is>
      </c>
      <c r="AC364" t="inlineStr">
        <is>
          <t>measurement of the quantity of antibodies per unit</t>
        </is>
      </c>
      <c r="AD364" s="2" t="inlineStr">
        <is>
          <t>título de anticuerpos</t>
        </is>
      </c>
      <c r="AE364" s="2" t="inlineStr">
        <is>
          <t>3</t>
        </is>
      </c>
      <c r="AF364" s="2" t="inlineStr">
        <is>
          <t/>
        </is>
      </c>
      <c r="AG364" t="inlineStr">
        <is>
          <t/>
        </is>
      </c>
      <c r="AH364" s="2" t="inlineStr">
        <is>
          <t>antikehade tiiter|
antikehatiiter</t>
        </is>
      </c>
      <c r="AI364" s="2" t="inlineStr">
        <is>
          <t>3|
3</t>
        </is>
      </c>
      <c r="AJ364" s="2" t="inlineStr">
        <is>
          <t xml:space="preserve">|
</t>
        </is>
      </c>
      <c r="AK364" t="inlineStr">
        <is>
          <t/>
        </is>
      </c>
      <c r="AL364" t="inlineStr">
        <is>
          <t/>
        </is>
      </c>
      <c r="AM364" t="inlineStr">
        <is>
          <t/>
        </is>
      </c>
      <c r="AN364" t="inlineStr">
        <is>
          <t/>
        </is>
      </c>
      <c r="AO364" t="inlineStr">
        <is>
          <t/>
        </is>
      </c>
      <c r="AP364" s="2" t="inlineStr">
        <is>
          <t>titre d'anticorps</t>
        </is>
      </c>
      <c r="AQ364" s="2" t="inlineStr">
        <is>
          <t>3</t>
        </is>
      </c>
      <c r="AR364" s="2" t="inlineStr">
        <is>
          <t/>
        </is>
      </c>
      <c r="AS364" t="inlineStr">
        <is>
          <t/>
        </is>
      </c>
      <c r="AT364" s="2" t="inlineStr">
        <is>
          <t>títear antasubstainte</t>
        </is>
      </c>
      <c r="AU364" s="2" t="inlineStr">
        <is>
          <t>3</t>
        </is>
      </c>
      <c r="AV364" s="2" t="inlineStr">
        <is>
          <t/>
        </is>
      </c>
      <c r="AW364" t="inlineStr">
        <is>
          <t/>
        </is>
      </c>
      <c r="AX364" t="inlineStr">
        <is>
          <t/>
        </is>
      </c>
      <c r="AY364" t="inlineStr">
        <is>
          <t/>
        </is>
      </c>
      <c r="AZ364" t="inlineStr">
        <is>
          <t/>
        </is>
      </c>
      <c r="BA364" t="inlineStr">
        <is>
          <t/>
        </is>
      </c>
      <c r="BB364" s="2" t="inlineStr">
        <is>
          <t>ellenanyagtiter|
antitesttiter</t>
        </is>
      </c>
      <c r="BC364" s="2" t="inlineStr">
        <is>
          <t>3|
3</t>
        </is>
      </c>
      <c r="BD364" s="2" t="inlineStr">
        <is>
          <t xml:space="preserve">|
</t>
        </is>
      </c>
      <c r="BE364" t="inlineStr">
        <is>
          <t>számérték, amely megmutatja, hogy a mérőoldat mennyi ellenanyagot (antitestet) tartalmaz</t>
        </is>
      </c>
      <c r="BF364" s="2" t="inlineStr">
        <is>
          <t>titolo anticorpale</t>
        </is>
      </c>
      <c r="BG364" s="2" t="inlineStr">
        <is>
          <t>3</t>
        </is>
      </c>
      <c r="BH364" s="2" t="inlineStr">
        <is>
          <t/>
        </is>
      </c>
      <c r="BI364" t="inlineStr">
        <is>
          <t/>
        </is>
      </c>
      <c r="BJ364" s="2" t="inlineStr">
        <is>
          <t>antikūnų titras</t>
        </is>
      </c>
      <c r="BK364" s="2" t="inlineStr">
        <is>
          <t>3</t>
        </is>
      </c>
      <c r="BL364" s="2" t="inlineStr">
        <is>
          <t/>
        </is>
      </c>
      <c r="BM364" t="inlineStr">
        <is>
          <t/>
        </is>
      </c>
      <c r="BN364" s="2" t="inlineStr">
        <is>
          <t>antivielu titrs</t>
        </is>
      </c>
      <c r="BO364" s="2" t="inlineStr">
        <is>
          <t>3</t>
        </is>
      </c>
      <c r="BP364" s="2" t="inlineStr">
        <is>
          <t/>
        </is>
      </c>
      <c r="BQ364" t="inlineStr">
        <is>
          <t>Antivielu daudzuma mērvienība, ko izsaka vienībās uz mililitru seruma</t>
        </is>
      </c>
      <c r="BR364" s="2" t="inlineStr">
        <is>
          <t>titru tal-antikorpi</t>
        </is>
      </c>
      <c r="BS364" s="2" t="inlineStr">
        <is>
          <t>3</t>
        </is>
      </c>
      <c r="BT364" s="2" t="inlineStr">
        <is>
          <t/>
        </is>
      </c>
      <c r="BU364" t="inlineStr">
        <is>
          <t>l-invers tal-konċentrazzjoni l-iktar baxxa (jew tad-dilwizzjoni l-iktar għolja) tas-seru tal-pazjent li żżomm attività detettibbli fil-konfront ta' antiġene magħruf</t>
        </is>
      </c>
      <c r="BV364" s="2" t="inlineStr">
        <is>
          <t>antistof-titer</t>
        </is>
      </c>
      <c r="BW364" s="2" t="inlineStr">
        <is>
          <t>3</t>
        </is>
      </c>
      <c r="BX364" s="2" t="inlineStr">
        <is>
          <t/>
        </is>
      </c>
      <c r="BY364" t="inlineStr">
        <is>
          <t/>
        </is>
      </c>
      <c r="BZ364" s="2" t="inlineStr">
        <is>
          <t>miano przeciwciał</t>
        </is>
      </c>
      <c r="CA364" s="2" t="inlineStr">
        <is>
          <t>3</t>
        </is>
      </c>
      <c r="CB364" s="2" t="inlineStr">
        <is>
          <t/>
        </is>
      </c>
      <c r="CC364" t="inlineStr">
        <is>
          <t/>
        </is>
      </c>
      <c r="CD364" s="2" t="inlineStr">
        <is>
          <t>título de anticorpos</t>
        </is>
      </c>
      <c r="CE364" s="2" t="inlineStr">
        <is>
          <t>3</t>
        </is>
      </c>
      <c r="CF364" s="2" t="inlineStr">
        <is>
          <t/>
        </is>
      </c>
      <c r="CG364" t="inlineStr">
        <is>
          <t/>
        </is>
      </c>
      <c r="CH364" s="2" t="inlineStr">
        <is>
          <t>titru de anticorpi</t>
        </is>
      </c>
      <c r="CI364" s="2" t="inlineStr">
        <is>
          <t>3</t>
        </is>
      </c>
      <c r="CJ364" s="2" t="inlineStr">
        <is>
          <t/>
        </is>
      </c>
      <c r="CK364" t="inlineStr">
        <is>
          <t/>
        </is>
      </c>
      <c r="CL364" s="2" t="inlineStr">
        <is>
          <t>titer protilátok</t>
        </is>
      </c>
      <c r="CM364" s="2" t="inlineStr">
        <is>
          <t>3</t>
        </is>
      </c>
      <c r="CN364" s="2" t="inlineStr">
        <is>
          <t/>
        </is>
      </c>
      <c r="CO364" t="inlineStr">
        <is>
          <t/>
        </is>
      </c>
      <c r="CP364" s="2" t="inlineStr">
        <is>
          <t>titer protiteles</t>
        </is>
      </c>
      <c r="CQ364" s="2" t="inlineStr">
        <is>
          <t>3</t>
        </is>
      </c>
      <c r="CR364" s="2" t="inlineStr">
        <is>
          <t/>
        </is>
      </c>
      <c r="CS364" t="inlineStr">
        <is>
          <t>Najbolj razredčena količina bolnikovega seruma, ki s standardno količino antigena še da pozitivno reakcijo. Antigeni reagirajo s protitelesi v serumu, kar z določenimi metodami lahko zaznamo.</t>
        </is>
      </c>
      <c r="CT364" t="inlineStr">
        <is>
          <t/>
        </is>
      </c>
      <c r="CU364" t="inlineStr">
        <is>
          <t/>
        </is>
      </c>
      <c r="CV364" t="inlineStr">
        <is>
          <t/>
        </is>
      </c>
      <c r="CW364" t="inlineStr">
        <is>
          <t/>
        </is>
      </c>
    </row>
    <row r="365">
      <c r="A365" s="1" t="str">
        <f>HYPERLINK("https://iate.europa.eu/entry/result/1541130/all", "1541130")</f>
        <v>1541130</v>
      </c>
      <c r="B365" t="inlineStr">
        <is>
          <t>SOCIAL QUESTIONS</t>
        </is>
      </c>
      <c r="C365" t="inlineStr">
        <is>
          <t>SOCIAL QUESTIONS|health|illness</t>
        </is>
      </c>
      <c r="D365" t="inlineStr">
        <is>
          <t>yes</t>
        </is>
      </c>
      <c r="E365" t="inlineStr">
        <is>
          <t/>
        </is>
      </c>
      <c r="F365" s="2" t="inlineStr">
        <is>
          <t>невробластом</t>
        </is>
      </c>
      <c r="G365" s="2" t="inlineStr">
        <is>
          <t>3</t>
        </is>
      </c>
      <c r="H365" s="2" t="inlineStr">
        <is>
          <t/>
        </is>
      </c>
      <c r="I365" t="inlineStr">
        <is>
          <t>Tумор в невробластите [&lt;a href="/entry/result/1541129/all" id="ENTRY_TO_ENTRY_CONVERTER" target="_blank"&gt;IATE:1541129&lt;/a&gt; ], най-често срещан при децата и бебетата.</t>
        </is>
      </c>
      <c r="J365" s="2" t="inlineStr">
        <is>
          <t>neuroblastom</t>
        </is>
      </c>
      <c r="K365" s="2" t="inlineStr">
        <is>
          <t>3</t>
        </is>
      </c>
      <c r="L365" s="2" t="inlineStr">
        <is>
          <t/>
        </is>
      </c>
      <c r="M365" t="inlineStr">
        <is>
          <t>nádor útlého dětského věku, který vychází ze struktur autonomního nervového systému</t>
        </is>
      </c>
      <c r="N365" s="2" t="inlineStr">
        <is>
          <t>neuroblastom</t>
        </is>
      </c>
      <c r="O365" s="2" t="inlineStr">
        <is>
          <t>3</t>
        </is>
      </c>
      <c r="P365" s="2" t="inlineStr">
        <is>
          <t/>
        </is>
      </c>
      <c r="Q365" t="inlineStr">
        <is>
          <t>svulstsygdom, som opstår hos spædbørn og småbørn i den del af nervesystemet, der hedder det sympatiske nervesystem</t>
        </is>
      </c>
      <c r="R365" s="2" t="inlineStr">
        <is>
          <t>Neuroblastom</t>
        </is>
      </c>
      <c r="S365" s="2" t="inlineStr">
        <is>
          <t>3</t>
        </is>
      </c>
      <c r="T365" s="2" t="inlineStr">
        <is>
          <t/>
        </is>
      </c>
      <c r="U365" t="inlineStr">
        <is>
          <t>alte Bezeichnung für Medullo- und Sympathikoblastom, angeborenes Neurofibroblastom</t>
        </is>
      </c>
      <c r="V365" s="2" t="inlineStr">
        <is>
          <t>νευροβλάστωμα</t>
        </is>
      </c>
      <c r="W365" s="2" t="inlineStr">
        <is>
          <t>3</t>
        </is>
      </c>
      <c r="X365" s="2" t="inlineStr">
        <is>
          <t/>
        </is>
      </c>
      <c r="Y365" t="inlineStr">
        <is>
          <t/>
        </is>
      </c>
      <c r="Z365" s="2" t="inlineStr">
        <is>
          <t>neuroblastoma</t>
        </is>
      </c>
      <c r="AA365" s="2" t="inlineStr">
        <is>
          <t>3</t>
        </is>
      </c>
      <c r="AB365" s="2" t="inlineStr">
        <is>
          <t/>
        </is>
      </c>
      <c r="AC365" t="inlineStr">
        <is>
          <t>rare cancer that arises in immature nerve cells called &lt;i&gt;neuroblasts&lt;/i&gt; [ &lt;a href="/entry/result/1541129/all" id="ENTRY_TO_ENTRY_CONVERTER" target="_blank"&gt;IATE:1541129&lt;/a&gt; ] and affects mostly infants and children</t>
        </is>
      </c>
      <c r="AD365" s="2" t="inlineStr">
        <is>
          <t>neuroblastoma</t>
        </is>
      </c>
      <c r="AE365" s="2" t="inlineStr">
        <is>
          <t>3</t>
        </is>
      </c>
      <c r="AF365" s="2" t="inlineStr">
        <is>
          <t/>
        </is>
      </c>
      <c r="AG365" t="inlineStr">
        <is>
          <t>Tumor maligno originado en las células nerviosas embrionarias o neuroblastos que se localiza en las estructuras del sistema nervioso autónomo, de forma más frecuente en la médula suprarrenal, aunque puede aparecer en los ganglios cromafines vecinos, en los del mediastino superior o en los de la región cervical.</t>
        </is>
      </c>
      <c r="AH365" s="2" t="inlineStr">
        <is>
          <t>neuroblastoom</t>
        </is>
      </c>
      <c r="AI365" s="2" t="inlineStr">
        <is>
          <t>3</t>
        </is>
      </c>
      <c r="AJ365" s="2" t="inlineStr">
        <is>
          <t/>
        </is>
      </c>
      <c r="AK365" t="inlineStr">
        <is>
          <t>närvirakk-kasvaja, ebaküpsetest (sümpaatilistest) närvirakkudest moodustunud eeskätt väikelaste pahaloomuline kasvaja</t>
        </is>
      </c>
      <c r="AL365" s="2" t="inlineStr">
        <is>
          <t>neuroblastooma</t>
        </is>
      </c>
      <c r="AM365" s="2" t="inlineStr">
        <is>
          <t>3</t>
        </is>
      </c>
      <c r="AN365" s="2" t="inlineStr">
        <is>
          <t/>
        </is>
      </c>
      <c r="AO365" t="inlineStr">
        <is>
          <t>epäkypsistä (sympaattisista) hermosoluista muodostunut etenkin pikkulasten pahanlaatuinen kasvain</t>
        </is>
      </c>
      <c r="AP365" s="2" t="inlineStr">
        <is>
          <t>neuroblastome</t>
        </is>
      </c>
      <c r="AQ365" s="2" t="inlineStr">
        <is>
          <t>3</t>
        </is>
      </c>
      <c r="AR365" s="2" t="inlineStr">
        <is>
          <t/>
        </is>
      </c>
      <c r="AS365" t="inlineStr">
        <is>
          <t>cancer du &lt;i&gt;système nerveux sympathique&lt;/i&gt; [ &lt;a href="/entry/result/1535275/all" id="ENTRY_TO_ENTRY_CONVERTER" target="_blank"&gt;IATE:1535275&lt;/a&gt; ] prenant naissance dans les cellules nerveuses immatures (appelées &lt;i&gt;neuroblastes&lt;/i&gt; [ &lt;a href="/entry/result/1541129/all" id="ENTRY_TO_ENTRY_CONVERTER" target="_blank"&gt;IATE:1541129&lt;/a&gt; ] ou cellules des crêtes neurales) qui forment le système nerveux sympatique</t>
        </is>
      </c>
      <c r="AT365" s="2" t="inlineStr">
        <is>
          <t>néarablastóma</t>
        </is>
      </c>
      <c r="AU365" s="2" t="inlineStr">
        <is>
          <t>3</t>
        </is>
      </c>
      <c r="AV365" s="2" t="inlineStr">
        <is>
          <t/>
        </is>
      </c>
      <c r="AW365" t="inlineStr">
        <is>
          <t/>
        </is>
      </c>
      <c r="AX365" t="inlineStr">
        <is>
          <t/>
        </is>
      </c>
      <c r="AY365" t="inlineStr">
        <is>
          <t/>
        </is>
      </c>
      <c r="AZ365" t="inlineStr">
        <is>
          <t/>
        </is>
      </c>
      <c r="BA365" t="inlineStr">
        <is>
          <t/>
        </is>
      </c>
      <c r="BB365" s="2" t="inlineStr">
        <is>
          <t>neuroblasztóma</t>
        </is>
      </c>
      <c r="BC365" s="2" t="inlineStr">
        <is>
          <t>4</t>
        </is>
      </c>
      <c r="BD365" s="2" t="inlineStr">
        <is>
          <t/>
        </is>
      </c>
      <c r="BE365" t="inlineStr">
        <is>
          <t>a szimpatikus idegrendszer rosszindulatú daganata, mely leggyakrabban 2 éves kor alatt fordul elő, de idősebb korban is jelentkezhet</t>
        </is>
      </c>
      <c r="BF365" s="2" t="inlineStr">
        <is>
          <t>neuroblastoma|
NBL</t>
        </is>
      </c>
      <c r="BG365" s="2" t="inlineStr">
        <is>
          <t>3|
3</t>
        </is>
      </c>
      <c r="BH365" s="2" t="inlineStr">
        <is>
          <t xml:space="preserve">|
</t>
        </is>
      </c>
      <c r="BI365" t="inlineStr">
        <is>
          <t>neoplasia maligna del sistema nervoso autonomo</t>
        </is>
      </c>
      <c r="BJ365" s="2" t="inlineStr">
        <is>
          <t>neuroblastoma</t>
        </is>
      </c>
      <c r="BK365" s="2" t="inlineStr">
        <is>
          <t>3</t>
        </is>
      </c>
      <c r="BL365" s="2" t="inlineStr">
        <is>
          <t/>
        </is>
      </c>
      <c r="BM365" t="inlineStr">
        <is>
          <t>piktybinis simpatinės nervų sistemos navikas</t>
        </is>
      </c>
      <c r="BN365" s="2" t="inlineStr">
        <is>
          <t>neiroblastoma</t>
        </is>
      </c>
      <c r="BO365" s="2" t="inlineStr">
        <is>
          <t>3</t>
        </is>
      </c>
      <c r="BP365" s="2" t="inlineStr">
        <is>
          <t/>
        </is>
      </c>
      <c r="BQ365" t="inlineStr">
        <is>
          <t>ļaundabīgs audzējs, kas sastāv no neiroblastiem (embrionālām, nenobriedušām nervu šūnām)</t>
        </is>
      </c>
      <c r="BR365" s="2" t="inlineStr">
        <is>
          <t>newroblastoma</t>
        </is>
      </c>
      <c r="BS365" s="2" t="inlineStr">
        <is>
          <t>3</t>
        </is>
      </c>
      <c r="BT365" s="2" t="inlineStr">
        <is>
          <t/>
        </is>
      </c>
      <c r="BU365" t="inlineStr">
        <is>
          <t>kanċer li joriġina f'ċelloli nervużi immaturi u li jaffettwa l-aktar lit-tfal</t>
        </is>
      </c>
      <c r="BV365" s="2" t="inlineStr">
        <is>
          <t>neuroblastoom|
neuroblastoma</t>
        </is>
      </c>
      <c r="BW365" s="2" t="inlineStr">
        <is>
          <t>3|
3</t>
        </is>
      </c>
      <c r="BX365" s="2" t="inlineStr">
        <is>
          <t xml:space="preserve">|
</t>
        </is>
      </c>
      <c r="BY365" t="inlineStr">
        <is>
          <t>tumor van het sympathische zenuwstelsel</t>
        </is>
      </c>
      <c r="BZ365" s="2" t="inlineStr">
        <is>
          <t>nerwiak zarodkowy</t>
        </is>
      </c>
      <c r="CA365" s="2" t="inlineStr">
        <is>
          <t>3</t>
        </is>
      </c>
      <c r="CB365" s="2" t="inlineStr">
        <is>
          <t/>
        </is>
      </c>
      <c r="CC365" t="inlineStr">
        <is>
          <t>guz pochodzenia nerwowego umiejscowiony poza ośrodkowym układem nerwowym, wywodzący się z układu współczulnego, występujący u małych dzieci poniżej 5. roku życia</t>
        </is>
      </c>
      <c r="CD365" s="2" t="inlineStr">
        <is>
          <t>neuroblastoma</t>
        </is>
      </c>
      <c r="CE365" s="2" t="inlineStr">
        <is>
          <t>3</t>
        </is>
      </c>
      <c r="CF365" s="2" t="inlineStr">
        <is>
          <t/>
        </is>
      </c>
      <c r="CG365" t="inlineStr">
        <is>
          <t>Forma de tumor maligno formado por neuroblastos que fica localizado na glândula suprarrenal.</t>
        </is>
      </c>
      <c r="CH365" s="2" t="inlineStr">
        <is>
          <t>neuroblastom</t>
        </is>
      </c>
      <c r="CI365" s="2" t="inlineStr">
        <is>
          <t>3</t>
        </is>
      </c>
      <c r="CJ365" s="2" t="inlineStr">
        <is>
          <t/>
        </is>
      </c>
      <c r="CK365" t="inlineStr">
        <is>
          <t/>
        </is>
      </c>
      <c r="CL365" s="2" t="inlineStr">
        <is>
          <t>neuroblastóm</t>
        </is>
      </c>
      <c r="CM365" s="2" t="inlineStr">
        <is>
          <t>3</t>
        </is>
      </c>
      <c r="CN365" s="2" t="inlineStr">
        <is>
          <t/>
        </is>
      </c>
      <c r="CO365" t="inlineStr">
        <is>
          <t>zhubný nádor z nezrelých nervových buniek</t>
        </is>
      </c>
      <c r="CP365" s="2" t="inlineStr">
        <is>
          <t>nevroblastom</t>
        </is>
      </c>
      <c r="CQ365" s="2" t="inlineStr">
        <is>
          <t>3</t>
        </is>
      </c>
      <c r="CR365" s="2" t="inlineStr">
        <is>
          <t/>
        </is>
      </c>
      <c r="CS365" t="inlineStr">
        <is>
          <t>Tumor malignih nervoblastov, navadno iz avtonomnega živčevja.</t>
        </is>
      </c>
      <c r="CT365" s="2" t="inlineStr">
        <is>
          <t>neuroblastom</t>
        </is>
      </c>
      <c r="CU365" s="2" t="inlineStr">
        <is>
          <t>3</t>
        </is>
      </c>
      <c r="CV365" s="2" t="inlineStr">
        <is>
          <t/>
        </is>
      </c>
      <c r="CW365" t="inlineStr">
        <is>
          <t>tumör i nervsystemet bestående av neuroblaster</t>
        </is>
      </c>
    </row>
    <row r="366">
      <c r="A366" s="1" t="str">
        <f>HYPERLINK("https://iate.europa.eu/entry/result/3535646/all", "3535646")</f>
        <v>3535646</v>
      </c>
      <c r="B366" t="inlineStr">
        <is>
          <t>SOCIAL QUESTIONS</t>
        </is>
      </c>
      <c r="C366" t="inlineStr">
        <is>
          <t>SOCIAL QUESTIONS|health|health policy;SOCIAL QUESTIONS|health|pharmaceutical industry</t>
        </is>
      </c>
      <c r="D366" t="inlineStr">
        <is>
          <t>yes</t>
        </is>
      </c>
      <c r="E366" t="inlineStr">
        <is>
          <t/>
        </is>
      </c>
      <c r="F366" s="2" t="inlineStr">
        <is>
          <t>информирано съгласие</t>
        </is>
      </c>
      <c r="G366" s="2" t="inlineStr">
        <is>
          <t>4</t>
        </is>
      </c>
      <c r="H366" s="2" t="inlineStr">
        <is>
          <t/>
        </is>
      </c>
      <c r="I366" t="inlineStr">
        <is>
          <t>Волеизявление, което трябва да бъде писмено, датирано и подписано, за участие в клинично изпитване, взето напълно свободно след надлежно уведомяване относно неговото естество, значимост, последствия и рискове и подходящо документирано от всяко лице, което е способно да даде съгласието си, или, когато лицето не е способно да даде съгласието си - от неговия законен представител.</t>
        </is>
      </c>
      <c r="J366" s="2" t="inlineStr">
        <is>
          <t>informovaný souhlas</t>
        </is>
      </c>
      <c r="K366" s="2" t="inlineStr">
        <is>
          <t>3</t>
        </is>
      </c>
      <c r="L366" s="2" t="inlineStr">
        <is>
          <t/>
        </is>
      </c>
      <c r="M366" t="inlineStr">
        <is>
          <t>projev vůle k účasti v klinickém hodnocení, který &lt;br&gt;1. má písemnou formu, &lt;br&gt;2. je opatřen datem a vlastnoručním podpisem subjektu hodnocení, &lt;br&gt;3. je učiněn svobodně po obdržení podrobných informací o povaze, významu, dopadech a rizicích klinického hodnocení, &lt;br&gt;4. je příslušně zdokumentován, &lt;br&gt;5. je učiněn osobou způsobilou k jeho udělení, nebo, pokud tato osoba není k udělení informovaného souhlasu způsobilá, jejím zákonným zástupcem</t>
        </is>
      </c>
      <c r="N366" s="2" t="inlineStr">
        <is>
          <t>informeret samtykke</t>
        </is>
      </c>
      <c r="O366" s="2" t="inlineStr">
        <is>
          <t>3</t>
        </is>
      </c>
      <c r="P366" s="2" t="inlineStr">
        <is>
          <t/>
        </is>
      </c>
      <c r="Q366" t="inlineStr">
        <is>
          <t>"Informeret samtykke: patients samtykke i at indgå i en videnskabelig undersøgelse efter at være blevet informeret mundtligt og skriftligt om undersøgelsens art og formål og eventuelle risici. Informeret samtykke fordres ifølge Helsinkideklarationen af 1975 til ethvert videnskabeligt forsøg med patienter."</t>
        </is>
      </c>
      <c r="R366" s="2" t="inlineStr">
        <is>
          <t>aufgeklärte Einwilligung|
Einwilligung nach Aufklärung|
Patienteninformation und Einwilligungserklärung|
Patienteneinwilligung|
aufgeklärte Zustimmung|
Einverständniserklärung|
Zustimmung des Vorantragstellers</t>
        </is>
      </c>
      <c r="S366" s="2" t="inlineStr">
        <is>
          <t>3|
3|
3|
2|
3|
3|
3</t>
        </is>
      </c>
      <c r="T366" s="2" t="inlineStr">
        <is>
          <t xml:space="preserve">|
|
|
|
|
|
</t>
        </is>
      </c>
      <c r="U366" t="inlineStr">
        <is>
          <t>freiwillige Einverständniserklärung eines Patienten bzw. eines Studienteilnehmers, sich einer ärztlichen Behandlung zu unterziehen bzw. an einer bestimmten klinischen Studie teilzunehmen, nachdem er über Nutzen, Risiken und Nebenwirkungen genau aufgeklärt wurde</t>
        </is>
      </c>
      <c r="V366" s="2" t="inlineStr">
        <is>
          <t>συγκατάθεση μετά από ενημέρωση</t>
        </is>
      </c>
      <c r="W366" s="2" t="inlineStr">
        <is>
          <t>3</t>
        </is>
      </c>
      <c r="X366" s="2" t="inlineStr">
        <is>
          <t/>
        </is>
      </c>
      <c r="Y366" t="inlineStr">
        <is>
          <t/>
        </is>
      </c>
      <c r="Z366" s="2" t="inlineStr">
        <is>
          <t>informed consent</t>
        </is>
      </c>
      <c r="AA366" s="2" t="inlineStr">
        <is>
          <t>3</t>
        </is>
      </c>
      <c r="AB366" s="2" t="inlineStr">
        <is>
          <t/>
        </is>
      </c>
      <c r="AC366" t="inlineStr">
        <is>
          <t>ongoing agreement by a person to receive treatment, undergo procedures or participate in research, after risks, benefits and alternatives have been adequately explained to them</t>
        </is>
      </c>
      <c r="AD366" s="2" t="inlineStr">
        <is>
          <t>consentimiento informado</t>
        </is>
      </c>
      <c r="AE366" s="2" t="inlineStr">
        <is>
          <t>3</t>
        </is>
      </c>
      <c r="AF366" s="2" t="inlineStr">
        <is>
          <t/>
        </is>
      </c>
      <c r="AG366" t="inlineStr">
        <is>
          <t>Proceso por el cual un sujeto confirma voluntariamente su disposición a participar en un ensayo determinado, tras haber sido informado de todos los aspectos del mismo que sean pertinentes para su decisión de participar.</t>
        </is>
      </c>
      <c r="AH366" s="2" t="inlineStr">
        <is>
          <t>täiel teadmisel antud nõusolek|
teadev nõusolek|
informeeritud nõusolek</t>
        </is>
      </c>
      <c r="AI366" s="2" t="inlineStr">
        <is>
          <t>3|
3|
3</t>
        </is>
      </c>
      <c r="AJ366" s="2" t="inlineStr">
        <is>
          <t xml:space="preserve">|
preferred|
</t>
        </is>
      </c>
      <c r="AK366" t="inlineStr">
        <is>
          <t>protseduur, mille käigus isik pärast tema teavitamist kõikidest tema otsust puudutavatest uuringu asjaoludest kinnitab vabatahtlikult oma soovi antud uuringus osaleda</t>
        </is>
      </c>
      <c r="AL366" s="2" t="inlineStr">
        <is>
          <t>tietoon perustuva suostumus|
tietoinen suostumus</t>
        </is>
      </c>
      <c r="AM366" s="2" t="inlineStr">
        <is>
          <t>2|
3</t>
        </is>
      </c>
      <c r="AN366" s="2" t="inlineStr">
        <is>
          <t xml:space="preserve">|
</t>
        </is>
      </c>
      <c r="AO366" t="inlineStr">
        <is>
          <t/>
        </is>
      </c>
      <c r="AP366" s="2" t="inlineStr">
        <is>
          <t>consentement éclairé</t>
        </is>
      </c>
      <c r="AQ366" s="2" t="inlineStr">
        <is>
          <t>3</t>
        </is>
      </c>
      <c r="AR366" s="2" t="inlineStr">
        <is>
          <t/>
        </is>
      </c>
      <c r="AS366" t="inlineStr">
        <is>
          <t>accord qu’un patient (les parents lorsqu’il s’agit d’un enfant) doit donner au médecin par la signature d’un document écrit avant tout geste thérapeutique important (intervention chirurgicale, etc.), ou lorsqu'il participe à un essai clinique, après avoir été informé des complications et des risques éventuels que présente l’intervention ou l'essai clinique</t>
        </is>
      </c>
      <c r="AT366" s="2" t="inlineStr">
        <is>
          <t>toiliú eolasach|
toiliú feasach</t>
        </is>
      </c>
      <c r="AU366" s="2" t="inlineStr">
        <is>
          <t>3|
3</t>
        </is>
      </c>
      <c r="AV366" s="2" t="inlineStr">
        <is>
          <t xml:space="preserve">|
</t>
        </is>
      </c>
      <c r="AW366" t="inlineStr">
        <is>
          <t/>
        </is>
      </c>
      <c r="AX366" s="2" t="inlineStr">
        <is>
          <t>informirani pristanak</t>
        </is>
      </c>
      <c r="AY366" s="2" t="inlineStr">
        <is>
          <t>3</t>
        </is>
      </c>
      <c r="AZ366" s="2" t="inlineStr">
        <is>
          <t/>
        </is>
      </c>
      <c r="BA366" t="inlineStr">
        <is>
          <t>suglasnost za sudjelovanje u kliničkom ispitivanju dana svojevoljno na temelju primljenih informacija o prirodi, važnosti, posljedicama i rizicima ispitivanja, koju potpisuje ispitanik</t>
        </is>
      </c>
      <c r="BB366" s="2" t="inlineStr">
        <is>
          <t>előzetes tájékoztatáson alapuló jóváhagyás|
beleegyező nyilatkozat|
tájékoztatáson alapuló beleegyezés</t>
        </is>
      </c>
      <c r="BC366" s="2" t="inlineStr">
        <is>
          <t>2|
4|
3</t>
        </is>
      </c>
      <c r="BD366" s="2" t="inlineStr">
        <is>
          <t>|
preferred|
admitted</t>
        </is>
      </c>
      <c r="BE366" t="inlineStr">
        <is>
          <t/>
        </is>
      </c>
      <c r="BF366" s="2" t="inlineStr">
        <is>
          <t>consenso informato</t>
        </is>
      </c>
      <c r="BG366" s="2" t="inlineStr">
        <is>
          <t>3</t>
        </is>
      </c>
      <c r="BH366" s="2" t="inlineStr">
        <is>
          <t/>
        </is>
      </c>
      <c r="BI366" t="inlineStr">
        <is>
          <t/>
        </is>
      </c>
      <c r="BJ366" s="2" t="inlineStr">
        <is>
          <t>informuoto asmens sutikimas</t>
        </is>
      </c>
      <c r="BK366" s="2" t="inlineStr">
        <is>
          <t>3</t>
        </is>
      </c>
      <c r="BL366" s="2" t="inlineStr">
        <is>
          <t/>
        </is>
      </c>
      <c r="BM366" t="inlineStr">
        <is>
          <t>laisvas ir savanoriškas tiriamojo asmens noro dalyvauti tam tikrame klinikiniame tyrime [ &lt;a href="/entry/result/1686971/all" id="ENTRY_TO_ENTRY_CONVERTER" target="_blank"&gt;IATE:1686971&lt;/a&gt; ] pareiškimas po to, kai jis buvo informuotas apie visus klinikinio tyrimo aspektus, kurie yra svarbūs asmens sprendimui dalyvauti, arba, atliekant klinikinius tyrimus su nepilnamečiais ar neveiksniais asmenimis – teisėtai paskirto atstovo leidimas ar sutikimas dėl jų įtraukimo į klinikinį tyrimą</t>
        </is>
      </c>
      <c r="BN366" s="2" t="inlineStr">
        <is>
          <t>informēta piekrišana|
apzināta piekrišana</t>
        </is>
      </c>
      <c r="BO366" s="2" t="inlineStr">
        <is>
          <t>3|
3</t>
        </is>
      </c>
      <c r="BP366" s="2" t="inlineStr">
        <is>
          <t xml:space="preserve">|
</t>
        </is>
      </c>
      <c r="BQ366" t="inlineStr">
        <is>
          <t>pacienta piekrišana ārstniecībai, kuru viņš dod mutvārdos, rakstveidā vai ar tādām darbībām, kas nepārprotami apliecina piekrišanu, turklāt dod to brīvi, pamatojoties uz ārstniecības personas savlaicīgi sniegto informāciju par ārstniecības mērķi, risku, sekām un izmantojamām metodēm</t>
        </is>
      </c>
      <c r="BR366" s="2" t="inlineStr">
        <is>
          <t>approvazzjoni informata|
kunsens infurmat</t>
        </is>
      </c>
      <c r="BS366" s="2" t="inlineStr">
        <is>
          <t>3|
3</t>
        </is>
      </c>
      <c r="BT366" s="2" t="inlineStr">
        <is>
          <t>|
preferred</t>
        </is>
      </c>
      <c r="BU366" t="inlineStr">
        <is>
          <t/>
        </is>
      </c>
      <c r="BV366" s="2" t="inlineStr">
        <is>
          <t>informed consent|
geïnformeerde toestemming|
toestemming met kennis van zaken|
op informatie gebaseerde toestemming</t>
        </is>
      </c>
      <c r="BW366" s="2" t="inlineStr">
        <is>
          <t>3|
3|
3|
3</t>
        </is>
      </c>
      <c r="BX366" s="2" t="inlineStr">
        <is>
          <t xml:space="preserve">|
|
|
</t>
        </is>
      </c>
      <c r="BY366" t="inlineStr">
        <is>
          <t>"vrijwillig verkregen toestemming van een persoon of een verantwoordelijke (bijvoorbeeld ouder of voogd) voor deelname aan een studie of interventieprogramma"</t>
        </is>
      </c>
      <c r="BZ366" s="2" t="inlineStr">
        <is>
          <t>świadoma zgoda</t>
        </is>
      </c>
      <c r="CA366" s="2" t="inlineStr">
        <is>
          <t>3</t>
        </is>
      </c>
      <c r="CB366" s="2" t="inlineStr">
        <is>
          <t/>
        </is>
      </c>
      <c r="CC366" t="inlineStr">
        <is>
          <t>niezależne i dobrowolne wyrażenie przez uczestnika swojej woli udziału w konkretnym badaniu klinicznym, po uzyskaniu informacji o wszystkich aspektach badania, które mają znaczenie dla decyzji uczestnika o udziale, lub — w przypadku małoletnich i uczestników niezdolnych do wyrażenia zgody — zezwolenie lub zgoda ich wyznaczonych zgodnie z prawem przedstawicieli na objęcie ich badaniem klinicznym</t>
        </is>
      </c>
      <c r="CD366" s="2" t="inlineStr">
        <is>
          <t>consentimento informado|
consentimento esclarecido</t>
        </is>
      </c>
      <c r="CE366" s="2" t="inlineStr">
        <is>
          <t>3|
3</t>
        </is>
      </c>
      <c r="CF366" s="2" t="inlineStr">
        <is>
          <t xml:space="preserve">|
</t>
        </is>
      </c>
      <c r="CG366" t="inlineStr">
        <is>
          <t>Decisão, obrigatoriamente por escrito, datada e assinada, de a pessoa participar num ensaio clínico, expressa livremente, após ter sido devidamente informada sobre a natureza, o alcance, as consequências e os riscos e ter recebido documentação adequada, por uma pessoa com capacidade para dar o seu consentimento ou, se se tratar de uma pessoa que não esteja em condições de o fazer, pelo seu representante legal; se a pessoa em causa não puder escrever, poderá excecionalmente dar o seu consentimento oral na presença de, no mínimo, uma testemunha, como previsto na legislação nacional.</t>
        </is>
      </c>
      <c r="CH366" s="2" t="inlineStr">
        <is>
          <t>consimțământ în cunoștință de cauză</t>
        </is>
      </c>
      <c r="CI366" s="2" t="inlineStr">
        <is>
          <t>3</t>
        </is>
      </c>
      <c r="CJ366" s="2" t="inlineStr">
        <is>
          <t/>
        </is>
      </c>
      <c r="CK366" t="inlineStr">
        <is>
          <t>un proces prin care un subiect confirmă în mod voluntar voința sa de a participa într un anumit trial, după ce a fost informat cu privire la toate aspectele legate de trial care sunt relevante pentru decizia subiectului privind participarea</t>
        </is>
      </c>
      <c r="CL366" s="2" t="inlineStr">
        <is>
          <t>informovaný súhlas</t>
        </is>
      </c>
      <c r="CM366" s="2" t="inlineStr">
        <is>
          <t>3</t>
        </is>
      </c>
      <c r="CN366" s="2" t="inlineStr">
        <is>
          <t/>
        </is>
      </c>
      <c r="CO366" t="inlineStr">
        <is>
          <t>proces, v priebehu ktorého účastník klinického skúšania z vlastnej vôle potvrdzuje svoju ochotu zúčastniť sa na konkrétnom klinickom skúšaní po tom, čo bol informovaný o všetkých náležitostiach týkajúcich sa tohto skúšania a ktoré sú významné pri rozhodovaní o jeho účasti a po tom, čo dostal možnosť klásť doplňujúce otázky a dostal na ne vyčerpávajúce odpovede</t>
        </is>
      </c>
      <c r="CP366" s="2" t="inlineStr">
        <is>
          <t>informirana privolitev</t>
        </is>
      </c>
      <c r="CQ366" s="2" t="inlineStr">
        <is>
          <t>3</t>
        </is>
      </c>
      <c r="CR366" s="2" t="inlineStr">
        <is>
          <t/>
        </is>
      </c>
      <c r="CS366" t="inlineStr">
        <is>
          <t>Pisna oblika prostovoljnega pristanka preizkušanca, ali v primeru otroka ali za odločanje nezmožne osebe njenega zakonitega zastopnika, da sodeluje v kliničnem preskušanju zdravila, ki je podan potem, ko je preizkušanec oziroma njegov zakoniti zastopnik podrobno pisno obveščen o vseh, za njega pomembnih podatkih o kliničnem preskušanju zdravila.</t>
        </is>
      </c>
      <c r="CT366" s="2" t="inlineStr">
        <is>
          <t>informerat samtycke|
medgivande med full kännedom om förhållandena</t>
        </is>
      </c>
      <c r="CU366" s="2" t="inlineStr">
        <is>
          <t>3|
3</t>
        </is>
      </c>
      <c r="CV366" s="2" t="inlineStr">
        <is>
          <t xml:space="preserve">|
</t>
        </is>
      </c>
      <c r="CW366" t="inlineStr">
        <is>
          <t/>
        </is>
      </c>
    </row>
    <row r="367">
      <c r="A367" s="1" t="str">
        <f>HYPERLINK("https://iate.europa.eu/entry/result/2142434/all", "2142434")</f>
        <v>2142434</v>
      </c>
      <c r="B367" t="inlineStr">
        <is>
          <t>SOCIAL QUESTIONS</t>
        </is>
      </c>
      <c r="C367" t="inlineStr">
        <is>
          <t>SOCIAL QUESTIONS|health|medical science|immunology</t>
        </is>
      </c>
      <c r="D367" t="inlineStr">
        <is>
          <t>yes</t>
        </is>
      </c>
      <c r="E367" t="inlineStr">
        <is>
          <t/>
        </is>
      </c>
      <c r="F367" s="2" t="inlineStr">
        <is>
          <t>антитялоотговор</t>
        </is>
      </c>
      <c r="G367" s="2" t="inlineStr">
        <is>
          <t>3</t>
        </is>
      </c>
      <c r="H367" s="2" t="inlineStr">
        <is>
          <t/>
        </is>
      </c>
      <c r="I367" t="inlineStr">
        <is>
          <t/>
        </is>
      </c>
      <c r="J367" s="2" t="inlineStr">
        <is>
          <t>protilátková odpověď</t>
        </is>
      </c>
      <c r="K367" s="2" t="inlineStr">
        <is>
          <t>3</t>
        </is>
      </c>
      <c r="L367" s="2" t="inlineStr">
        <is>
          <t/>
        </is>
      </c>
      <c r="M367" t="inlineStr">
        <is>
          <t/>
        </is>
      </c>
      <c r="N367" s="2" t="inlineStr">
        <is>
          <t>antistofrespons</t>
        </is>
      </c>
      <c r="O367" s="2" t="inlineStr">
        <is>
          <t>3</t>
        </is>
      </c>
      <c r="P367" s="2" t="inlineStr">
        <is>
          <t/>
        </is>
      </c>
      <c r="Q367" t="inlineStr">
        <is>
          <t/>
        </is>
      </c>
      <c r="R367" s="2" t="inlineStr">
        <is>
          <t>Antikörperreaktion</t>
        </is>
      </c>
      <c r="S367" s="2" t="inlineStr">
        <is>
          <t>3</t>
        </is>
      </c>
      <c r="T367" s="2" t="inlineStr">
        <is>
          <t/>
        </is>
      </c>
      <c r="U367" t="inlineStr">
        <is>
          <t/>
        </is>
      </c>
      <c r="V367" s="2" t="inlineStr">
        <is>
          <t>αντισωματική απόκριση|
απόκριση αντισωμάτων</t>
        </is>
      </c>
      <c r="W367" s="2" t="inlineStr">
        <is>
          <t>3|
3</t>
        </is>
      </c>
      <c r="X367" s="2" t="inlineStr">
        <is>
          <t xml:space="preserve">|
</t>
        </is>
      </c>
      <c r="Y367" t="inlineStr">
        <is>
          <t>ανοσολογική απόκριση του &lt;a href="https://iate.europa.eu/entry/result/1128235/en-el" target="_blank"&gt;προσαρμοστικού ανοσοποιητικού συστήματος&lt;/a&gt;, η οποία συνίσταται στην έκκριση από τα &lt;a href="https://iate.europa.eu/entry/result/1364842/en-el" target="_blank"&gt;λεμφοκύτταρα&lt;/a&gt; πρωτεϊνών (που αποκαλούνται &lt;a href="https://iate.europa.eu/entry/result/1224959/en-el" target="_blank"&gt;ανοσοσφαιρίνες&lt;/a&gt; ή &lt;a href="https://iate.europa.eu/entry/result/1073776/en-el" target="_blank"&gt;αντισώματα&lt;/a&gt;) οι οποίες δημιουργούν σκόπιμα δεσμούς με ξένα μόρια ώστε να τα επισημάνουν προς εκκαθάριση ή καταστροφή</t>
        </is>
      </c>
      <c r="Z367" s="2" t="inlineStr">
        <is>
          <t>antibody response</t>
        </is>
      </c>
      <c r="AA367" s="2" t="inlineStr">
        <is>
          <t>3</t>
        </is>
      </c>
      <c r="AB367" s="2" t="inlineStr">
        <is>
          <t/>
        </is>
      </c>
      <c r="AC367" t="inlineStr">
        <is>
          <t>immunological
 response of the &lt;a href="https://iate.europa.eu/entry/result/1128235/en" target="_blank"&gt;adaptive immune system&lt;/a&gt; consisting in the secretion by &lt;a href="https://iate.europa.eu/entry/result/1364842/en" target="_blank"&gt;lymphocytes&lt;/a&gt; of proteins (called &lt;a href="https://iate.europa.eu/entry/result/1224959/en" target="_blank"&gt;immunoglobulins&lt;/a&gt; or &lt;a href="https://iate.europa.eu/entry/result/1073776/en" target="_blank"&gt;antibodies&lt;/a&gt;) that
 specifically bind to foreign molecules marking them for clearance or
 destruction</t>
        </is>
      </c>
      <c r="AD367" s="2" t="inlineStr">
        <is>
          <t>respuesta de anticuerpos</t>
        </is>
      </c>
      <c r="AE367" s="2" t="inlineStr">
        <is>
          <t>3</t>
        </is>
      </c>
      <c r="AF367" s="2" t="inlineStr">
        <is>
          <t/>
        </is>
      </c>
      <c r="AG367" t="inlineStr">
        <is>
          <t>Parte de la &lt;a href="https://iate.europa.eu/entry/result/1128235/es" target="_blank"&gt;respuesta inmunitaria adaptativa&lt;/a&gt; consistente en la producción de &lt;a href="https://iate.europa.eu/entry/result/1073776/es" target="_blank"&gt;anticuerpos &lt;/a&gt;específicos por los
linfocitos B.</t>
        </is>
      </c>
      <c r="AH367" s="2" t="inlineStr">
        <is>
          <t>antikehareaktsioon|
antikehavastus</t>
        </is>
      </c>
      <c r="AI367" s="2" t="inlineStr">
        <is>
          <t>3|
3</t>
        </is>
      </c>
      <c r="AJ367" s="2" t="inlineStr">
        <is>
          <t xml:space="preserve">|
</t>
        </is>
      </c>
      <c r="AK367" t="inlineStr">
        <is>
          <t>&lt;i&gt;omandatud immuunsüsteemi&lt;/i&gt; &lt;a href="/entry/result/1128235/all" id="ENTRY_TO_ENTRY_CONVERTER" target="_blank"&gt;IATE:1128235&lt;/a&gt; protsess, mille käigus tekivad &lt;i&gt;antikehad&lt;/i&gt; &lt;a href="/entry/result/1073776/all" id="ENTRY_TO_ENTRY_CONVERTER" target="_blank"&gt;IATE:1073776&lt;/a&gt; , mis tunnevad ära, seovad endaga ja elimineerivad organismi tunginud kehavõõrad ained</t>
        </is>
      </c>
      <c r="AL367" s="2" t="inlineStr">
        <is>
          <t>vasta-ainereaktio</t>
        </is>
      </c>
      <c r="AM367" s="2" t="inlineStr">
        <is>
          <t>3</t>
        </is>
      </c>
      <c r="AN367" s="2" t="inlineStr">
        <is>
          <t/>
        </is>
      </c>
      <c r="AO367" t="inlineStr">
        <is>
          <t/>
        </is>
      </c>
      <c r="AP367" s="2" t="inlineStr">
        <is>
          <t>réponse anticorps|
réponse en anticorps</t>
        </is>
      </c>
      <c r="AQ367" s="2" t="inlineStr">
        <is>
          <t>3|
3</t>
        </is>
      </c>
      <c r="AR367" s="2" t="inlineStr">
        <is>
          <t xml:space="preserve">|
</t>
        </is>
      </c>
      <c r="AS367" t="inlineStr">
        <is>
          <t>réponse du &lt;a href="https://iate.europa.eu/entry/result/1128235/fr" target="_blank"&gt;système immunitaire adaptatif&lt;/a&gt; consistant en la sécrétion d'&lt;a href="https://iate.europa.eu/entry/result/1073776/fr" target="_blank"&gt;anticorps&lt;/a&gt; spécifiques par les &lt;a href="https://iate.europa.eu/entry/result/1364842/fr" target="_blank"&gt;lymphocytes&lt;/a&gt; B</t>
        </is>
      </c>
      <c r="AT367" s="2" t="inlineStr">
        <is>
          <t>freagairt antasubstainte</t>
        </is>
      </c>
      <c r="AU367" s="2" t="inlineStr">
        <is>
          <t>3</t>
        </is>
      </c>
      <c r="AV367" s="2" t="inlineStr">
        <is>
          <t/>
        </is>
      </c>
      <c r="AW367" t="inlineStr">
        <is>
          <t/>
        </is>
      </c>
      <c r="AX367" s="2" t="inlineStr">
        <is>
          <t>odgovor protutijela</t>
        </is>
      </c>
      <c r="AY367" s="2" t="inlineStr">
        <is>
          <t>3</t>
        </is>
      </c>
      <c r="AZ367" s="2" t="inlineStr">
        <is>
          <t/>
        </is>
      </c>
      <c r="BA367" t="inlineStr">
        <is>
          <t/>
        </is>
      </c>
      <c r="BB367" s="2" t="inlineStr">
        <is>
          <t>ellenanyagválasz</t>
        </is>
      </c>
      <c r="BC367" s="2" t="inlineStr">
        <is>
          <t>3</t>
        </is>
      </c>
      <c r="BD367" s="2" t="inlineStr">
        <is>
          <t/>
        </is>
      </c>
      <c r="BE367" t="inlineStr">
        <is>
          <t>antigén inger hatására az immunológiailag érett szervezet specifikus ellenanyagok termelésével válaszol</t>
        </is>
      </c>
      <c r="BF367" s="2" t="inlineStr">
        <is>
          <t>risposta anticorpale|
risposta in termini di anticorpi</t>
        </is>
      </c>
      <c r="BG367" s="2" t="inlineStr">
        <is>
          <t>3|
3</t>
        </is>
      </c>
      <c r="BH367" s="2" t="inlineStr">
        <is>
          <t xml:space="preserve">|
</t>
        </is>
      </c>
      <c r="BI367" t="inlineStr">
        <is>
          <t>risposta
immunitaria nei confronti di un antigene espressa sotto forma di produzione e secrezione
di anticorpi capaci di combinarsi specificamente con l'antigene</t>
        </is>
      </c>
      <c r="BJ367" s="2" t="inlineStr">
        <is>
          <t>antikūnų atsakas</t>
        </is>
      </c>
      <c r="BK367" s="2" t="inlineStr">
        <is>
          <t>3</t>
        </is>
      </c>
      <c r="BL367" s="2" t="inlineStr">
        <is>
          <t/>
        </is>
      </c>
      <c r="BM367" t="inlineStr">
        <is>
          <t/>
        </is>
      </c>
      <c r="BN367" s="2" t="inlineStr">
        <is>
          <t>antivielu veidošanās</t>
        </is>
      </c>
      <c r="BO367" s="2" t="inlineStr">
        <is>
          <t>3</t>
        </is>
      </c>
      <c r="BP367" s="2" t="inlineStr">
        <is>
          <t/>
        </is>
      </c>
      <c r="BQ367" t="inlineStr">
        <is>
          <t>Antivielu veidošanās norit makrofāgu, T limfocītu, B limfocītu mijiedarbības rezultātā.</t>
        </is>
      </c>
      <c r="BR367" s="2" t="inlineStr">
        <is>
          <t>rispons tal-antikorpi</t>
        </is>
      </c>
      <c r="BS367" s="2" t="inlineStr">
        <is>
          <t>3</t>
        </is>
      </c>
      <c r="BT367" s="2" t="inlineStr">
        <is>
          <t>preferred</t>
        </is>
      </c>
      <c r="BU367" t="inlineStr">
        <is>
          <t>rispons immunoloġiku tas-sistema immunitarja adattiva li jikkonsisti fis-sekrezzjoni ta' limfoċiti minn proteini (li jissejħu immunoglubulini jew antikorpi) li speċifikament jintrabtu ma' molekuli estranji u jimmarkawhom biex jitneħħew jew jinqerdu</t>
        </is>
      </c>
      <c r="BV367" s="2" t="inlineStr">
        <is>
          <t>antilichaamrespons|
antistofrespons</t>
        </is>
      </c>
      <c r="BW367" s="2" t="inlineStr">
        <is>
          <t>3|
3</t>
        </is>
      </c>
      <c r="BX367" s="2" t="inlineStr">
        <is>
          <t xml:space="preserve">|
</t>
        </is>
      </c>
      <c r="BY367" t="inlineStr">
        <is>
          <t>immuunrespons
 van het adaptieve immuunsysteem waarbij Y-vormige eiwitmoleculen, ook wel
 antilichaampjes of immunoglobulines genoemd, worden afgescheiden die de
 soortspecifieke moleculen, ook wel antigenen genoemd, aan het oppervlak van
 het binnengedrongen pathogeen, virus of de binnengedrongen bacterie herkennen
 en zich eraan vasthechten om de indringer te elimineren</t>
        </is>
      </c>
      <c r="BZ367" s="2" t="inlineStr">
        <is>
          <t>reakcja przeciwciał|
odpowiedź przeciwciał</t>
        </is>
      </c>
      <c r="CA367" s="2" t="inlineStr">
        <is>
          <t>3|
3</t>
        </is>
      </c>
      <c r="CB367" s="2" t="inlineStr">
        <is>
          <t xml:space="preserve">|
</t>
        </is>
      </c>
      <c r="CC367" t="inlineStr">
        <is>
          <t/>
        </is>
      </c>
      <c r="CD367" s="2" t="inlineStr">
        <is>
          <t>resposta de anticorpos</t>
        </is>
      </c>
      <c r="CE367" s="2" t="inlineStr">
        <is>
          <t>3</t>
        </is>
      </c>
      <c r="CF367" s="2" t="inlineStr">
        <is>
          <t/>
        </is>
      </c>
      <c r="CG367" t="inlineStr">
        <is>
          <t/>
        </is>
      </c>
      <c r="CH367" s="2" t="inlineStr">
        <is>
          <t>răspuns în anticorpi</t>
        </is>
      </c>
      <c r="CI367" s="2" t="inlineStr">
        <is>
          <t>3</t>
        </is>
      </c>
      <c r="CJ367" s="2" t="inlineStr">
        <is>
          <t/>
        </is>
      </c>
      <c r="CK367" t="inlineStr">
        <is>
          <t/>
        </is>
      </c>
      <c r="CL367" s="2" t="inlineStr">
        <is>
          <t>protilátková odpoveď</t>
        </is>
      </c>
      <c r="CM367" s="2" t="inlineStr">
        <is>
          <t>3</t>
        </is>
      </c>
      <c r="CN367" s="2" t="inlineStr">
        <is>
          <t/>
        </is>
      </c>
      <c r="CO367" t="inlineStr">
        <is>
          <t>imunologická odpoveď adaptívneho imunitného systému pozostávajúca z vylučovania proteínov (nazývaných imunoglobulíny alebo &lt;a href="https://iate.europa.eu/entry/result/1073776/sk" target="_blank"&gt;protilátky&lt;/a&gt;) &lt;a href="https://iate.europa.eu/entry/result/1364842/sk" target="_blank"&gt;lymfocytmi&lt;/a&gt;, ktoré sa špecificky viažu na cudzorodé molekuly, čím ich označujú na účely klírensu alebo zničenia</t>
        </is>
      </c>
      <c r="CP367" s="2" t="inlineStr">
        <is>
          <t>protitelesni odziv</t>
        </is>
      </c>
      <c r="CQ367" s="2" t="inlineStr">
        <is>
          <t>3</t>
        </is>
      </c>
      <c r="CR367" s="2" t="inlineStr">
        <is>
          <t/>
        </is>
      </c>
      <c r="CS367" t="inlineStr">
        <is>
          <t/>
        </is>
      </c>
      <c r="CT367" s="2" t="inlineStr">
        <is>
          <t>antikroppssvar</t>
        </is>
      </c>
      <c r="CU367" s="2" t="inlineStr">
        <is>
          <t>3</t>
        </is>
      </c>
      <c r="CV367" s="2" t="inlineStr">
        <is>
          <t/>
        </is>
      </c>
      <c r="CW367" t="inlineStr">
        <is>
          <t/>
        </is>
      </c>
    </row>
    <row r="368">
      <c r="A368" s="1" t="str">
        <f>HYPERLINK("https://iate.europa.eu/entry/result/1594414/all", "1594414")</f>
        <v>1594414</v>
      </c>
      <c r="B368" t="inlineStr">
        <is>
          <t>SOCIAL QUESTIONS</t>
        </is>
      </c>
      <c r="C368" t="inlineStr">
        <is>
          <t>SOCIAL QUESTIONS|health|medical science|toxicology</t>
        </is>
      </c>
      <c r="D368" t="inlineStr">
        <is>
          <t>yes</t>
        </is>
      </c>
      <c r="E368" t="inlineStr">
        <is>
          <t/>
        </is>
      </c>
      <c r="F368" s="2" t="inlineStr">
        <is>
          <t>микроядрен тест|
микроядрен тест върху бозайници in vivo|
микроядрен тест върху еритроцити от бозайници|
микроядрен тест върху еритроцити от бозайници in vivо</t>
        </is>
      </c>
      <c r="G368" s="2" t="inlineStr">
        <is>
          <t>3|
3|
3|
3</t>
        </is>
      </c>
      <c r="H368" s="2" t="inlineStr">
        <is>
          <t xml:space="preserve">|
|
|
</t>
        </is>
      </c>
      <c r="I368" t="inlineStr">
        <is>
          <t>тест, провеждан върху еритроцити от периферна кръв или върху костен мозък, който се използва за откриване на повреди, индуцирани от изпитваното вещество в хромозомите или в митотичния апарат на еритробластите.</t>
        </is>
      </c>
      <c r="J368" t="inlineStr">
        <is>
          <t/>
        </is>
      </c>
      <c r="K368" t="inlineStr">
        <is>
          <t/>
        </is>
      </c>
      <c r="L368" t="inlineStr">
        <is>
          <t/>
        </is>
      </c>
      <c r="M368" t="inlineStr">
        <is>
          <t/>
        </is>
      </c>
      <c r="N368" s="2" t="inlineStr">
        <is>
          <t>micronucleustest|
mikronukleusprøve|
mikrokernetest</t>
        </is>
      </c>
      <c r="O368" s="2" t="inlineStr">
        <is>
          <t>3|
3|
3</t>
        </is>
      </c>
      <c r="P368" s="2" t="inlineStr">
        <is>
          <t xml:space="preserve">|
|
</t>
        </is>
      </c>
      <c r="Q368" t="inlineStr">
        <is>
          <t>In vivo korttidstest i pattedyrceller til bestemmelse af kromosomskader eller beskadigelser af det mitotiske apparat forårsaget af kemikalier</t>
        </is>
      </c>
      <c r="R368" s="2" t="inlineStr">
        <is>
          <t>Mikrokerntest|
Mikronukleustest|
Mikronukleus-Test</t>
        </is>
      </c>
      <c r="S368" s="2" t="inlineStr">
        <is>
          <t>3|
3|
3</t>
        </is>
      </c>
      <c r="T368" s="2" t="inlineStr">
        <is>
          <t xml:space="preserve">|
|
</t>
        </is>
      </c>
      <c r="U368" t="inlineStr">
        <is>
          <t>Test zum Aufdecken von Chromosomenschäden (Chromosomenbruch bzw. klastogener Effekt) und Schäden des Spindelapparates (aneugener Effekt) an sich teilenden Säugetierzellen, der an den lebenden Zellen (in vivo) oder in vitro an Zelllinien (wie z. B. Mouse Lymphoma L5178Y, CHO, V79, TK6) oder primären Zellen (z. B. humanen Lymphozyten) durchgeführt wird</t>
        </is>
      </c>
      <c r="V368" s="2" t="inlineStr">
        <is>
          <t>in vivo δοκιμή μικροπυρήνων σε θηλαστικά|
δοκιμασία μικροπυρήνων|
δοκιμή με ερυθροκύτταρα θηλαστικών για το σχηματισμό μικροπυρήνων</t>
        </is>
      </c>
      <c r="W368" s="2" t="inlineStr">
        <is>
          <t>3|
3|
4</t>
        </is>
      </c>
      <c r="X368" s="2" t="inlineStr">
        <is>
          <t xml:space="preserve">|
|
</t>
        </is>
      </c>
      <c r="Y368" t="inlineStr">
        <is>
          <t/>
        </is>
      </c>
      <c r="Z368" s="2" t="inlineStr">
        <is>
          <t>micronucleus test|
mammalian in vivo micronucleus test|
mammalian erythrocyte micronucleus test|
in vivo mammalian erythrocyte micronucleus test</t>
        </is>
      </c>
      <c r="AA368" s="2" t="inlineStr">
        <is>
          <t>3|
3|
3|
3</t>
        </is>
      </c>
      <c r="AB368" s="2" t="inlineStr">
        <is>
          <t>|
|
|
preferred</t>
        </is>
      </c>
      <c r="AC368" t="inlineStr">
        <is>
          <t>test used for the detection of damage induced by the test substance to the chromosomes or the mitotic apparatus of erythroblasts by analysis of erythrocytes as sampled in bone marrow and/or peripheral blood cells of animals, usually rodents</t>
        </is>
      </c>
      <c r="AD368" s="2" t="inlineStr">
        <is>
          <t>ensayo del micronúcleo|
ensayo de micronúcleos en eritrocitos de mamífero in vivo</t>
        </is>
      </c>
      <c r="AE368" s="2" t="inlineStr">
        <is>
          <t>3|
3</t>
        </is>
      </c>
      <c r="AF368" s="2" t="inlineStr">
        <is>
          <t xml:space="preserve">|
</t>
        </is>
      </c>
      <c r="AG368" t="inlineStr">
        <is>
          <t>ensayo in vivo a corto plazo destinado a descubrir las lesiones cromosómicas o las del aparato mitótico inducidas por sustancias químicas</t>
        </is>
      </c>
      <c r="AH368" s="2" t="inlineStr">
        <is>
          <t>imetajate pisituuma katse &lt;i&gt;in vivo&lt;/i&gt;|
pisituuma katse imetajate erütrotsüütides &lt;i&gt;in vivo&lt;/i&gt;|
pisituuma katse|
imetajarakkude mikrotuumade uuring &lt;i&gt;in vivo&lt;/i&gt;</t>
        </is>
      </c>
      <c r="AI368" s="2" t="inlineStr">
        <is>
          <t>3|
3|
3|
3</t>
        </is>
      </c>
      <c r="AJ368" s="2" t="inlineStr">
        <is>
          <t>admitted|
admitted|
admitted|
preferred</t>
        </is>
      </c>
      <c r="AK368" t="inlineStr">
        <is>
          <t>uuring, millega tehakse kindlaks ained, mis põhjustavad tsütogenotoksilist reaktsiooni, eelkõige kromosoomide aberratsioone ja mitoosiaparaadi kahjustumist</t>
        </is>
      </c>
      <c r="AL368" t="inlineStr">
        <is>
          <t/>
        </is>
      </c>
      <c r="AM368" t="inlineStr">
        <is>
          <t/>
        </is>
      </c>
      <c r="AN368" t="inlineStr">
        <is>
          <t/>
        </is>
      </c>
      <c r="AO368" t="inlineStr">
        <is>
          <t/>
        </is>
      </c>
      <c r="AP368" s="2" t="inlineStr">
        <is>
          <t>épreuve du micronoyau|
test de micronucleus|
test du micronoyau sur les érythrocytes de mammifère|
test du micronoyau|
essai du micronoyau</t>
        </is>
      </c>
      <c r="AQ368" s="2" t="inlineStr">
        <is>
          <t>3|
3|
3|
3|
3</t>
        </is>
      </c>
      <c r="AR368" s="2" t="inlineStr">
        <is>
          <t xml:space="preserve">|
|
|
|
</t>
        </is>
      </c>
      <c r="AS368" t="inlineStr">
        <is>
          <t>Epreuve in vivo à court terme sur mammifère destinée à déceler les lésions chromosomiques ou celles de l'appareil mitotique induites par des substances chimiques</t>
        </is>
      </c>
      <c r="AT368" s="2" t="inlineStr">
        <is>
          <t>tástáil micreanúicléis|
tástáil micreanúicléis eiritricíte i mamaigh</t>
        </is>
      </c>
      <c r="AU368" s="2" t="inlineStr">
        <is>
          <t>3|
3</t>
        </is>
      </c>
      <c r="AV368" s="2" t="inlineStr">
        <is>
          <t xml:space="preserve">|
</t>
        </is>
      </c>
      <c r="AW368" t="inlineStr">
        <is>
          <t/>
        </is>
      </c>
      <c r="AX368" t="inlineStr">
        <is>
          <t/>
        </is>
      </c>
      <c r="AY368" t="inlineStr">
        <is>
          <t/>
        </is>
      </c>
      <c r="AZ368" t="inlineStr">
        <is>
          <t/>
        </is>
      </c>
      <c r="BA368" t="inlineStr">
        <is>
          <t/>
        </is>
      </c>
      <c r="BB368" s="2" t="inlineStr">
        <is>
          <t>mikronukleusz-vizsgálat|
emlős eritrocita mikronukleusz-vizsgálat|
in vivo emlős eritrocita mikronukleusz vizsgálat|
mikronukleusz-teszt</t>
        </is>
      </c>
      <c r="BC368" s="2" t="inlineStr">
        <is>
          <t>3|
3|
3|
3</t>
        </is>
      </c>
      <c r="BD368" s="2" t="inlineStr">
        <is>
          <t xml:space="preserve">preferred|
|
|
</t>
        </is>
      </c>
      <c r="BE368" t="inlineStr">
        <is>
          <t/>
        </is>
      </c>
      <c r="BF368" s="2" t="inlineStr">
        <is>
          <t>test in vivo del micronucleo negli eritrociti di mammifero|
test in vivo sui micronuclei negli eritrociti di mammifero|
prova sui micronuclei negli eritrociti di mammifero|
prova in vivo sui micronuclei dei mammiferi|
test del micronucleo</t>
        </is>
      </c>
      <c r="BG368" s="2" t="inlineStr">
        <is>
          <t>3|
3|
3|
3|
3</t>
        </is>
      </c>
      <c r="BH368" s="2" t="inlineStr">
        <is>
          <t xml:space="preserve">preferred|
|
|
|
</t>
        </is>
      </c>
      <c r="BI368" t="inlineStr">
        <is>
          <t>test usato per individuare i danni indotti dalla sostanza in esame ai cromosomi o all'apparato mitotico degli eritroblasti effettuato analizzando gli eritrociti provenienti dal midollo osseo e/o dalle cellule del sangue periferico di animali, di norma roditori</t>
        </is>
      </c>
      <c r="BJ368" s="2" t="inlineStr">
        <is>
          <t>žinduolių eritrocitų mikrobranduolių in vivo bandymas</t>
        </is>
      </c>
      <c r="BK368" s="2" t="inlineStr">
        <is>
          <t>3</t>
        </is>
      </c>
      <c r="BL368" s="2" t="inlineStr">
        <is>
          <t/>
        </is>
      </c>
      <c r="BM368" t="inlineStr">
        <is>
          <t/>
        </is>
      </c>
      <c r="BN368" s="2" t="inlineStr">
        <is>
          <t>&lt;i&gt;in vivo&lt;/i&gt; zīdītāju eritrocītu mikrokodolu tests|
mikrokodolu tests|
zīdītāju &lt;i&gt;in vivo&lt;/i&gt; mikrokodolu tests|
zīdītāju eritrocītu mikrokodolu tests</t>
        </is>
      </c>
      <c r="BO368" s="2" t="inlineStr">
        <is>
          <t>3|
3|
3|
3</t>
        </is>
      </c>
      <c r="BP368" s="2" t="inlineStr">
        <is>
          <t xml:space="preserve">|
|
|
</t>
        </is>
      </c>
      <c r="BQ368" t="inlineStr">
        <is>
          <t/>
        </is>
      </c>
      <c r="BR368" s="2" t="inlineStr">
        <is>
          <t>test tal-mikronukleu fl-eritroċiti mammiferi|
test tal-mikronukleu</t>
        </is>
      </c>
      <c r="BS368" s="2" t="inlineStr">
        <is>
          <t>3|
3</t>
        </is>
      </c>
      <c r="BT368" s="2" t="inlineStr">
        <is>
          <t xml:space="preserve">|
</t>
        </is>
      </c>
      <c r="BU368" t="inlineStr">
        <is>
          <t>test mammiferiku f’terminu qasir &lt;i&gt;in vivo &lt;/i&gt; għas-sejbien tal-ħsara kromosomali jew ħsara ta’ l-apparat mitotiku bil-kimika. Il-bażi ta’ dan l-assaġġ hija ż-żieda fil-mikronukleji fil-ertroċiti polikromatiċi tal-annimali ittrattati kontra l-kontrolli</t>
        </is>
      </c>
      <c r="BV368" s="2" t="inlineStr">
        <is>
          <t>micronucleustest|
micronucleus-test</t>
        </is>
      </c>
      <c r="BW368" s="2" t="inlineStr">
        <is>
          <t>3|
3</t>
        </is>
      </c>
      <c r="BX368" s="2" t="inlineStr">
        <is>
          <t xml:space="preserve">|
</t>
        </is>
      </c>
      <c r="BY368" t="inlineStr">
        <is>
          <t>Een korte-termijn test, die in vivo op zoogdieren wordt toegepast voor het vaststellen van chromosoomschade of schade aan het mitotisch apparaat door de inwerking van chemische stoffen</t>
        </is>
      </c>
      <c r="BZ368" s="2" t="inlineStr">
        <is>
          <t>test mikrojądrowy na erytrocytach ssaków in vivo|
test mikrojądrowy</t>
        </is>
      </c>
      <c r="CA368" s="2" t="inlineStr">
        <is>
          <t>3|
3</t>
        </is>
      </c>
      <c r="CB368" s="2" t="inlineStr">
        <is>
          <t xml:space="preserve">|
</t>
        </is>
      </c>
      <c r="CC368" t="inlineStr">
        <is>
          <t>test oparty na wzroście częstości występowania polichromatycznych erytrocytów zawierających mikrojądra w preparatach szpiku kostnego zwierząt doświadczalnych</t>
        </is>
      </c>
      <c r="CD368" s="2" t="inlineStr">
        <is>
          <t>ensaio do micronúcleo|
ensaio dos micronúcleos em eritrócitos de mamíferos|
ensaio &lt;i&gt;in vivo&lt;/i&gt; dos micronúcleos em eritrócitos de mamíferos</t>
        </is>
      </c>
      <c r="CE368" s="2" t="inlineStr">
        <is>
          <t>3|
3|
3</t>
        </is>
      </c>
      <c r="CF368" s="2" t="inlineStr">
        <is>
          <t xml:space="preserve">|
|
</t>
        </is>
      </c>
      <c r="CG368" t="inlineStr">
        <is>
          <t>Ensaio utilizado para a deteção de danos induzidos pela substância em estudo nos cromossomas ou no aparelho mitótico dos eritoblastos, através da análise dos eritrócitos retirados da medula e/ou de células de sangue periférico de animais, geralmente roedores.</t>
        </is>
      </c>
      <c r="CH368" s="2" t="inlineStr">
        <is>
          <t>test cu micronucleu</t>
        </is>
      </c>
      <c r="CI368" s="2" t="inlineStr">
        <is>
          <t>3</t>
        </is>
      </c>
      <c r="CJ368" s="2" t="inlineStr">
        <is>
          <t/>
        </is>
      </c>
      <c r="CK368" t="inlineStr">
        <is>
          <t/>
        </is>
      </c>
      <c r="CL368" s="2" t="inlineStr">
        <is>
          <t>mikronukleový test</t>
        </is>
      </c>
      <c r="CM368" s="2" t="inlineStr">
        <is>
          <t>3</t>
        </is>
      </c>
      <c r="CN368" s="2" t="inlineStr">
        <is>
          <t/>
        </is>
      </c>
      <c r="CO368" t="inlineStr">
        <is>
          <t/>
        </is>
      </c>
      <c r="CP368" s="2" t="inlineStr">
        <is>
          <t>in vivo preizkus mikronukleusov pri sesalcih</t>
        </is>
      </c>
      <c r="CQ368" s="2" t="inlineStr">
        <is>
          <t>3</t>
        </is>
      </c>
      <c r="CR368" s="2" t="inlineStr">
        <is>
          <t/>
        </is>
      </c>
      <c r="CS368" t="inlineStr">
        <is>
          <t/>
        </is>
      </c>
      <c r="CT368" t="inlineStr">
        <is>
          <t/>
        </is>
      </c>
      <c r="CU368" t="inlineStr">
        <is>
          <t/>
        </is>
      </c>
      <c r="CV368" t="inlineStr">
        <is>
          <t/>
        </is>
      </c>
      <c r="CW368" t="inlineStr">
        <is>
          <t/>
        </is>
      </c>
    </row>
    <row r="369">
      <c r="A369" s="1" t="str">
        <f>HYPERLINK("https://iate.europa.eu/entry/result/1532207/all", "1532207")</f>
        <v>1532207</v>
      </c>
      <c r="B369" t="inlineStr">
        <is>
          <t>SOCIAL QUESTIONS</t>
        </is>
      </c>
      <c r="C369" t="inlineStr">
        <is>
          <t>SOCIAL QUESTIONS|family|family;SOCIAL QUESTIONS|health|medical science;SOCIAL QUESTIONS|health|nutrition</t>
        </is>
      </c>
      <c r="D369" t="inlineStr">
        <is>
          <t>yes</t>
        </is>
      </c>
      <c r="E369" t="inlineStr">
        <is>
          <t/>
        </is>
      </c>
      <c r="F369" t="inlineStr">
        <is>
          <t/>
        </is>
      </c>
      <c r="G369" t="inlineStr">
        <is>
          <t/>
        </is>
      </c>
      <c r="H369" t="inlineStr">
        <is>
          <t/>
        </is>
      </c>
      <c r="I369" t="inlineStr">
        <is>
          <t/>
        </is>
      </c>
      <c r="J369" s="2" t="inlineStr">
        <is>
          <t>mlezivo</t>
        </is>
      </c>
      <c r="K369" s="2" t="inlineStr">
        <is>
          <t>3</t>
        </is>
      </c>
      <c r="L369" s="2" t="inlineStr">
        <is>
          <t/>
        </is>
      </c>
      <c r="M369" t="inlineStr">
        <is>
          <t>hustá, smetanově žlutá tekutina, produkovaná v prvních hodinách po porodu</t>
        </is>
      </c>
      <c r="N369" s="2" t="inlineStr">
        <is>
          <t>kolostrum|
colostrum|
råmælk</t>
        </is>
      </c>
      <c r="O369" s="2" t="inlineStr">
        <is>
          <t>3|
3|
3</t>
        </is>
      </c>
      <c r="P369" s="2" t="inlineStr">
        <is>
          <t xml:space="preserve">|
|
</t>
        </is>
      </c>
      <c r="Q369" t="inlineStr">
        <is>
          <t>gullig, særdeles koncentreret mælk, nøje tilpasset det nyfødte barns behov, som dannes i graviditeten fra 16. uge og lige efter fødslen</t>
        </is>
      </c>
      <c r="R369" s="2" t="inlineStr">
        <is>
          <t>Kolostrum|
Colostrum|
Kolostralmilch</t>
        </is>
      </c>
      <c r="S369" s="2" t="inlineStr">
        <is>
          <t>3|
3|
3</t>
        </is>
      </c>
      <c r="T369" s="2" t="inlineStr">
        <is>
          <t xml:space="preserve">|
|
</t>
        </is>
      </c>
      <c r="U369" t="inlineStr">
        <is>
          <t>das in der Schwangerschaft ab vierte Woche bis wenige Tage post partum gebildete eiweißreiche, wenig kaseinhaltige, gelbliche Brustdrüsensekret mit Fettkörnchenkugeln, Leukozyten und einigen freien Fettkügelchen, das auch Iso-AK enthält und sich progressiv in seiner Zusammensetzung in definitive Milch umwandelt</t>
        </is>
      </c>
      <c r="V369" s="2" t="inlineStr">
        <is>
          <t>πύαρ|
πρωτόγαλα|
κολόστρον</t>
        </is>
      </c>
      <c r="W369" s="2" t="inlineStr">
        <is>
          <t>3|
3|
3</t>
        </is>
      </c>
      <c r="X369" s="2" t="inlineStr">
        <is>
          <t xml:space="preserve">|
|
</t>
        </is>
      </c>
      <c r="Y369" t="inlineStr">
        <is>
          <t/>
        </is>
      </c>
      <c r="Z369" s="2" t="inlineStr">
        <is>
          <t>colostrum</t>
        </is>
      </c>
      <c r="AA369" s="2" t="inlineStr">
        <is>
          <t>3</t>
        </is>
      </c>
      <c r="AB369" s="2" t="inlineStr">
        <is>
          <t/>
        </is>
      </c>
      <c r="AC369" t="inlineStr">
        <is>
          <t>the first milk produced by the breasts which is a thick yellow consistency (1-2 days)</t>
        </is>
      </c>
      <c r="AD369" s="2" t="inlineStr">
        <is>
          <t>calostro</t>
        </is>
      </c>
      <c r="AE369" s="2" t="inlineStr">
        <is>
          <t>3</t>
        </is>
      </c>
      <c r="AF369" s="2" t="inlineStr">
        <is>
          <t/>
        </is>
      </c>
      <c r="AG369" t="inlineStr">
        <is>
          <t/>
        </is>
      </c>
      <c r="AH369" t="inlineStr">
        <is>
          <t/>
        </is>
      </c>
      <c r="AI369" t="inlineStr">
        <is>
          <t/>
        </is>
      </c>
      <c r="AJ369" t="inlineStr">
        <is>
          <t/>
        </is>
      </c>
      <c r="AK369" t="inlineStr">
        <is>
          <t/>
        </is>
      </c>
      <c r="AL369" s="2" t="inlineStr">
        <is>
          <t>kolostrum(i)|
ternimaito</t>
        </is>
      </c>
      <c r="AM369" s="2" t="inlineStr">
        <is>
          <t>3|
3</t>
        </is>
      </c>
      <c r="AN369" s="2" t="inlineStr">
        <is>
          <t xml:space="preserve">|
</t>
        </is>
      </c>
      <c r="AO369" t="inlineStr">
        <is>
          <t>ensimmäisinä synnytyksen jälkeisinä päivinä erittyvä vähärasvainen, runsaasti immunoglobuliineja ja muita proteiineja sisältävä maito</t>
        </is>
      </c>
      <c r="AP369" s="2" t="inlineStr">
        <is>
          <t>colostrum</t>
        </is>
      </c>
      <c r="AQ369" s="2" t="inlineStr">
        <is>
          <t>3</t>
        </is>
      </c>
      <c r="AR369" s="2" t="inlineStr">
        <is>
          <t/>
        </is>
      </c>
      <c r="AS369" t="inlineStr">
        <is>
          <t/>
        </is>
      </c>
      <c r="AT369" s="2" t="inlineStr">
        <is>
          <t>gruth buí</t>
        </is>
      </c>
      <c r="AU369" s="2" t="inlineStr">
        <is>
          <t>3</t>
        </is>
      </c>
      <c r="AV369" s="2" t="inlineStr">
        <is>
          <t/>
        </is>
      </c>
      <c r="AW369" t="inlineStr">
        <is>
          <t/>
        </is>
      </c>
      <c r="AX369" t="inlineStr">
        <is>
          <t/>
        </is>
      </c>
      <c r="AY369" t="inlineStr">
        <is>
          <t/>
        </is>
      </c>
      <c r="AZ369" t="inlineStr">
        <is>
          <t/>
        </is>
      </c>
      <c r="BA369" t="inlineStr">
        <is>
          <t/>
        </is>
      </c>
      <c r="BB369" t="inlineStr">
        <is>
          <t/>
        </is>
      </c>
      <c r="BC369" t="inlineStr">
        <is>
          <t/>
        </is>
      </c>
      <c r="BD369" t="inlineStr">
        <is>
          <t/>
        </is>
      </c>
      <c r="BE369" t="inlineStr">
        <is>
          <t/>
        </is>
      </c>
      <c r="BF369" s="2" t="inlineStr">
        <is>
          <t>colostro</t>
        </is>
      </c>
      <c r="BG369" s="2" t="inlineStr">
        <is>
          <t>3</t>
        </is>
      </c>
      <c r="BH369" s="2" t="inlineStr">
        <is>
          <t/>
        </is>
      </c>
      <c r="BI369" t="inlineStr">
        <is>
          <t>prima secrezione della ghiandola mammaria di colore giallastro, molto ricca di amminoacidi, vitamine, grassi, anticorpi e sali minerali, prodotta durante la gravidanza e nei primi giorni dopo il parto</t>
        </is>
      </c>
      <c r="BJ369" s="2" t="inlineStr">
        <is>
          <t>priešpienis</t>
        </is>
      </c>
      <c r="BK369" s="2" t="inlineStr">
        <is>
          <t>3</t>
        </is>
      </c>
      <c r="BL369" s="2" t="inlineStr">
        <is>
          <t/>
        </is>
      </c>
      <c r="BM369" t="inlineStr">
        <is>
          <t>moters patelės pieno liaukų sektretas, išsiskiriantis per pirmąsias 3–5 dienas po gimdymo</t>
        </is>
      </c>
      <c r="BN369" t="inlineStr">
        <is>
          <t/>
        </is>
      </c>
      <c r="BO369" t="inlineStr">
        <is>
          <t/>
        </is>
      </c>
      <c r="BP369" t="inlineStr">
        <is>
          <t/>
        </is>
      </c>
      <c r="BQ369" t="inlineStr">
        <is>
          <t/>
        </is>
      </c>
      <c r="BR369" t="inlineStr">
        <is>
          <t/>
        </is>
      </c>
      <c r="BS369" t="inlineStr">
        <is>
          <t/>
        </is>
      </c>
      <c r="BT369" t="inlineStr">
        <is>
          <t/>
        </is>
      </c>
      <c r="BU369" t="inlineStr">
        <is>
          <t/>
        </is>
      </c>
      <c r="BV369" s="2" t="inlineStr">
        <is>
          <t>colostrum</t>
        </is>
      </c>
      <c r="BW369" s="2" t="inlineStr">
        <is>
          <t>3</t>
        </is>
      </c>
      <c r="BX369" s="2" t="inlineStr">
        <is>
          <t/>
        </is>
      </c>
      <c r="BY369" t="inlineStr">
        <is>
          <t>vloeistof afgescheiden door de glandulae lactiferae een paar dagen voor of na de bevalling</t>
        </is>
      </c>
      <c r="BZ369" s="2" t="inlineStr">
        <is>
          <t>siara</t>
        </is>
      </c>
      <c r="CA369" s="2" t="inlineStr">
        <is>
          <t>3</t>
        </is>
      </c>
      <c r="CB369" s="2" t="inlineStr">
        <is>
          <t/>
        </is>
      </c>
      <c r="CC369" t="inlineStr">
        <is>
          <t>żółty płyn gromadzący się w piersi kobiet i samic ssaków przed porodem</t>
        </is>
      </c>
      <c r="CD369" s="2" t="inlineStr">
        <is>
          <t>colostro</t>
        </is>
      </c>
      <c r="CE369" s="2" t="inlineStr">
        <is>
          <t>3</t>
        </is>
      </c>
      <c r="CF369" s="2" t="inlineStr">
        <is>
          <t/>
        </is>
      </c>
      <c r="CG369" t="inlineStr">
        <is>
          <t/>
        </is>
      </c>
      <c r="CH369" s="2" t="inlineStr">
        <is>
          <t>colostru</t>
        </is>
      </c>
      <c r="CI369" s="2" t="inlineStr">
        <is>
          <t>3</t>
        </is>
      </c>
      <c r="CJ369" s="2" t="inlineStr">
        <is>
          <t/>
        </is>
      </c>
      <c r="CK369" t="inlineStr">
        <is>
          <t>secreție a glandei mamare la câteva zile după naștere, prima hrană a nou-născutului</t>
        </is>
      </c>
      <c r="CL369" t="inlineStr">
        <is>
          <t/>
        </is>
      </c>
      <c r="CM369" t="inlineStr">
        <is>
          <t/>
        </is>
      </c>
      <c r="CN369" t="inlineStr">
        <is>
          <t/>
        </is>
      </c>
      <c r="CO369" t="inlineStr">
        <is>
          <t/>
        </is>
      </c>
      <c r="CP369" t="inlineStr">
        <is>
          <t/>
        </is>
      </c>
      <c r="CQ369" t="inlineStr">
        <is>
          <t/>
        </is>
      </c>
      <c r="CR369" t="inlineStr">
        <is>
          <t/>
        </is>
      </c>
      <c r="CS369" t="inlineStr">
        <is>
          <t/>
        </is>
      </c>
      <c r="CT369" s="2" t="inlineStr">
        <is>
          <t>råmjölk</t>
        </is>
      </c>
      <c r="CU369" s="2" t="inlineStr">
        <is>
          <t>3</t>
        </is>
      </c>
      <c r="CV369" s="2" t="inlineStr">
        <is>
          <t/>
        </is>
      </c>
      <c r="CW369" t="inlineStr">
        <is>
          <t>den mjölk hos däggdjur som produceras de första dygnen efter förlossningen</t>
        </is>
      </c>
    </row>
    <row r="370">
      <c r="A370" s="1" t="str">
        <f>HYPERLINK("https://iate.europa.eu/entry/result/1106136/all", "1106136")</f>
        <v>1106136</v>
      </c>
      <c r="B370" t="inlineStr">
        <is>
          <t>SOCIAL QUESTIONS</t>
        </is>
      </c>
      <c r="C370" t="inlineStr">
        <is>
          <t>SOCIAL QUESTIONS|health|pharmaceutical industry</t>
        </is>
      </c>
      <c r="D370" t="inlineStr">
        <is>
          <t>yes</t>
        </is>
      </c>
      <c r="E370" t="inlineStr">
        <is>
          <t/>
        </is>
      </c>
      <c r="F370" s="2" t="inlineStr">
        <is>
          <t>терапевтична част</t>
        </is>
      </c>
      <c r="G370" s="2" t="inlineStr">
        <is>
          <t>3</t>
        </is>
      </c>
      <c r="H370" s="2" t="inlineStr">
        <is>
          <t/>
        </is>
      </c>
      <c r="I370" t="inlineStr">
        <is>
          <t>частта от активното вещество, която осигурява терапевтичната активност</t>
        </is>
      </c>
      <c r="J370" s="2" t="inlineStr">
        <is>
          <t>léčivá složka|
účinná složka</t>
        </is>
      </c>
      <c r="K370" s="2" t="inlineStr">
        <is>
          <t>3|
3</t>
        </is>
      </c>
      <c r="L370" s="2" t="inlineStr">
        <is>
          <t xml:space="preserve">|
</t>
        </is>
      </c>
      <c r="M370" t="inlineStr">
        <is>
          <t>molekula nebo iont vyvolávající fyziologický nebo farmakologický účinek účinné látky</t>
        </is>
      </c>
      <c r="N370" s="2" t="inlineStr">
        <is>
          <t>terapeutisk andel</t>
        </is>
      </c>
      <c r="O370" s="2" t="inlineStr">
        <is>
          <t>3</t>
        </is>
      </c>
      <c r="P370" s="2" t="inlineStr">
        <is>
          <t/>
        </is>
      </c>
      <c r="Q370" t="inlineStr">
        <is>
          <t/>
        </is>
      </c>
      <c r="R370" s="2" t="inlineStr">
        <is>
          <t>therapeutisch wirksamer Anteil|
wirksamer Anteil</t>
        </is>
      </c>
      <c r="S370" s="2" t="inlineStr">
        <is>
          <t>3|
3</t>
        </is>
      </c>
      <c r="T370" s="2" t="inlineStr">
        <is>
          <t xml:space="preserve">|
</t>
        </is>
      </c>
      <c r="U370" t="inlineStr">
        <is>
          <t/>
        </is>
      </c>
      <c r="V370" s="2" t="inlineStr">
        <is>
          <t>θεραπευτική ποσότητα|
θεραπευτικό τμήμα</t>
        </is>
      </c>
      <c r="W370" s="2" t="inlineStr">
        <is>
          <t>3|
3</t>
        </is>
      </c>
      <c r="X370" s="2" t="inlineStr">
        <is>
          <t xml:space="preserve">|
</t>
        </is>
      </c>
      <c r="Y370" t="inlineStr">
        <is>
          <t/>
        </is>
      </c>
      <c r="Z370" s="2" t="inlineStr">
        <is>
          <t>therapeutic moiety|
active moiety</t>
        </is>
      </c>
      <c r="AA370" s="2" t="inlineStr">
        <is>
          <t>3|
3</t>
        </is>
      </c>
      <c r="AB370" s="2" t="inlineStr">
        <is>
          <t xml:space="preserve">|
</t>
        </is>
      </c>
      <c r="AC370" t="inlineStr">
        <is>
          <t>molecule or ion - excluding those appended portions of the molecule that cause the active substance&lt;sup&gt;1&lt;/sup&gt; to be an ester, salt or other non-covalent derivative (e.g. hydrate, complex, chelate) of the molecule - responsible for the physiological or pharmacological action of the active substance&lt;p&gt;&lt;sup&gt;1&lt;/sup&gt; active substance [ &lt;a href="/entry/result/35093/all" id="ENTRY_TO_ENTRY_CONVERTER" target="_blank"&gt;IATE:35093&lt;/a&gt; ]&lt;/p&gt;</t>
        </is>
      </c>
      <c r="AD370" s="2" t="inlineStr">
        <is>
          <t>fracción terapéutica</t>
        </is>
      </c>
      <c r="AE370" s="2" t="inlineStr">
        <is>
          <t>3</t>
        </is>
      </c>
      <c r="AF370" s="2" t="inlineStr">
        <is>
          <t/>
        </is>
      </c>
      <c r="AG370" t="inlineStr">
        <is>
          <t>Parte del medicamento que es principalmente responsable de su efecto terapéutico en el consumidor.</t>
        </is>
      </c>
      <c r="AH370" s="2" t="inlineStr">
        <is>
          <t>terapeutiliselt aktiivne osa</t>
        </is>
      </c>
      <c r="AI370" s="2" t="inlineStr">
        <is>
          <t>3</t>
        </is>
      </c>
      <c r="AJ370" s="2" t="inlineStr">
        <is>
          <t/>
        </is>
      </c>
      <c r="AK370" t="inlineStr">
        <is>
          <t/>
        </is>
      </c>
      <c r="AL370" s="2" t="inlineStr">
        <is>
          <t>terapeuttinen osa</t>
        </is>
      </c>
      <c r="AM370" s="2" t="inlineStr">
        <is>
          <t>3</t>
        </is>
      </c>
      <c r="AN370" s="2" t="inlineStr">
        <is>
          <t/>
        </is>
      </c>
      <c r="AO370" t="inlineStr">
        <is>
          <t/>
        </is>
      </c>
      <c r="AP370" s="2" t="inlineStr">
        <is>
          <t>fraction thérapeutique|
fraction active</t>
        </is>
      </c>
      <c r="AQ370" s="2" t="inlineStr">
        <is>
          <t>3|
3</t>
        </is>
      </c>
      <c r="AR370" s="2" t="inlineStr">
        <is>
          <t xml:space="preserve">|
</t>
        </is>
      </c>
      <c r="AS370" t="inlineStr">
        <is>
          <t>partie d'une substance active qui porte l'activité pharmacologique</t>
        </is>
      </c>
      <c r="AT370" s="2" t="inlineStr">
        <is>
          <t>páirt theiripeach</t>
        </is>
      </c>
      <c r="AU370" s="2" t="inlineStr">
        <is>
          <t>3</t>
        </is>
      </c>
      <c r="AV370" s="2" t="inlineStr">
        <is>
          <t/>
        </is>
      </c>
      <c r="AW370" t="inlineStr">
        <is>
          <t/>
        </is>
      </c>
      <c r="AX370" t="inlineStr">
        <is>
          <t/>
        </is>
      </c>
      <c r="AY370" t="inlineStr">
        <is>
          <t/>
        </is>
      </c>
      <c r="AZ370" t="inlineStr">
        <is>
          <t/>
        </is>
      </c>
      <c r="BA370" t="inlineStr">
        <is>
          <t/>
        </is>
      </c>
      <c r="BB370" s="2" t="inlineStr">
        <is>
          <t>a hatóanyag élettani vagy farmakológiai hatásáért felelős összetevője|
terápiásan hatékony összetevő</t>
        </is>
      </c>
      <c r="BC370" s="2" t="inlineStr">
        <is>
          <t>3|
3</t>
        </is>
      </c>
      <c r="BD370" s="2" t="inlineStr">
        <is>
          <t>|
preferred</t>
        </is>
      </c>
      <c r="BE370" t="inlineStr">
        <is>
          <t/>
        </is>
      </c>
      <c r="BF370" s="2" t="inlineStr">
        <is>
          <t>parte terapeuticamente attiva|
frazione terapeutica|
parte terapeutica</t>
        </is>
      </c>
      <c r="BG370" s="2" t="inlineStr">
        <is>
          <t>3|
3|
3</t>
        </is>
      </c>
      <c r="BH370" s="2" t="inlineStr">
        <is>
          <t xml:space="preserve">|
|
</t>
        </is>
      </c>
      <c r="BI370" t="inlineStr">
        <is>
          <t>porzione del medicinale che è primariamente responsabile del suo effetto terapeutico sul consumatore</t>
        </is>
      </c>
      <c r="BJ370" s="2" t="inlineStr">
        <is>
          <t>terapinio poveikio molekulė arba jonas</t>
        </is>
      </c>
      <c r="BK370" s="2" t="inlineStr">
        <is>
          <t>2</t>
        </is>
      </c>
      <c r="BL370" s="2" t="inlineStr">
        <is>
          <t/>
        </is>
      </c>
      <c r="BM370" t="inlineStr">
        <is>
          <t>psichologinį arba farmakologinį poveikį lemianti molekulė ar jonas veikliojoje medžiagoje</t>
        </is>
      </c>
      <c r="BN370" s="2" t="inlineStr">
        <is>
          <t>terapeitiskā struktūrdaļa</t>
        </is>
      </c>
      <c r="BO370" s="2" t="inlineStr">
        <is>
          <t>3</t>
        </is>
      </c>
      <c r="BP370" s="2" t="inlineStr">
        <is>
          <t/>
        </is>
      </c>
      <c r="BQ370" t="inlineStr">
        <is>
          <t/>
        </is>
      </c>
      <c r="BR370" s="2" t="inlineStr">
        <is>
          <t>frazzjoni terapewtika|
frazzjoni attiva</t>
        </is>
      </c>
      <c r="BS370" s="2" t="inlineStr">
        <is>
          <t>3|
3</t>
        </is>
      </c>
      <c r="BT370" s="2" t="inlineStr">
        <is>
          <t xml:space="preserve">|
</t>
        </is>
      </c>
      <c r="BU370" t="inlineStr">
        <is>
          <t>il-molekula jew il-jon responsabbli għall-azzjoni fiżjoloġika jew farmakoloġika ta' mediċina jew sustanza kimika</t>
        </is>
      </c>
      <c r="BV370" s="2" t="inlineStr">
        <is>
          <t>therapeutisch deel|
werkzaam gedeelte</t>
        </is>
      </c>
      <c r="BW370" s="2" t="inlineStr">
        <is>
          <t>3|
2</t>
        </is>
      </c>
      <c r="BX370" s="2" t="inlineStr">
        <is>
          <t xml:space="preserve">|
</t>
        </is>
      </c>
      <c r="BY370" t="inlineStr">
        <is>
          <t>deel van een molecule van een &lt;i&gt;werkzame stof&lt;/i&gt; [ &lt;a href="/entry/result/35093/all" id="ENTRY_TO_ENTRY_CONVERTER" target="_blank"&gt;IATE:35093&lt;/a&gt; ] dat zorgt voor de &lt;i&gt;therapeutische werking&lt;/i&gt; [ &lt;a href="/entry/result/3521005/all" id="ENTRY_TO_ENTRY_CONVERTER" target="_blank"&gt;IATE:3521005&lt;/a&gt; ]</t>
        </is>
      </c>
      <c r="BZ370" s="2" t="inlineStr">
        <is>
          <t>cząsteczka terapeutyczna</t>
        </is>
      </c>
      <c r="CA370" s="2" t="inlineStr">
        <is>
          <t>3</t>
        </is>
      </c>
      <c r="CB370" s="2" t="inlineStr">
        <is>
          <t/>
        </is>
      </c>
      <c r="CC370" t="inlineStr">
        <is>
          <t/>
        </is>
      </c>
      <c r="CD370" s="2" t="inlineStr">
        <is>
          <t>fração terapêutica|
fração ativa</t>
        </is>
      </c>
      <c r="CE370" s="2" t="inlineStr">
        <is>
          <t>3|
3</t>
        </is>
      </c>
      <c r="CF370" s="2" t="inlineStr">
        <is>
          <t xml:space="preserve">|
</t>
        </is>
      </c>
      <c r="CG370" t="inlineStr">
        <is>
          <t/>
        </is>
      </c>
      <c r="CH370" s="2" t="inlineStr">
        <is>
          <t>fracțiune terapeutică|
fracțiune activă</t>
        </is>
      </c>
      <c r="CI370" s="2" t="inlineStr">
        <is>
          <t>3|
3</t>
        </is>
      </c>
      <c r="CJ370" s="2" t="inlineStr">
        <is>
          <t xml:space="preserve">|
</t>
        </is>
      </c>
      <c r="CK370" t="inlineStr">
        <is>
          <t/>
        </is>
      </c>
      <c r="CL370" s="2" t="inlineStr">
        <is>
          <t>aktívna zložka</t>
        </is>
      </c>
      <c r="CM370" s="2" t="inlineStr">
        <is>
          <t>3</t>
        </is>
      </c>
      <c r="CN370" s="2" t="inlineStr">
        <is>
          <t/>
        </is>
      </c>
      <c r="CO370" t="inlineStr">
        <is>
          <t/>
        </is>
      </c>
      <c r="CP370" s="2" t="inlineStr">
        <is>
          <t>terapevtski del učinkovine</t>
        </is>
      </c>
      <c r="CQ370" s="2" t="inlineStr">
        <is>
          <t>3</t>
        </is>
      </c>
      <c r="CR370" s="2" t="inlineStr">
        <is>
          <t/>
        </is>
      </c>
      <c r="CS370" t="inlineStr">
        <is>
          <t/>
        </is>
      </c>
      <c r="CT370" s="2" t="inlineStr">
        <is>
          <t>terapeutisk komponent</t>
        </is>
      </c>
      <c r="CU370" s="2" t="inlineStr">
        <is>
          <t>2</t>
        </is>
      </c>
      <c r="CV370" s="2" t="inlineStr">
        <is>
          <t/>
        </is>
      </c>
      <c r="CW370" t="inlineStr">
        <is>
          <t/>
        </is>
      </c>
    </row>
    <row r="371">
      <c r="A371" s="1" t="str">
        <f>HYPERLINK("https://iate.europa.eu/entry/result/3510310/all", "3510310")</f>
        <v>3510310</v>
      </c>
      <c r="B371" t="inlineStr">
        <is>
          <t>AGRICULTURE, FORESTRY AND FISHERIES</t>
        </is>
      </c>
      <c r="C371" t="inlineStr">
        <is>
          <t>AGRICULTURE, FORESTRY AND FISHERIES|agricultural activity|animal health</t>
        </is>
      </c>
      <c r="D371" t="inlineStr">
        <is>
          <t>yes</t>
        </is>
      </c>
      <c r="E371" t="inlineStr">
        <is>
          <t/>
        </is>
      </c>
      <c r="F371" t="inlineStr">
        <is>
          <t/>
        </is>
      </c>
      <c r="G371" t="inlineStr">
        <is>
          <t/>
        </is>
      </c>
      <c r="H371" t="inlineStr">
        <is>
          <t/>
        </is>
      </c>
      <c r="I371" t="inlineStr">
        <is>
          <t/>
        </is>
      </c>
      <c r="J371" t="inlineStr">
        <is>
          <t/>
        </is>
      </c>
      <c r="K371" t="inlineStr">
        <is>
          <t/>
        </is>
      </c>
      <c r="L371" t="inlineStr">
        <is>
          <t/>
        </is>
      </c>
      <c r="M371" t="inlineStr">
        <is>
          <t/>
        </is>
      </c>
      <c r="N371" t="inlineStr">
        <is>
          <t/>
        </is>
      </c>
      <c r="O371" t="inlineStr">
        <is>
          <t/>
        </is>
      </c>
      <c r="P371" t="inlineStr">
        <is>
          <t/>
        </is>
      </c>
      <c r="Q371" t="inlineStr">
        <is>
          <t/>
        </is>
      </c>
      <c r="R371" t="inlineStr">
        <is>
          <t/>
        </is>
      </c>
      <c r="S371" t="inlineStr">
        <is>
          <t/>
        </is>
      </c>
      <c r="T371" t="inlineStr">
        <is>
          <t/>
        </is>
      </c>
      <c r="U371" t="inlineStr">
        <is>
          <t/>
        </is>
      </c>
      <c r="V371" s="2" t="inlineStr">
        <is>
          <t>ανοσοεξασθενημένο</t>
        </is>
      </c>
      <c r="W371" s="2" t="inlineStr">
        <is>
          <t>4</t>
        </is>
      </c>
      <c r="X371" s="2" t="inlineStr">
        <is>
          <t/>
        </is>
      </c>
      <c r="Y371" t="inlineStr">
        <is>
          <t/>
        </is>
      </c>
      <c r="Z371" s="2" t="inlineStr">
        <is>
          <t>immunocompromised</t>
        </is>
      </c>
      <c r="AA371" s="2" t="inlineStr">
        <is>
          <t>2</t>
        </is>
      </c>
      <c r="AB371" s="2" t="inlineStr">
        <is>
          <t/>
        </is>
      </c>
      <c r="AC371" t="inlineStr">
        <is>
          <t/>
        </is>
      </c>
      <c r="AD371" t="inlineStr">
        <is>
          <t/>
        </is>
      </c>
      <c r="AE371" t="inlineStr">
        <is>
          <t/>
        </is>
      </c>
      <c r="AF371" t="inlineStr">
        <is>
          <t/>
        </is>
      </c>
      <c r="AG371" t="inlineStr">
        <is>
          <t/>
        </is>
      </c>
      <c r="AH371" s="2" t="inlineStr">
        <is>
          <t>pärsitud immuunsusega</t>
        </is>
      </c>
      <c r="AI371" s="2" t="inlineStr">
        <is>
          <t>3</t>
        </is>
      </c>
      <c r="AJ371" s="2" t="inlineStr">
        <is>
          <t/>
        </is>
      </c>
      <c r="AK371" t="inlineStr">
        <is>
          <t/>
        </is>
      </c>
      <c r="AL371" t="inlineStr">
        <is>
          <t/>
        </is>
      </c>
      <c r="AM371" t="inlineStr">
        <is>
          <t/>
        </is>
      </c>
      <c r="AN371" t="inlineStr">
        <is>
          <t/>
        </is>
      </c>
      <c r="AO371" t="inlineStr">
        <is>
          <t/>
        </is>
      </c>
      <c r="AP371" t="inlineStr">
        <is>
          <t/>
        </is>
      </c>
      <c r="AQ371" t="inlineStr">
        <is>
          <t/>
        </is>
      </c>
      <c r="AR371" t="inlineStr">
        <is>
          <t/>
        </is>
      </c>
      <c r="AS371" t="inlineStr">
        <is>
          <t/>
        </is>
      </c>
      <c r="AT371" s="2" t="inlineStr">
        <is>
          <t>lagaithe maidir le himdhíonacht|
sochta maidir le himdhíonacht</t>
        </is>
      </c>
      <c r="AU371" s="2" t="inlineStr">
        <is>
          <t>3|
3</t>
        </is>
      </c>
      <c r="AV371" s="2" t="inlineStr">
        <is>
          <t xml:space="preserve">|
</t>
        </is>
      </c>
      <c r="AW371" t="inlineStr">
        <is>
          <t/>
        </is>
      </c>
      <c r="AX371" t="inlineStr">
        <is>
          <t/>
        </is>
      </c>
      <c r="AY371" t="inlineStr">
        <is>
          <t/>
        </is>
      </c>
      <c r="AZ371" t="inlineStr">
        <is>
          <t/>
        </is>
      </c>
      <c r="BA371" t="inlineStr">
        <is>
          <t/>
        </is>
      </c>
      <c r="BB371" s="2" t="inlineStr">
        <is>
          <t>immunkompromittált</t>
        </is>
      </c>
      <c r="BC371" s="2" t="inlineStr">
        <is>
          <t>3</t>
        </is>
      </c>
      <c r="BD371" s="2" t="inlineStr">
        <is>
          <t/>
        </is>
      </c>
      <c r="BE371" t="inlineStr">
        <is>
          <t>a normálisnál gyengébb immunreakcióra képes</t>
        </is>
      </c>
      <c r="BF371" t="inlineStr">
        <is>
          <t/>
        </is>
      </c>
      <c r="BG371" t="inlineStr">
        <is>
          <t/>
        </is>
      </c>
      <c r="BH371" t="inlineStr">
        <is>
          <t/>
        </is>
      </c>
      <c r="BI371" t="inlineStr">
        <is>
          <t/>
        </is>
      </c>
      <c r="BJ371" s="2" t="inlineStr">
        <is>
          <t>turintis imunodeficitą</t>
        </is>
      </c>
      <c r="BK371" s="2" t="inlineStr">
        <is>
          <t>3</t>
        </is>
      </c>
      <c r="BL371" s="2" t="inlineStr">
        <is>
          <t/>
        </is>
      </c>
      <c r="BM371" t="inlineStr">
        <is>
          <t/>
        </is>
      </c>
      <c r="BN371" s="2" t="inlineStr">
        <is>
          <t>imūnkompromitēts</t>
        </is>
      </c>
      <c r="BO371" s="2" t="inlineStr">
        <is>
          <t>3</t>
        </is>
      </c>
      <c r="BP371" s="2" t="inlineStr">
        <is>
          <t/>
        </is>
      </c>
      <c r="BQ371" t="inlineStr">
        <is>
          <t>Organisms, kas nespēj izveidot normālu imūnsistēmas atbildi nepietiekama uztura, imūndeficīta vai imūnsupresīvas terapijas ietekmes rezultātā</t>
        </is>
      </c>
      <c r="BR371" t="inlineStr">
        <is>
          <t/>
        </is>
      </c>
      <c r="BS371" t="inlineStr">
        <is>
          <t/>
        </is>
      </c>
      <c r="BT371" t="inlineStr">
        <is>
          <t/>
        </is>
      </c>
      <c r="BU371" t="inlineStr">
        <is>
          <t/>
        </is>
      </c>
      <c r="BV371" s="2" t="inlineStr">
        <is>
          <t>met immunodeficiëntie</t>
        </is>
      </c>
      <c r="BW371" s="2" t="inlineStr">
        <is>
          <t>3</t>
        </is>
      </c>
      <c r="BX371" s="2" t="inlineStr">
        <is>
          <t/>
        </is>
      </c>
      <c r="BY371" t="inlineStr">
        <is>
          <t>van dieren of mensen: met verminderde weerstand</t>
        </is>
      </c>
      <c r="BZ371" s="2" t="inlineStr">
        <is>
          <t>zgodność immunologiczna</t>
        </is>
      </c>
      <c r="CA371" s="2" t="inlineStr">
        <is>
          <t>3</t>
        </is>
      </c>
      <c r="CB371" s="2" t="inlineStr">
        <is>
          <t/>
        </is>
      </c>
      <c r="CC371" t="inlineStr">
        <is>
          <t/>
        </is>
      </c>
      <c r="CD371" s="2" t="inlineStr">
        <is>
          <t>imunocomprometido</t>
        </is>
      </c>
      <c r="CE371" s="2" t="inlineStr">
        <is>
          <t>3</t>
        </is>
      </c>
      <c r="CF371" s="2" t="inlineStr">
        <is>
          <t/>
        </is>
      </c>
      <c r="CG371" t="inlineStr">
        <is>
          <t/>
        </is>
      </c>
      <c r="CH371" s="2" t="inlineStr">
        <is>
          <t>imunosupresat</t>
        </is>
      </c>
      <c r="CI371" s="2" t="inlineStr">
        <is>
          <t>3</t>
        </is>
      </c>
      <c r="CJ371" s="2" t="inlineStr">
        <is>
          <t/>
        </is>
      </c>
      <c r="CK371" t="inlineStr">
        <is>
          <t/>
        </is>
      </c>
      <c r="CL371" s="2" t="inlineStr">
        <is>
          <t>s oslabenou imunitou</t>
        </is>
      </c>
      <c r="CM371" s="2" t="inlineStr">
        <is>
          <t>3</t>
        </is>
      </c>
      <c r="CN371" s="2" t="inlineStr">
        <is>
          <t/>
        </is>
      </c>
      <c r="CO371" t="inlineStr">
        <is>
          <t/>
        </is>
      </c>
      <c r="CP371" s="2" t="inlineStr">
        <is>
          <t>imunsko okrnjen</t>
        </is>
      </c>
      <c r="CQ371" s="2" t="inlineStr">
        <is>
          <t>3</t>
        </is>
      </c>
      <c r="CR371" s="2" t="inlineStr">
        <is>
          <t/>
        </is>
      </c>
      <c r="CS371" t="inlineStr">
        <is>
          <t/>
        </is>
      </c>
      <c r="CT371" t="inlineStr">
        <is>
          <t/>
        </is>
      </c>
      <c r="CU371" t="inlineStr">
        <is>
          <t/>
        </is>
      </c>
      <c r="CV371" t="inlineStr">
        <is>
          <t/>
        </is>
      </c>
      <c r="CW371" t="inlineStr">
        <is>
          <t/>
        </is>
      </c>
    </row>
    <row r="372">
      <c r="A372" s="1" t="str">
        <f>HYPERLINK("https://iate.europa.eu/entry/result/1150092/all", "1150092")</f>
        <v>1150092</v>
      </c>
      <c r="B372" t="inlineStr">
        <is>
          <t>SOCIAL QUESTIONS</t>
        </is>
      </c>
      <c r="C372" t="inlineStr">
        <is>
          <t>SOCIAL QUESTIONS|health|pharmaceutical industry</t>
        </is>
      </c>
      <c r="D372" t="inlineStr">
        <is>
          <t>yes</t>
        </is>
      </c>
      <c r="E372" t="inlineStr">
        <is>
          <t/>
        </is>
      </c>
      <c r="F372" t="inlineStr">
        <is>
          <t/>
        </is>
      </c>
      <c r="G372" t="inlineStr">
        <is>
          <t/>
        </is>
      </c>
      <c r="H372" t="inlineStr">
        <is>
          <t/>
        </is>
      </c>
      <c r="I372" t="inlineStr">
        <is>
          <t/>
        </is>
      </c>
      <c r="J372" t="inlineStr">
        <is>
          <t/>
        </is>
      </c>
      <c r="K372" t="inlineStr">
        <is>
          <t/>
        </is>
      </c>
      <c r="L372" t="inlineStr">
        <is>
          <t/>
        </is>
      </c>
      <c r="M372" t="inlineStr">
        <is>
          <t/>
        </is>
      </c>
      <c r="N372" t="inlineStr">
        <is>
          <t/>
        </is>
      </c>
      <c r="O372" t="inlineStr">
        <is>
          <t/>
        </is>
      </c>
      <c r="P372" t="inlineStr">
        <is>
          <t/>
        </is>
      </c>
      <c r="Q372" t="inlineStr">
        <is>
          <t/>
        </is>
      </c>
      <c r="R372" s="2" t="inlineStr">
        <is>
          <t>Rezeptor für Opiate|
Opiat-Rezeptor</t>
        </is>
      </c>
      <c r="S372" s="2" t="inlineStr">
        <is>
          <t>3|
3</t>
        </is>
      </c>
      <c r="T372" s="2" t="inlineStr">
        <is>
          <t xml:space="preserve">|
</t>
        </is>
      </c>
      <c r="U372" t="inlineStr">
        <is>
          <t/>
        </is>
      </c>
      <c r="V372" t="inlineStr">
        <is>
          <t/>
        </is>
      </c>
      <c r="W372" t="inlineStr">
        <is>
          <t/>
        </is>
      </c>
      <c r="X372" t="inlineStr">
        <is>
          <t/>
        </is>
      </c>
      <c r="Y372" t="inlineStr">
        <is>
          <t/>
        </is>
      </c>
      <c r="Z372" s="2" t="inlineStr">
        <is>
          <t>opioid receptor|
receptors</t>
        </is>
      </c>
      <c r="AA372" s="2" t="inlineStr">
        <is>
          <t>3|
1</t>
        </is>
      </c>
      <c r="AB372" s="2" t="inlineStr">
        <is>
          <t xml:space="preserve">|
</t>
        </is>
      </c>
      <c r="AC372" t="inlineStr">
        <is>
          <t>receptor with &lt;i&gt;opioids&lt;/i&gt; [ &lt;a href="/entry/result/3529317/all" id="ENTRY_TO_ENTRY_CONVERTER" target="_blank"&gt;IATE:3529317&lt;/a&gt; ] as ligands</t>
        </is>
      </c>
      <c r="AD372" t="inlineStr">
        <is>
          <t/>
        </is>
      </c>
      <c r="AE372" t="inlineStr">
        <is>
          <t/>
        </is>
      </c>
      <c r="AF372" t="inlineStr">
        <is>
          <t/>
        </is>
      </c>
      <c r="AG372" t="inlineStr">
        <is>
          <t/>
        </is>
      </c>
      <c r="AH372" t="inlineStr">
        <is>
          <t/>
        </is>
      </c>
      <c r="AI372" t="inlineStr">
        <is>
          <t/>
        </is>
      </c>
      <c r="AJ372" t="inlineStr">
        <is>
          <t/>
        </is>
      </c>
      <c r="AK372" t="inlineStr">
        <is>
          <t/>
        </is>
      </c>
      <c r="AL372" t="inlineStr">
        <is>
          <t/>
        </is>
      </c>
      <c r="AM372" t="inlineStr">
        <is>
          <t/>
        </is>
      </c>
      <c r="AN372" t="inlineStr">
        <is>
          <t/>
        </is>
      </c>
      <c r="AO372" t="inlineStr">
        <is>
          <t/>
        </is>
      </c>
      <c r="AP372" s="2" t="inlineStr">
        <is>
          <t>récepteur opioïde</t>
        </is>
      </c>
      <c r="AQ372" s="2" t="inlineStr">
        <is>
          <t>3</t>
        </is>
      </c>
      <c r="AR372" s="2" t="inlineStr">
        <is>
          <t/>
        </is>
      </c>
      <c r="AS372" t="inlineStr">
        <is>
          <t>récepteur cérébral des opiacés</t>
        </is>
      </c>
      <c r="AT372" s="2" t="inlineStr">
        <is>
          <t>gabhdóir ópóideach</t>
        </is>
      </c>
      <c r="AU372" s="2" t="inlineStr">
        <is>
          <t>3</t>
        </is>
      </c>
      <c r="AV372" s="2" t="inlineStr">
        <is>
          <t/>
        </is>
      </c>
      <c r="AW372" t="inlineStr">
        <is>
          <t/>
        </is>
      </c>
      <c r="AX372" t="inlineStr">
        <is>
          <t/>
        </is>
      </c>
      <c r="AY372" t="inlineStr">
        <is>
          <t/>
        </is>
      </c>
      <c r="AZ372" t="inlineStr">
        <is>
          <t/>
        </is>
      </c>
      <c r="BA372" t="inlineStr">
        <is>
          <t/>
        </is>
      </c>
      <c r="BB372" t="inlineStr">
        <is>
          <t/>
        </is>
      </c>
      <c r="BC372" t="inlineStr">
        <is>
          <t/>
        </is>
      </c>
      <c r="BD372" t="inlineStr">
        <is>
          <t/>
        </is>
      </c>
      <c r="BE372" t="inlineStr">
        <is>
          <t/>
        </is>
      </c>
      <c r="BF372" s="2" t="inlineStr">
        <is>
          <t>recettore degli oppioidi</t>
        </is>
      </c>
      <c r="BG372" s="2" t="inlineStr">
        <is>
          <t>3</t>
        </is>
      </c>
      <c r="BH372" s="2" t="inlineStr">
        <is>
          <t/>
        </is>
      </c>
      <c r="BI372" t="inlineStr">
        <is>
          <t/>
        </is>
      </c>
      <c r="BJ372" t="inlineStr">
        <is>
          <t/>
        </is>
      </c>
      <c r="BK372" t="inlineStr">
        <is>
          <t/>
        </is>
      </c>
      <c r="BL372" t="inlineStr">
        <is>
          <t/>
        </is>
      </c>
      <c r="BM372" t="inlineStr">
        <is>
          <t/>
        </is>
      </c>
      <c r="BN372" s="2" t="inlineStr">
        <is>
          <t>opioīdu receptors</t>
        </is>
      </c>
      <c r="BO372" s="2" t="inlineStr">
        <is>
          <t>3</t>
        </is>
      </c>
      <c r="BP372" s="2" t="inlineStr">
        <is>
          <t/>
        </is>
      </c>
      <c r="BQ372" t="inlineStr">
        <is>
          <t/>
        </is>
      </c>
      <c r="BR372" t="inlineStr">
        <is>
          <t/>
        </is>
      </c>
      <c r="BS372" t="inlineStr">
        <is>
          <t/>
        </is>
      </c>
      <c r="BT372" t="inlineStr">
        <is>
          <t/>
        </is>
      </c>
      <c r="BU372" t="inlineStr">
        <is>
          <t/>
        </is>
      </c>
      <c r="BV372" t="inlineStr">
        <is>
          <t/>
        </is>
      </c>
      <c r="BW372" t="inlineStr">
        <is>
          <t/>
        </is>
      </c>
      <c r="BX372" t="inlineStr">
        <is>
          <t/>
        </is>
      </c>
      <c r="BY372" t="inlineStr">
        <is>
          <t/>
        </is>
      </c>
      <c r="BZ372" s="2" t="inlineStr">
        <is>
          <t>receptor opioidowy</t>
        </is>
      </c>
      <c r="CA372" s="2" t="inlineStr">
        <is>
          <t>3</t>
        </is>
      </c>
      <c r="CB372" s="2" t="inlineStr">
        <is>
          <t/>
        </is>
      </c>
      <c r="CC372" t="inlineStr">
        <is>
          <t>należący do układu endorfin receptor błonowy ośrodkowego układu nerwowego dla ligandów opioidów [ &lt;a href="/entry/result/3529317/all" id="ENTRY_TO_ENTRY_CONVERTER" target="_blank"&gt;IATE:3529317&lt;/a&gt; ]</t>
        </is>
      </c>
      <c r="CD372" s="2" t="inlineStr">
        <is>
          <t>recetor opioide</t>
        </is>
      </c>
      <c r="CE372" s="2" t="inlineStr">
        <is>
          <t>3</t>
        </is>
      </c>
      <c r="CF372" s="2" t="inlineStr">
        <is>
          <t/>
        </is>
      </c>
      <c r="CG372" t="inlineStr">
        <is>
          <t/>
        </is>
      </c>
      <c r="CH372" t="inlineStr">
        <is>
          <t/>
        </is>
      </c>
      <c r="CI372" t="inlineStr">
        <is>
          <t/>
        </is>
      </c>
      <c r="CJ372" t="inlineStr">
        <is>
          <t/>
        </is>
      </c>
      <c r="CK372" t="inlineStr">
        <is>
          <t/>
        </is>
      </c>
      <c r="CL372" s="2" t="inlineStr">
        <is>
          <t>opioidný receptor</t>
        </is>
      </c>
      <c r="CM372" s="2" t="inlineStr">
        <is>
          <t>3</t>
        </is>
      </c>
      <c r="CN372" s="2" t="inlineStr">
        <is>
          <t/>
        </is>
      </c>
      <c r="CO372" t="inlineStr">
        <is>
          <t/>
        </is>
      </c>
      <c r="CP372" t="inlineStr">
        <is>
          <t/>
        </is>
      </c>
      <c r="CQ372" t="inlineStr">
        <is>
          <t/>
        </is>
      </c>
      <c r="CR372" t="inlineStr">
        <is>
          <t/>
        </is>
      </c>
      <c r="CS372" t="inlineStr">
        <is>
          <t/>
        </is>
      </c>
      <c r="CT372" t="inlineStr">
        <is>
          <t/>
        </is>
      </c>
      <c r="CU372" t="inlineStr">
        <is>
          <t/>
        </is>
      </c>
      <c r="CV372" t="inlineStr">
        <is>
          <t/>
        </is>
      </c>
      <c r="CW372" t="inlineStr">
        <is>
          <t/>
        </is>
      </c>
    </row>
    <row r="373">
      <c r="A373" s="1" t="str">
        <f>HYPERLINK("https://iate.europa.eu/entry/result/1075697/all", "1075697")</f>
        <v>1075697</v>
      </c>
      <c r="B373" t="inlineStr">
        <is>
          <t>AGRICULTURE, FORESTRY AND FISHERIES;SOCIAL QUESTIONS</t>
        </is>
      </c>
      <c r="C373" t="inlineStr">
        <is>
          <t>AGRICULTURE, FORESTRY AND FISHERIES|agricultural activity|animal health;SOCIAL QUESTIONS|health|medical science</t>
        </is>
      </c>
      <c r="D373" t="inlineStr">
        <is>
          <t>yes</t>
        </is>
      </c>
      <c r="E373" t="inlineStr">
        <is>
          <t/>
        </is>
      </c>
      <c r="F373" t="inlineStr">
        <is>
          <t/>
        </is>
      </c>
      <c r="G373" t="inlineStr">
        <is>
          <t/>
        </is>
      </c>
      <c r="H373" t="inlineStr">
        <is>
          <t/>
        </is>
      </c>
      <c r="I373" t="inlineStr">
        <is>
          <t/>
        </is>
      </c>
      <c r="J373" t="inlineStr">
        <is>
          <t/>
        </is>
      </c>
      <c r="K373" t="inlineStr">
        <is>
          <t/>
        </is>
      </c>
      <c r="L373" t="inlineStr">
        <is>
          <t/>
        </is>
      </c>
      <c r="M373" t="inlineStr">
        <is>
          <t/>
        </is>
      </c>
      <c r="N373" s="2" t="inlineStr">
        <is>
          <t>provokation|
provocatio</t>
        </is>
      </c>
      <c r="O373" s="2" t="inlineStr">
        <is>
          <t>3|
3</t>
        </is>
      </c>
      <c r="P373" s="2" t="inlineStr">
        <is>
          <t xml:space="preserve">|
</t>
        </is>
      </c>
      <c r="Q373" t="inlineStr">
        <is>
          <t/>
        </is>
      </c>
      <c r="R373" s="2" t="inlineStr">
        <is>
          <t>Provokationsprobe|
Provokationstest|
Test mit Herausforderungsviren oder Challengerviren|
Herausforderungstest</t>
        </is>
      </c>
      <c r="S373" s="2" t="inlineStr">
        <is>
          <t>3|
3|
3|
3</t>
        </is>
      </c>
      <c r="T373" s="2" t="inlineStr">
        <is>
          <t xml:space="preserve">|
|
|
</t>
        </is>
      </c>
      <c r="U373" t="inlineStr">
        <is>
          <t/>
        </is>
      </c>
      <c r="V373" s="2" t="inlineStr">
        <is>
          <t>δοκιμασία πρόκλησης</t>
        </is>
      </c>
      <c r="W373" s="2" t="inlineStr">
        <is>
          <t>4</t>
        </is>
      </c>
      <c r="X373" s="2" t="inlineStr">
        <is>
          <t/>
        </is>
      </c>
      <c r="Y373" t="inlineStr">
        <is>
          <t/>
        </is>
      </c>
      <c r="Z373" s="2" t="inlineStr">
        <is>
          <t>challenge test</t>
        </is>
      </c>
      <c r="AA373" s="2" t="inlineStr">
        <is>
          <t>3</t>
        </is>
      </c>
      <c r="AB373" s="2" t="inlineStr">
        <is>
          <t/>
        </is>
      </c>
      <c r="AC373" t="inlineStr">
        <is>
          <t>Test of immunity by exposure to virulent infective material after specific immunization</t>
        </is>
      </c>
      <c r="AD373" t="inlineStr">
        <is>
          <t/>
        </is>
      </c>
      <c r="AE373" t="inlineStr">
        <is>
          <t/>
        </is>
      </c>
      <c r="AF373" t="inlineStr">
        <is>
          <t/>
        </is>
      </c>
      <c r="AG373" t="inlineStr">
        <is>
          <t/>
        </is>
      </c>
      <c r="AH373" s="2" t="inlineStr">
        <is>
          <t>bioproov|
nakatamiskatse</t>
        </is>
      </c>
      <c r="AI373" s="2" t="inlineStr">
        <is>
          <t>3|
3</t>
        </is>
      </c>
      <c r="AJ373" s="2" t="inlineStr">
        <is>
          <t xml:space="preserve">|
</t>
        </is>
      </c>
      <c r="AK373" t="inlineStr">
        <is>
          <t>katselooma nakatamine haige materjaliga nakkushaiguse tuvastamiseks</t>
        </is>
      </c>
      <c r="AL373" t="inlineStr">
        <is>
          <t/>
        </is>
      </c>
      <c r="AM373" t="inlineStr">
        <is>
          <t/>
        </is>
      </c>
      <c r="AN373" t="inlineStr">
        <is>
          <t/>
        </is>
      </c>
      <c r="AO373" t="inlineStr">
        <is>
          <t/>
        </is>
      </c>
      <c r="AP373" s="2" t="inlineStr">
        <is>
          <t>test de provocation</t>
        </is>
      </c>
      <c r="AQ373" s="2" t="inlineStr">
        <is>
          <t>3</t>
        </is>
      </c>
      <c r="AR373" s="2" t="inlineStr">
        <is>
          <t/>
        </is>
      </c>
      <c r="AS373" t="inlineStr">
        <is>
          <t/>
        </is>
      </c>
      <c r="AT373" s="2" t="inlineStr">
        <is>
          <t>triail dúshláin</t>
        </is>
      </c>
      <c r="AU373" s="2" t="inlineStr">
        <is>
          <t>3</t>
        </is>
      </c>
      <c r="AV373" s="2" t="inlineStr">
        <is>
          <t/>
        </is>
      </c>
      <c r="AW373" t="inlineStr">
        <is>
          <t/>
        </is>
      </c>
      <c r="AX373" t="inlineStr">
        <is>
          <t/>
        </is>
      </c>
      <c r="AY373" t="inlineStr">
        <is>
          <t/>
        </is>
      </c>
      <c r="AZ373" t="inlineStr">
        <is>
          <t/>
        </is>
      </c>
      <c r="BA373" t="inlineStr">
        <is>
          <t/>
        </is>
      </c>
      <c r="BB373" s="2" t="inlineStr">
        <is>
          <t>fertőzési kísérlet</t>
        </is>
      </c>
      <c r="BC373" s="2" t="inlineStr">
        <is>
          <t>3</t>
        </is>
      </c>
      <c r="BD373" s="2" t="inlineStr">
        <is>
          <t/>
        </is>
      </c>
      <c r="BE373" t="inlineStr">
        <is>
          <t>vakcinák védő hatásának vizsgálatára használt módszer</t>
        </is>
      </c>
      <c r="BF373" s="2" t="inlineStr">
        <is>
          <t>prova di provocazione</t>
        </is>
      </c>
      <c r="BG373" s="2" t="inlineStr">
        <is>
          <t>3</t>
        </is>
      </c>
      <c r="BH373" s="2" t="inlineStr">
        <is>
          <t/>
        </is>
      </c>
      <c r="BI373" t="inlineStr">
        <is>
          <t/>
        </is>
      </c>
      <c r="BJ373" s="2" t="inlineStr">
        <is>
          <t>bandymas</t>
        </is>
      </c>
      <c r="BK373" s="2" t="inlineStr">
        <is>
          <t>3</t>
        </is>
      </c>
      <c r="BL373" s="2" t="inlineStr">
        <is>
          <t/>
        </is>
      </c>
      <c r="BM373" t="inlineStr">
        <is>
          <t/>
        </is>
      </c>
      <c r="BN373" s="2" t="inlineStr">
        <is>
          <t>provokācijas pārbaude</t>
        </is>
      </c>
      <c r="BO373" s="2" t="inlineStr">
        <is>
          <t>3</t>
        </is>
      </c>
      <c r="BP373" s="2" t="inlineStr">
        <is>
          <t/>
        </is>
      </c>
      <c r="BQ373" t="inlineStr">
        <is>
          <t>Vakcinēta dzīvnieka inokulācija ar vīrusu, kas atšķiras no vakcīnas vīrusa celma. Inokulācijas mērķis ir pārbaudīt, vai vakcīna pasargā dzīvnieku no inficēšanās vai slimības.</t>
        </is>
      </c>
      <c r="BR373" t="inlineStr">
        <is>
          <t/>
        </is>
      </c>
      <c r="BS373" t="inlineStr">
        <is>
          <t/>
        </is>
      </c>
      <c r="BT373" t="inlineStr">
        <is>
          <t/>
        </is>
      </c>
      <c r="BU373" t="inlineStr">
        <is>
          <t/>
        </is>
      </c>
      <c r="BV373" s="2" t="inlineStr">
        <is>
          <t>provocatietest</t>
        </is>
      </c>
      <c r="BW373" s="2" t="inlineStr">
        <is>
          <t>3</t>
        </is>
      </c>
      <c r="BX373" s="2" t="inlineStr">
        <is>
          <t/>
        </is>
      </c>
      <c r="BY373" t="inlineStr">
        <is>
          <t/>
        </is>
      </c>
      <c r="BZ373" s="2" t="inlineStr">
        <is>
          <t>próba sprawdzająca</t>
        </is>
      </c>
      <c r="CA373" s="2" t="inlineStr">
        <is>
          <t>3</t>
        </is>
      </c>
      <c r="CB373" s="2" t="inlineStr">
        <is>
          <t/>
        </is>
      </c>
      <c r="CC373" t="inlineStr">
        <is>
          <t/>
        </is>
      </c>
      <c r="CD373" s="2" t="inlineStr">
        <is>
          <t>teste de estimulação</t>
        </is>
      </c>
      <c r="CE373" s="2" t="inlineStr">
        <is>
          <t>3</t>
        </is>
      </c>
      <c r="CF373" s="2" t="inlineStr">
        <is>
          <t/>
        </is>
      </c>
      <c r="CG373" t="inlineStr">
        <is>
          <t/>
        </is>
      </c>
      <c r="CH373" s="2" t="inlineStr">
        <is>
          <t>test de provocare</t>
        </is>
      </c>
      <c r="CI373" s="2" t="inlineStr">
        <is>
          <t>3</t>
        </is>
      </c>
      <c r="CJ373" s="2" t="inlineStr">
        <is>
          <t/>
        </is>
      </c>
      <c r="CK373" t="inlineStr">
        <is>
          <t/>
        </is>
      </c>
      <c r="CL373" s="2" t="inlineStr">
        <is>
          <t>provokačný test</t>
        </is>
      </c>
      <c r="CM373" s="2" t="inlineStr">
        <is>
          <t>3</t>
        </is>
      </c>
      <c r="CN373" s="2" t="inlineStr">
        <is>
          <t/>
        </is>
      </c>
      <c r="CO373" t="inlineStr">
        <is>
          <t/>
        </is>
      </c>
      <c r="CP373" s="2" t="inlineStr">
        <is>
          <t>provokacijski preskus</t>
        </is>
      </c>
      <c r="CQ373" s="2" t="inlineStr">
        <is>
          <t>3</t>
        </is>
      </c>
      <c r="CR373" s="2" t="inlineStr">
        <is>
          <t/>
        </is>
      </c>
      <c r="CS373" t="inlineStr">
        <is>
          <t>prikaz učinkovitosti postopka recikliranja pri odpravljanju kemične onesnaženosti v polimernih materialih ali izdelkih</t>
        </is>
      </c>
      <c r="CT373" t="inlineStr">
        <is>
          <t/>
        </is>
      </c>
      <c r="CU373" t="inlineStr">
        <is>
          <t/>
        </is>
      </c>
      <c r="CV373" t="inlineStr">
        <is>
          <t/>
        </is>
      </c>
      <c r="CW373" t="inlineStr">
        <is>
          <t/>
        </is>
      </c>
    </row>
    <row r="374">
      <c r="A374" s="1" t="str">
        <f>HYPERLINK("https://iate.europa.eu/entry/result/1589285/all", "1589285")</f>
        <v>1589285</v>
      </c>
      <c r="B374" t="inlineStr">
        <is>
          <t>SOCIAL QUESTIONS</t>
        </is>
      </c>
      <c r="C374" t="inlineStr">
        <is>
          <t>SOCIAL QUESTIONS|health|medical science</t>
        </is>
      </c>
      <c r="D374" t="inlineStr">
        <is>
          <t>yes</t>
        </is>
      </c>
      <c r="E374" t="inlineStr">
        <is>
          <t/>
        </is>
      </c>
      <c r="F374" t="inlineStr">
        <is>
          <t/>
        </is>
      </c>
      <c r="G374" t="inlineStr">
        <is>
          <t/>
        </is>
      </c>
      <c r="H374" t="inlineStr">
        <is>
          <t/>
        </is>
      </c>
      <c r="I374" t="inlineStr">
        <is>
          <t/>
        </is>
      </c>
      <c r="J374" t="inlineStr">
        <is>
          <t/>
        </is>
      </c>
      <c r="K374" t="inlineStr">
        <is>
          <t/>
        </is>
      </c>
      <c r="L374" t="inlineStr">
        <is>
          <t/>
        </is>
      </c>
      <c r="M374" t="inlineStr">
        <is>
          <t/>
        </is>
      </c>
      <c r="N374" s="2" t="inlineStr">
        <is>
          <t>hjernestammen</t>
        </is>
      </c>
      <c r="O374" s="2" t="inlineStr">
        <is>
          <t>3</t>
        </is>
      </c>
      <c r="P374" s="2" t="inlineStr">
        <is>
          <t/>
        </is>
      </c>
      <c r="Q374" t="inlineStr">
        <is>
          <t/>
        </is>
      </c>
      <c r="R374" s="2" t="inlineStr">
        <is>
          <t>Hirnstamm|
Hirnstock|
Stammhirn|
Caudex sive Truncus cerebri</t>
        </is>
      </c>
      <c r="S374" s="2" t="inlineStr">
        <is>
          <t>3|
3|
3|
3</t>
        </is>
      </c>
      <c r="T374" s="2" t="inlineStr">
        <is>
          <t xml:space="preserve">|
|
|
</t>
        </is>
      </c>
      <c r="U374" t="inlineStr">
        <is>
          <t>1)das nach Abtragung des Grosshirnmantels (Pallium) und des Kleinhirns verbleibende Gehirn.2)Sammelbegr. fuer Mittelhirn, Bruecken und Medulla oblongata als ein Teil des Gehirns, in dem sich au engem Raum zahlreiche funktionell bes. wichtige Zell-und Fasersysteme zusammendraengen ; im anatomischen Sinne Großhirn ohne den Hirnmantel</t>
        </is>
      </c>
      <c r="V374" s="2" t="inlineStr">
        <is>
          <t>εγκεφαλικό στέλεχος</t>
        </is>
      </c>
      <c r="W374" s="2" t="inlineStr">
        <is>
          <t>4</t>
        </is>
      </c>
      <c r="X374" s="2" t="inlineStr">
        <is>
          <t/>
        </is>
      </c>
      <c r="Y374" t="inlineStr">
        <is>
          <t/>
        </is>
      </c>
      <c r="Z374" s="2" t="inlineStr">
        <is>
          <t>brainstem|
brain stem|
brain stem|
brain-stem</t>
        </is>
      </c>
      <c r="AA374" s="2" t="inlineStr">
        <is>
          <t>3|
1|
3|
1</t>
        </is>
      </c>
      <c r="AB374" s="2" t="inlineStr">
        <is>
          <t xml:space="preserve">|
|
|
</t>
        </is>
      </c>
      <c r="AC374" t="inlineStr">
        <is>
          <t>the posterior part of the brain, adjoining and structurally continuous with the spinal cord and comprising the medulla oblongata&lt;sup&gt;1&lt;/sup&gt;, the pons&lt;sup&gt;2&lt;/sup&gt;, and the mesencephalon&lt;sup&gt;3&lt;/sup&gt;&lt;p&gt;&lt;sup&gt;1&lt;/sup&gt; medulla oblongata [ &lt;a href="/entry/result/1135180/all" id="ENTRY_TO_ENTRY_CONVERTER" target="_blank"&gt;IATE:1135180&lt;/a&gt; ]&lt;br&gt;&lt;sup&gt;2&lt;/sup&gt; pons [ &lt;a href="/entry/result/1500386/all" id="ENTRY_TO_ENTRY_CONVERTER" target="_blank"&gt;IATE:1500386&lt;/a&gt; ]&lt;br&gt;&lt;sup&gt;3&lt;/sup&gt; mesencephalon [ &lt;a href="/entry/result/1149757/all" id="ENTRY_TO_ENTRY_CONVERTER" target="_blank"&gt;IATE:1149757&lt;/a&gt; ]&lt;/p&gt;</t>
        </is>
      </c>
      <c r="AD374" s="2" t="inlineStr">
        <is>
          <t>tallo encefálico|
tronco cerebral|
troncoencéfalo|
tronco del encéfalo|
tronco encefalico|
tronco</t>
        </is>
      </c>
      <c r="AE374" s="2" t="inlineStr">
        <is>
          <t>3|
3|
3|
3|
3|
3</t>
        </is>
      </c>
      <c r="AF374" s="2" t="inlineStr">
        <is>
          <t xml:space="preserve">|
|
|
|
|
</t>
        </is>
      </c>
      <c r="AG374" t="inlineStr">
        <is>
          <t>"Parte del encéfalo en forma de tallo que conecta los hemisferios cerebrales con la médula espinal, y que está compuesto por la protuberancia anular, el bulbo raquídeo y el mesencéfalo."</t>
        </is>
      </c>
      <c r="AH374" s="2" t="inlineStr">
        <is>
          <t>ajutüvi</t>
        </is>
      </c>
      <c r="AI374" s="2" t="inlineStr">
        <is>
          <t>3</t>
        </is>
      </c>
      <c r="AJ374" s="2" t="inlineStr">
        <is>
          <t/>
        </is>
      </c>
      <c r="AK374" t="inlineStr">
        <is>
          <t/>
        </is>
      </c>
      <c r="AL374" s="2" t="inlineStr">
        <is>
          <t>aivorunko</t>
        </is>
      </c>
      <c r="AM374" s="2" t="inlineStr">
        <is>
          <t>3</t>
        </is>
      </c>
      <c r="AN374" s="2" t="inlineStr">
        <is>
          <t/>
        </is>
      </c>
      <c r="AO374" t="inlineStr">
        <is>
          <t/>
        </is>
      </c>
      <c r="AP374" s="2" t="inlineStr">
        <is>
          <t>tronc cérébral</t>
        </is>
      </c>
      <c r="AQ374" s="2" t="inlineStr">
        <is>
          <t>3</t>
        </is>
      </c>
      <c r="AR374" s="2" t="inlineStr">
        <is>
          <t/>
        </is>
      </c>
      <c r="AS374" t="inlineStr">
        <is>
          <t>il est formé du bulbe rachidien, de la protubérance annulaire et du mésencéphale</t>
        </is>
      </c>
      <c r="AT374" s="2" t="inlineStr">
        <is>
          <t>stoc na hinchinne</t>
        </is>
      </c>
      <c r="AU374" s="2" t="inlineStr">
        <is>
          <t>3</t>
        </is>
      </c>
      <c r="AV374" s="2" t="inlineStr">
        <is>
          <t/>
        </is>
      </c>
      <c r="AW374" t="inlineStr">
        <is>
          <t/>
        </is>
      </c>
      <c r="AX374" t="inlineStr">
        <is>
          <t/>
        </is>
      </c>
      <c r="AY374" t="inlineStr">
        <is>
          <t/>
        </is>
      </c>
      <c r="AZ374" t="inlineStr">
        <is>
          <t/>
        </is>
      </c>
      <c r="BA374" t="inlineStr">
        <is>
          <t/>
        </is>
      </c>
      <c r="BB374" s="2" t="inlineStr">
        <is>
          <t>agytörzs</t>
        </is>
      </c>
      <c r="BC374" s="2" t="inlineStr">
        <is>
          <t>3</t>
        </is>
      </c>
      <c r="BD374" s="2" t="inlineStr">
        <is>
          <t/>
        </is>
      </c>
      <c r="BE374" t="inlineStr">
        <is>
          <t/>
        </is>
      </c>
      <c r="BF374" s="2" t="inlineStr">
        <is>
          <t>tronco cerebrale|
tronco dell'encefalo</t>
        </is>
      </c>
      <c r="BG374" s="2" t="inlineStr">
        <is>
          <t>3|
3</t>
        </is>
      </c>
      <c r="BH374" s="2" t="inlineStr">
        <is>
          <t xml:space="preserve">|
</t>
        </is>
      </c>
      <c r="BI374" t="inlineStr">
        <is>
          <t>1)parte del cervello che rimane dopo rimozione del mantello cerebrale e del cervelletto 2)termine collettivo per mesencefalo, midollo allungato e ponte: parte del cervello contenente su pochissimo spazio numerosi sistemi cellulari e fibrosi di primaria importanza funzionale ; Parte del sistema nervoso centrale interposta tra midollo e cervello e costituita dal bulbo, dal ponte e dai peduncoli cerebrali.</t>
        </is>
      </c>
      <c r="BJ374" s="2" t="inlineStr">
        <is>
          <t>galvos smegenų kamienas</t>
        </is>
      </c>
      <c r="BK374" s="2" t="inlineStr">
        <is>
          <t>3</t>
        </is>
      </c>
      <c r="BL374" s="2" t="inlineStr">
        <is>
          <t/>
        </is>
      </c>
      <c r="BM374" t="inlineStr">
        <is>
          <t/>
        </is>
      </c>
      <c r="BN374" s="2" t="inlineStr">
        <is>
          <t>smadzeņu stumbrs</t>
        </is>
      </c>
      <c r="BO374" s="2" t="inlineStr">
        <is>
          <t>3</t>
        </is>
      </c>
      <c r="BP374" s="2" t="inlineStr">
        <is>
          <t/>
        </is>
      </c>
      <c r="BQ374" t="inlineStr">
        <is>
          <t>Muguras smadzeņu pagarinājums galvaskausā, kas sastāv no iegarenajām smadzenēm, tilta un vidussmadzenēm</t>
        </is>
      </c>
      <c r="BR374" s="2" t="inlineStr">
        <is>
          <t>zokk ċerebrali|
zokk enċefaliku</t>
        </is>
      </c>
      <c r="BS374" s="2" t="inlineStr">
        <is>
          <t>3|
3</t>
        </is>
      </c>
      <c r="BT374" s="2" t="inlineStr">
        <is>
          <t>|
preferred</t>
        </is>
      </c>
      <c r="BU374" t="inlineStr">
        <is>
          <t>il-parti tal-moħħ ifformata mill-medulla tawwalija, il-pont, u l-meżenċefalu</t>
        </is>
      </c>
      <c r="BV374" s="2" t="inlineStr">
        <is>
          <t>hersenstam|
caudex cerebri|
crura cerebri</t>
        </is>
      </c>
      <c r="BW374" s="2" t="inlineStr">
        <is>
          <t>3|
3|
3</t>
        </is>
      </c>
      <c r="BX374" s="2" t="inlineStr">
        <is>
          <t xml:space="preserve">|
|
</t>
        </is>
      </c>
      <c r="BY374" t="inlineStr">
        <is>
          <t>2 strengen die de pons en de oblongata met het cerebrum verbinden</t>
        </is>
      </c>
      <c r="BZ374" s="2" t="inlineStr">
        <is>
          <t>pień mózgu</t>
        </is>
      </c>
      <c r="CA374" s="2" t="inlineStr">
        <is>
          <t>3</t>
        </is>
      </c>
      <c r="CB374" s="2" t="inlineStr">
        <is>
          <t/>
        </is>
      </c>
      <c r="CC374" t="inlineStr">
        <is>
          <t/>
        </is>
      </c>
      <c r="CD374" s="2" t="inlineStr">
        <is>
          <t>tronco cerebral</t>
        </is>
      </c>
      <c r="CE374" s="2" t="inlineStr">
        <is>
          <t>3</t>
        </is>
      </c>
      <c r="CF374" s="2" t="inlineStr">
        <is>
          <t/>
        </is>
      </c>
      <c r="CG374" t="inlineStr">
        <is>
          <t/>
        </is>
      </c>
      <c r="CH374" s="2" t="inlineStr">
        <is>
          <t>trunchi cerebral</t>
        </is>
      </c>
      <c r="CI374" s="2" t="inlineStr">
        <is>
          <t>3</t>
        </is>
      </c>
      <c r="CJ374" s="2" t="inlineStr">
        <is>
          <t/>
        </is>
      </c>
      <c r="CK374" t="inlineStr">
        <is>
          <t/>
        </is>
      </c>
      <c r="CL374" s="2" t="inlineStr">
        <is>
          <t>mozgový kmeň</t>
        </is>
      </c>
      <c r="CM374" s="2" t="inlineStr">
        <is>
          <t>3</t>
        </is>
      </c>
      <c r="CN374" s="2" t="inlineStr">
        <is>
          <t/>
        </is>
      </c>
      <c r="CO374" t="inlineStr">
        <is>
          <t/>
        </is>
      </c>
      <c r="CP374" t="inlineStr">
        <is>
          <t/>
        </is>
      </c>
      <c r="CQ374" t="inlineStr">
        <is>
          <t/>
        </is>
      </c>
      <c r="CR374" t="inlineStr">
        <is>
          <t/>
        </is>
      </c>
      <c r="CS374" t="inlineStr">
        <is>
          <t/>
        </is>
      </c>
      <c r="CT374" s="2" t="inlineStr">
        <is>
          <t>hjärnstam</t>
        </is>
      </c>
      <c r="CU374" s="2" t="inlineStr">
        <is>
          <t>3</t>
        </is>
      </c>
      <c r="CV374" s="2" t="inlineStr">
        <is>
          <t/>
        </is>
      </c>
      <c r="CW374" t="inlineStr">
        <is>
          <t>del av centrala nervsystemet bestående av mitthjärnan (&lt;i&gt;mesencephalon&lt;/i&gt;), hjärnbryggan (&lt;i&gt;pons&lt;/i&gt;) och förlängda märgen (&lt;i&gt;medulla oblongata&lt;/i&gt;)</t>
        </is>
      </c>
    </row>
    <row r="375">
      <c r="A375" s="1" t="str">
        <f>HYPERLINK("https://iate.europa.eu/entry/result/3544568/all", "3544568")</f>
        <v>3544568</v>
      </c>
      <c r="B375" t="inlineStr">
        <is>
          <t>SOCIAL QUESTIONS</t>
        </is>
      </c>
      <c r="C375" t="inlineStr">
        <is>
          <t>SOCIAL QUESTIONS|health|illness</t>
        </is>
      </c>
      <c r="D375" t="inlineStr">
        <is>
          <t>yes</t>
        </is>
      </c>
      <c r="E375" t="inlineStr">
        <is>
          <t/>
        </is>
      </c>
      <c r="F375" t="inlineStr">
        <is>
          <t/>
        </is>
      </c>
      <c r="G375" t="inlineStr">
        <is>
          <t/>
        </is>
      </c>
      <c r="H375" t="inlineStr">
        <is>
          <t/>
        </is>
      </c>
      <c r="I375" t="inlineStr">
        <is>
          <t/>
        </is>
      </c>
      <c r="J375" t="inlineStr">
        <is>
          <t/>
        </is>
      </c>
      <c r="K375" t="inlineStr">
        <is>
          <t/>
        </is>
      </c>
      <c r="L375" t="inlineStr">
        <is>
          <t/>
        </is>
      </c>
      <c r="M375" t="inlineStr">
        <is>
          <t/>
        </is>
      </c>
      <c r="N375" t="inlineStr">
        <is>
          <t/>
        </is>
      </c>
      <c r="O375" t="inlineStr">
        <is>
          <t/>
        </is>
      </c>
      <c r="P375" t="inlineStr">
        <is>
          <t/>
        </is>
      </c>
      <c r="Q375" t="inlineStr">
        <is>
          <t/>
        </is>
      </c>
      <c r="R375" t="inlineStr">
        <is>
          <t/>
        </is>
      </c>
      <c r="S375" t="inlineStr">
        <is>
          <t/>
        </is>
      </c>
      <c r="T375" t="inlineStr">
        <is>
          <t/>
        </is>
      </c>
      <c r="U375" t="inlineStr">
        <is>
          <t/>
        </is>
      </c>
      <c r="V375" s="2" t="inlineStr">
        <is>
          <t>διαταραχή της υπόφυσης</t>
        </is>
      </c>
      <c r="W375" s="2" t="inlineStr">
        <is>
          <t>4</t>
        </is>
      </c>
      <c r="X375" s="2" t="inlineStr">
        <is>
          <t/>
        </is>
      </c>
      <c r="Y375" t="inlineStr">
        <is>
          <t/>
        </is>
      </c>
      <c r="Z375" s="2" t="inlineStr">
        <is>
          <t>pituitary disorder</t>
        </is>
      </c>
      <c r="AA375" s="2" t="inlineStr">
        <is>
          <t>3</t>
        </is>
      </c>
      <c r="AB375" s="2" t="inlineStr">
        <is>
          <t/>
        </is>
      </c>
      <c r="AC375" t="inlineStr">
        <is>
          <t>any condition that involves abnormal production of pituitary hormones</t>
        </is>
      </c>
      <c r="AD375" s="2" t="inlineStr">
        <is>
          <t>trastorno de la glándula pituitaria|
trastorno de la hipófisis</t>
        </is>
      </c>
      <c r="AE375" s="2" t="inlineStr">
        <is>
          <t>3|
3</t>
        </is>
      </c>
      <c r="AF375" s="2" t="inlineStr">
        <is>
          <t xml:space="preserve">|
</t>
        </is>
      </c>
      <c r="AG375" t="inlineStr">
        <is>
          <t>Enfermedad que afecta a la producción de las hormonas hipofisarias.</t>
        </is>
      </c>
      <c r="AH375" s="2" t="inlineStr">
        <is>
          <t>hüpofüüsi haigus|
ajuripatsi haigus</t>
        </is>
      </c>
      <c r="AI375" s="2" t="inlineStr">
        <is>
          <t>3|
3</t>
        </is>
      </c>
      <c r="AJ375" s="2" t="inlineStr">
        <is>
          <t xml:space="preserve">preferred|
</t>
        </is>
      </c>
      <c r="AK375" t="inlineStr">
        <is>
          <t/>
        </is>
      </c>
      <c r="AL375" t="inlineStr">
        <is>
          <t/>
        </is>
      </c>
      <c r="AM375" t="inlineStr">
        <is>
          <t/>
        </is>
      </c>
      <c r="AN375" t="inlineStr">
        <is>
          <t/>
        </is>
      </c>
      <c r="AO375" t="inlineStr">
        <is>
          <t/>
        </is>
      </c>
      <c r="AP375" t="inlineStr">
        <is>
          <t/>
        </is>
      </c>
      <c r="AQ375" t="inlineStr">
        <is>
          <t/>
        </is>
      </c>
      <c r="AR375" t="inlineStr">
        <is>
          <t/>
        </is>
      </c>
      <c r="AS375" t="inlineStr">
        <is>
          <t/>
        </is>
      </c>
      <c r="AT375" s="2" t="inlineStr">
        <is>
          <t>neamhord piotútach</t>
        </is>
      </c>
      <c r="AU375" s="2" t="inlineStr">
        <is>
          <t>3</t>
        </is>
      </c>
      <c r="AV375" s="2" t="inlineStr">
        <is>
          <t/>
        </is>
      </c>
      <c r="AW375" t="inlineStr">
        <is>
          <t/>
        </is>
      </c>
      <c r="AX375" s="2" t="inlineStr">
        <is>
          <t>poremećaj hipofize</t>
        </is>
      </c>
      <c r="AY375" s="2" t="inlineStr">
        <is>
          <t>3</t>
        </is>
      </c>
      <c r="AZ375" s="2" t="inlineStr">
        <is>
          <t/>
        </is>
      </c>
      <c r="BA375" t="inlineStr">
        <is>
          <t>stanje neprimjerene proizvodnje hormona hipofize</t>
        </is>
      </c>
      <c r="BB375" t="inlineStr">
        <is>
          <t/>
        </is>
      </c>
      <c r="BC375" t="inlineStr">
        <is>
          <t/>
        </is>
      </c>
      <c r="BD375" t="inlineStr">
        <is>
          <t/>
        </is>
      </c>
      <c r="BE375" t="inlineStr">
        <is>
          <t/>
        </is>
      </c>
      <c r="BF375" t="inlineStr">
        <is>
          <t/>
        </is>
      </c>
      <c r="BG375" t="inlineStr">
        <is>
          <t/>
        </is>
      </c>
      <c r="BH375" t="inlineStr">
        <is>
          <t/>
        </is>
      </c>
      <c r="BI375" t="inlineStr">
        <is>
          <t/>
        </is>
      </c>
      <c r="BJ375" s="2" t="inlineStr">
        <is>
          <t>hipofizės funkcijos sutrikimas</t>
        </is>
      </c>
      <c r="BK375" s="2" t="inlineStr">
        <is>
          <t>3</t>
        </is>
      </c>
      <c r="BL375" s="2" t="inlineStr">
        <is>
          <t/>
        </is>
      </c>
      <c r="BM375" t="inlineStr">
        <is>
          <t>organizmo veiklos būsena, kai sutrinka &lt;b&gt;hipofizės&lt;/b&gt; hormonų išsiskyrimas</t>
        </is>
      </c>
      <c r="BN375" s="2" t="inlineStr">
        <is>
          <t>hipofīzes darbības traucējumi</t>
        </is>
      </c>
      <c r="BO375" s="2" t="inlineStr">
        <is>
          <t>3</t>
        </is>
      </c>
      <c r="BP375" s="2" t="inlineStr">
        <is>
          <t/>
        </is>
      </c>
      <c r="BQ375" t="inlineStr">
        <is>
          <t>visa veida klīniski stāvokļi, kur vērojama anormāla hipofīzes hormonu sekrēcija</t>
        </is>
      </c>
      <c r="BR375" s="2" t="inlineStr">
        <is>
          <t>disturb tal-ipofiżi|
problema tal-glandola pitwitarja</t>
        </is>
      </c>
      <c r="BS375" s="2" t="inlineStr">
        <is>
          <t>3|
3</t>
        </is>
      </c>
      <c r="BT375" s="2" t="inlineStr">
        <is>
          <t xml:space="preserve">|
</t>
        </is>
      </c>
      <c r="BU375" t="inlineStr">
        <is>
          <t>kull kundizzjoni li tinvolvi l-produzzjoni anormali ta' ormoni pitwitarji</t>
        </is>
      </c>
      <c r="BV375" s="2" t="inlineStr">
        <is>
          <t>hypofysestoornis|
hypofyseaandoening</t>
        </is>
      </c>
      <c r="BW375" s="2" t="inlineStr">
        <is>
          <t>3|
3</t>
        </is>
      </c>
      <c r="BX375" s="2" t="inlineStr">
        <is>
          <t xml:space="preserve">|
</t>
        </is>
      </c>
      <c r="BY375" t="inlineStr">
        <is>
          <t>aandoening waarbij er te veel of te weinig productie van
 bepaalde hypofysehormonen is</t>
        </is>
      </c>
      <c r="BZ375" s="2" t="inlineStr">
        <is>
          <t>zaburzenia czynności przysadki</t>
        </is>
      </c>
      <c r="CA375" s="2" t="inlineStr">
        <is>
          <t>3</t>
        </is>
      </c>
      <c r="CB375" s="2" t="inlineStr">
        <is>
          <t/>
        </is>
      </c>
      <c r="CC375" t="inlineStr">
        <is>
          <t/>
        </is>
      </c>
      <c r="CD375" t="inlineStr">
        <is>
          <t/>
        </is>
      </c>
      <c r="CE375" t="inlineStr">
        <is>
          <t/>
        </is>
      </c>
      <c r="CF375" t="inlineStr">
        <is>
          <t/>
        </is>
      </c>
      <c r="CG375" t="inlineStr">
        <is>
          <t/>
        </is>
      </c>
      <c r="CH375" s="2" t="inlineStr">
        <is>
          <t>afecțiune a glandei pituitare|
boală a glandei pituitare</t>
        </is>
      </c>
      <c r="CI375" s="2" t="inlineStr">
        <is>
          <t>3|
3</t>
        </is>
      </c>
      <c r="CJ375" s="2" t="inlineStr">
        <is>
          <t xml:space="preserve">|
</t>
        </is>
      </c>
      <c r="CK375" t="inlineStr">
        <is>
          <t/>
        </is>
      </c>
      <c r="CL375" t="inlineStr">
        <is>
          <t/>
        </is>
      </c>
      <c r="CM375" t="inlineStr">
        <is>
          <t/>
        </is>
      </c>
      <c r="CN375" t="inlineStr">
        <is>
          <t/>
        </is>
      </c>
      <c r="CO375" t="inlineStr">
        <is>
          <t/>
        </is>
      </c>
      <c r="CP375" s="2" t="inlineStr">
        <is>
          <t>motnja v delovanju hipofize</t>
        </is>
      </c>
      <c r="CQ375" s="2" t="inlineStr">
        <is>
          <t>3</t>
        </is>
      </c>
      <c r="CR375" s="2" t="inlineStr">
        <is>
          <t/>
        </is>
      </c>
      <c r="CS375" t="inlineStr">
        <is>
          <t/>
        </is>
      </c>
      <c r="CT375" t="inlineStr">
        <is>
          <t/>
        </is>
      </c>
      <c r="CU375" t="inlineStr">
        <is>
          <t/>
        </is>
      </c>
      <c r="CV375" t="inlineStr">
        <is>
          <t/>
        </is>
      </c>
      <c r="CW375" t="inlineStr">
        <is>
          <t/>
        </is>
      </c>
    </row>
    <row r="376">
      <c r="A376" s="1" t="str">
        <f>HYPERLINK("https://iate.europa.eu/entry/result/1084419/all", "1084419")</f>
        <v>1084419</v>
      </c>
      <c r="B376" t="inlineStr">
        <is>
          <t>SOCIAL QUESTIONS</t>
        </is>
      </c>
      <c r="C376" t="inlineStr">
        <is>
          <t>SOCIAL QUESTIONS|health|pharmaceutical industry</t>
        </is>
      </c>
      <c r="D376" t="inlineStr">
        <is>
          <t>yes</t>
        </is>
      </c>
      <c r="E376" t="inlineStr">
        <is>
          <t/>
        </is>
      </c>
      <c r="F376" t="inlineStr">
        <is>
          <t/>
        </is>
      </c>
      <c r="G376" t="inlineStr">
        <is>
          <t/>
        </is>
      </c>
      <c r="H376" t="inlineStr">
        <is>
          <t/>
        </is>
      </c>
      <c r="I376" t="inlineStr">
        <is>
          <t/>
        </is>
      </c>
      <c r="J376" t="inlineStr">
        <is>
          <t/>
        </is>
      </c>
      <c r="K376" t="inlineStr">
        <is>
          <t/>
        </is>
      </c>
      <c r="L376" t="inlineStr">
        <is>
          <t/>
        </is>
      </c>
      <c r="M376" t="inlineStr">
        <is>
          <t/>
        </is>
      </c>
      <c r="N376" s="2" t="inlineStr">
        <is>
          <t>krampedæmpende stof|
antiepiliptikum|
krampestillende middel|
antikonvulsivum</t>
        </is>
      </c>
      <c r="O376" s="2" t="inlineStr">
        <is>
          <t>3|
3|
3|
3</t>
        </is>
      </c>
      <c r="P376" s="2" t="inlineStr">
        <is>
          <t xml:space="preserve">|
|
|
</t>
        </is>
      </c>
      <c r="Q376" t="inlineStr">
        <is>
          <t>Medicin som mindsker eller forebygger(epileptiske)anfald</t>
        </is>
      </c>
      <c r="R376" s="2" t="inlineStr">
        <is>
          <t>Antikonvulsivum|
Antiepileptikum|
krampflösendes Mittel|
Antispasmodikum|
Antikrampfmittel</t>
        </is>
      </c>
      <c r="S376" s="2" t="inlineStr">
        <is>
          <t>3|
3|
3|
3|
3</t>
        </is>
      </c>
      <c r="T376" s="2" t="inlineStr">
        <is>
          <t xml:space="preserve">|
|
|
|
</t>
        </is>
      </c>
      <c r="U376" t="inlineStr">
        <is>
          <t>Arzneimittel zur Lösung bzw.Verhinderung von(epileptischen)Anfällen</t>
        </is>
      </c>
      <c r="V376" s="2" t="inlineStr">
        <is>
          <t>αντισπασμωδικό|
αντιεπιληπτικό</t>
        </is>
      </c>
      <c r="W376" s="2" t="inlineStr">
        <is>
          <t>3|
3</t>
        </is>
      </c>
      <c r="X376" s="2" t="inlineStr">
        <is>
          <t xml:space="preserve">|
</t>
        </is>
      </c>
      <c r="Y376" t="inlineStr">
        <is>
          <t>Φάρμακο που καταπραΰνει ή προλαμβάνει τους επιληπτικούς σπασμούς</t>
        </is>
      </c>
      <c r="Z376" s="2" t="inlineStr">
        <is>
          <t>anticonvulsant|
anti-convulsant drug|
antiepileptic|
anti-epileptic drug|
antiepileptic agent</t>
        </is>
      </c>
      <c r="AA376" s="2" t="inlineStr">
        <is>
          <t>3|
3|
3|
3|
3</t>
        </is>
      </c>
      <c r="AB376" s="2" t="inlineStr">
        <is>
          <t xml:space="preserve">|
|
|
|
</t>
        </is>
      </c>
      <c r="AC376" t="inlineStr">
        <is>
          <t>drug that reduces or prevents &lt;i&gt;seizures&lt;/i&gt; [ &lt;a href="/entry/result/3533609/all" id="ENTRY_TO_ENTRY_CONVERTER" target="_blank"&gt;IATE:3533609&lt;/a&gt; ]</t>
        </is>
      </c>
      <c r="AD376" s="2" t="inlineStr">
        <is>
          <t>anticonvulsivo|
anticomicial|
antiepiléptico|
anticonvulsionante|
anticonvulsivante|
fármaco antiepiléptico</t>
        </is>
      </c>
      <c r="AE376" s="2" t="inlineStr">
        <is>
          <t>3|
3|
3|
3|
3|
3</t>
        </is>
      </c>
      <c r="AF376" s="2" t="inlineStr">
        <is>
          <t xml:space="preserve">|
|
|
|
|
</t>
        </is>
      </c>
      <c r="AG376" t="inlineStr">
        <is>
          <t>Medicamento que reduce o previene las crisis epilépticas.</t>
        </is>
      </c>
      <c r="AH376" s="2" t="inlineStr">
        <is>
          <t>epilepsiavastane ravim|
epilepsiavastane aine|
antiepileptik|
antikonvulsant</t>
        </is>
      </c>
      <c r="AI376" s="2" t="inlineStr">
        <is>
          <t>3|
3|
3|
3</t>
        </is>
      </c>
      <c r="AJ376" s="2" t="inlineStr">
        <is>
          <t xml:space="preserve">preferred|
preferred|
|
</t>
        </is>
      </c>
      <c r="AK376" t="inlineStr">
        <is>
          <t>krambivastane aine/ravim</t>
        </is>
      </c>
      <c r="AL376" s="2" t="inlineStr">
        <is>
          <t>antikonvulsantti</t>
        </is>
      </c>
      <c r="AM376" s="2" t="inlineStr">
        <is>
          <t>3</t>
        </is>
      </c>
      <c r="AN376" s="2" t="inlineStr">
        <is>
          <t/>
        </is>
      </c>
      <c r="AO376" t="inlineStr">
        <is>
          <t>kouristuksia ehkäisevä lääke</t>
        </is>
      </c>
      <c r="AP376" s="2" t="inlineStr">
        <is>
          <t>anticonvulsivant|
produit anti-épileptique|
antispasmodique|
produit anti-convulsivant</t>
        </is>
      </c>
      <c r="AQ376" s="2" t="inlineStr">
        <is>
          <t>3|
3|
3|
3</t>
        </is>
      </c>
      <c r="AR376" s="2" t="inlineStr">
        <is>
          <t xml:space="preserve">|
|
|
</t>
        </is>
      </c>
      <c r="AS376" t="inlineStr">
        <is>
          <t>Médicament atténuant ou prévenant les crises d'épilepsie</t>
        </is>
      </c>
      <c r="AT376" s="2" t="inlineStr">
        <is>
          <t>druga frith-bhaoth-thonnach</t>
        </is>
      </c>
      <c r="AU376" s="2" t="inlineStr">
        <is>
          <t>3</t>
        </is>
      </c>
      <c r="AV376" s="2" t="inlineStr">
        <is>
          <t/>
        </is>
      </c>
      <c r="AW376" t="inlineStr">
        <is>
          <t/>
        </is>
      </c>
      <c r="AX376" s="2" t="inlineStr">
        <is>
          <t>antikonvulziv|
antiepileptik</t>
        </is>
      </c>
      <c r="AY376" s="2" t="inlineStr">
        <is>
          <t>3|
3</t>
        </is>
      </c>
      <c r="AZ376" s="2" t="inlineStr">
        <is>
          <t xml:space="preserve">|
</t>
        </is>
      </c>
      <c r="BA376" t="inlineStr">
        <is>
          <t>tvar protiv konvulzija (grčeva poprečno-prugastih mišića), odnosno tvar koja sprječava ili umanjuje jakost i učestalost epileptičnih napadaja</t>
        </is>
      </c>
      <c r="BB376" t="inlineStr">
        <is>
          <t/>
        </is>
      </c>
      <c r="BC376" t="inlineStr">
        <is>
          <t/>
        </is>
      </c>
      <c r="BD376" t="inlineStr">
        <is>
          <t/>
        </is>
      </c>
      <c r="BE376" t="inlineStr">
        <is>
          <t/>
        </is>
      </c>
      <c r="BF376" s="2" t="inlineStr">
        <is>
          <t>anticonvulsivo|
farmaco antiepilettico|
antispastico|
farmaco anticonvulsivo</t>
        </is>
      </c>
      <c r="BG376" s="2" t="inlineStr">
        <is>
          <t>3|
3|
3|
3</t>
        </is>
      </c>
      <c r="BH376" s="2" t="inlineStr">
        <is>
          <t xml:space="preserve">|
|
|
</t>
        </is>
      </c>
      <c r="BI376" t="inlineStr">
        <is>
          <t>Farmaco che riduce o previene le manifestazioni epilettiche</t>
        </is>
      </c>
      <c r="BJ376" s="2" t="inlineStr">
        <is>
          <t>VNE|
vaistas nuo epilepsijos</t>
        </is>
      </c>
      <c r="BK376" s="2" t="inlineStr">
        <is>
          <t>3|
3</t>
        </is>
      </c>
      <c r="BL376" s="2" t="inlineStr">
        <is>
          <t xml:space="preserve">|
</t>
        </is>
      </c>
      <c r="BM376" t="inlineStr">
        <is>
          <t>vaistas, kuris apsaugo ar sumažina priepuolius</t>
        </is>
      </c>
      <c r="BN376" s="2" t="inlineStr">
        <is>
          <t>pretkrampju līdzeklis|
pretepilepsijas līdzeklis|
antikonvulsants</t>
        </is>
      </c>
      <c r="BO376" s="2" t="inlineStr">
        <is>
          <t>3|
3|
3</t>
        </is>
      </c>
      <c r="BP376" s="2" t="inlineStr">
        <is>
          <t xml:space="preserve">|
|
</t>
        </is>
      </c>
      <c r="BQ376" t="inlineStr">
        <is>
          <t>līdzekļi, kas novērš epilepsijas lēkmes vai mazina to biežumu, tādējādi palēninot slimības progresēšanu, un mazina vai remdē neiropātiskas sāpes</t>
        </is>
      </c>
      <c r="BR376" s="2" t="inlineStr">
        <is>
          <t>prodott antiepilettiku|
prodott antikonvulsiv</t>
        </is>
      </c>
      <c r="BS376" s="2" t="inlineStr">
        <is>
          <t>3|
3</t>
        </is>
      </c>
      <c r="BT376" s="2" t="inlineStr">
        <is>
          <t xml:space="preserve">|
</t>
        </is>
      </c>
      <c r="BU376" t="inlineStr">
        <is>
          <t>prodott mediċinali li jnaqqas jew jipprevjeni l-aċċessjonijiet, l-attakki epilettiċi</t>
        </is>
      </c>
      <c r="BV376" s="2" t="inlineStr">
        <is>
          <t>anti-epilepticum|
anticonvulsief middel|
anticonvulsivum</t>
        </is>
      </c>
      <c r="BW376" s="2" t="inlineStr">
        <is>
          <t>3|
3|
3</t>
        </is>
      </c>
      <c r="BX376" s="2" t="inlineStr">
        <is>
          <t xml:space="preserve">|
|
</t>
        </is>
      </c>
      <c r="BY376" t="inlineStr">
        <is>
          <t>medicijn
 dat epileptische aanvallen vermindert of voorkomt</t>
        </is>
      </c>
      <c r="BZ376" s="2" t="inlineStr">
        <is>
          <t>lek przeciwdrgawkowy|
lek przeciwpadaczkowy</t>
        </is>
      </c>
      <c r="CA376" s="2" t="inlineStr">
        <is>
          <t>3|
3</t>
        </is>
      </c>
      <c r="CB376" s="2" t="inlineStr">
        <is>
          <t xml:space="preserve">|
</t>
        </is>
      </c>
      <c r="CC376" t="inlineStr">
        <is>
          <t/>
        </is>
      </c>
      <c r="CD376" s="2" t="inlineStr">
        <is>
          <t>anticonvulsionante|
antiepilético|
antiespasmódico</t>
        </is>
      </c>
      <c r="CE376" s="2" t="inlineStr">
        <is>
          <t>3|
3|
3</t>
        </is>
      </c>
      <c r="CF376" s="2" t="inlineStr">
        <is>
          <t xml:space="preserve">|
|
</t>
        </is>
      </c>
      <c r="CG376" t="inlineStr">
        <is>
          <t>Medicamento que reduz ou evita crises epilépticas</t>
        </is>
      </c>
      <c r="CH376" s="2" t="inlineStr">
        <is>
          <t>anticonvulsivant|
antiepileptic|
medicament antiepileptic|
agent antiepileptic</t>
        </is>
      </c>
      <c r="CI376" s="2" t="inlineStr">
        <is>
          <t>3|
3|
3|
3</t>
        </is>
      </c>
      <c r="CJ376" s="2" t="inlineStr">
        <is>
          <t xml:space="preserve">|
|
|
</t>
        </is>
      </c>
      <c r="CK376" t="inlineStr">
        <is>
          <t>medicament contra epilepsiei</t>
        </is>
      </c>
      <c r="CL376" t="inlineStr">
        <is>
          <t/>
        </is>
      </c>
      <c r="CM376" t="inlineStr">
        <is>
          <t/>
        </is>
      </c>
      <c r="CN376" t="inlineStr">
        <is>
          <t/>
        </is>
      </c>
      <c r="CO376" t="inlineStr">
        <is>
          <t/>
        </is>
      </c>
      <c r="CP376" s="2" t="inlineStr">
        <is>
          <t>antikonvulziv|
zdravilo za zdravljenje in preprečevanje krčev|
antiepileptik</t>
        </is>
      </c>
      <c r="CQ376" s="2" t="inlineStr">
        <is>
          <t>3|
3|
3</t>
        </is>
      </c>
      <c r="CR376" s="2" t="inlineStr">
        <is>
          <t xml:space="preserve">|
|
</t>
        </is>
      </c>
      <c r="CS376" t="inlineStr">
        <is>
          <t>zdravilo ali učinkovina, ki se uporablja za zdravljenje in preprečevanje krčev v centralnem živčevju</t>
        </is>
      </c>
      <c r="CT376" s="2" t="inlineStr">
        <is>
          <t>antiepileptikum</t>
        </is>
      </c>
      <c r="CU376" s="2" t="inlineStr">
        <is>
          <t>3</t>
        </is>
      </c>
      <c r="CV376" s="2" t="inlineStr">
        <is>
          <t/>
        </is>
      </c>
      <c r="CW376" t="inlineStr">
        <is>
          <t>läkemedel som minskar antalet(eller förhindrar uppkomsten av)epileptiska anfall</t>
        </is>
      </c>
    </row>
    <row r="377">
      <c r="A377" s="1" t="str">
        <f>HYPERLINK("https://iate.europa.eu/entry/result/1515821/all", "1515821")</f>
        <v>1515821</v>
      </c>
      <c r="B377" t="inlineStr">
        <is>
          <t>SOCIAL QUESTIONS</t>
        </is>
      </c>
      <c r="C377" t="inlineStr">
        <is>
          <t>SOCIAL QUESTIONS|health|illness</t>
        </is>
      </c>
      <c r="D377" t="inlineStr">
        <is>
          <t>yes</t>
        </is>
      </c>
      <c r="E377" t="inlineStr">
        <is>
          <t/>
        </is>
      </c>
      <c r="F377" s="2" t="inlineStr">
        <is>
          <t>миоклонична епилепсия</t>
        </is>
      </c>
      <c r="G377" s="2" t="inlineStr">
        <is>
          <t>4</t>
        </is>
      </c>
      <c r="H377" s="2" t="inlineStr">
        <is>
          <t/>
        </is>
      </c>
      <c r="I377" t="inlineStr">
        <is>
          <t>вид епилепсия, която чиято основна характеристика са миоклоничните пристъпи</t>
        </is>
      </c>
      <c r="J377" s="2" t="inlineStr">
        <is>
          <t>myoklonická epilepsie</t>
        </is>
      </c>
      <c r="K377" s="2" t="inlineStr">
        <is>
          <t>3</t>
        </is>
      </c>
      <c r="L377" s="2" t="inlineStr">
        <is>
          <t/>
        </is>
      </c>
      <c r="M377" t="inlineStr">
        <is>
          <t>epilepsie projevující se &lt;i&gt;myoklonickými záchvaty&lt;/i&gt; [ &lt;a href="/entry/result/1667206/all" id="ENTRY_TO_ENTRY_CONVERTER" target="_blank"&gt;IATE:1667206&lt;/a&gt; ]</t>
        </is>
      </c>
      <c r="N377" s="2" t="inlineStr">
        <is>
          <t>myoklon epilepsi</t>
        </is>
      </c>
      <c r="O377" s="2" t="inlineStr">
        <is>
          <t>3</t>
        </is>
      </c>
      <c r="P377" s="2" t="inlineStr">
        <is>
          <t/>
        </is>
      </c>
      <c r="Q377" t="inlineStr">
        <is>
          <t>arvelig generaliseret epilepsi, der starter i ungdomsårene, ofte når personen er mellem 15 og 25 år, og hvor symptomerne er de såkaldte myoklonier i forbindelse med opvågningen, tonisk-kloniske krampeanfald og måske atypiske absencer</t>
        </is>
      </c>
      <c r="R377" s="2" t="inlineStr">
        <is>
          <t>myoklonische Epilepsie</t>
        </is>
      </c>
      <c r="S377" s="2" t="inlineStr">
        <is>
          <t>3</t>
        </is>
      </c>
      <c r="T377" s="2" t="inlineStr">
        <is>
          <t/>
        </is>
      </c>
      <c r="U377" t="inlineStr">
        <is>
          <t>Epilepsie mit Anfällen von isolierten oder in Serien auftretenden, lokalisierten oder massiv-generalisierten Myoklonien</t>
        </is>
      </c>
      <c r="V377" s="2" t="inlineStr">
        <is>
          <t>μυοκλονική επιληψία</t>
        </is>
      </c>
      <c r="W377" s="2" t="inlineStr">
        <is>
          <t>4</t>
        </is>
      </c>
      <c r="X377" s="2" t="inlineStr">
        <is>
          <t/>
        </is>
      </c>
      <c r="Y377" t="inlineStr">
        <is>
          <t>αριθμός κρίσεων που ξεκινούν από ατονικούς-ακινητικούς σπασμούς, και μπορεί να εξελιχθούν σε μυοκλονικούς σπασμούς έως και τους γενικευμένους τονικούς-κλονικούς σπασμούς, καθώς και τις σύντομες τονικές ακαμψίες, ακόμη και στον ύπνο</t>
        </is>
      </c>
      <c r="Z377" s="2" t="inlineStr">
        <is>
          <t>myoclonic epilepsy</t>
        </is>
      </c>
      <c r="AA377" s="2" t="inlineStr">
        <is>
          <t>3</t>
        </is>
      </c>
      <c r="AB377" s="2" t="inlineStr">
        <is>
          <t/>
        </is>
      </c>
      <c r="AC377" t="inlineStr">
        <is>
          <t>collection of syndromes in which myoclonic seizures&lt;sup&gt;*&lt;/sup&gt; are a prominent feature</t>
        </is>
      </c>
      <c r="AD377" s="2" t="inlineStr">
        <is>
          <t>epilepsia mioclónica</t>
        </is>
      </c>
      <c r="AE377" s="2" t="inlineStr">
        <is>
          <t>3</t>
        </is>
      </c>
      <c r="AF377" s="2" t="inlineStr">
        <is>
          <t/>
        </is>
      </c>
      <c r="AG377" t="inlineStr">
        <is>
          <t>Síndrome epiléptico infrecuente que cursa con mioclonías [ &lt;a href="/entry/result/1667206/all" id="ENTRY_TO_ENTRY_CONVERTER" target="_blank"&gt;IATE:1667206&lt;/a&gt; ]generalizadas que pueden ser espontáneas o provocadas por un sobresalto.</t>
        </is>
      </c>
      <c r="AH377" s="2" t="inlineStr">
        <is>
          <t>müoklooniline epilepsia</t>
        </is>
      </c>
      <c r="AI377" s="2" t="inlineStr">
        <is>
          <t>3</t>
        </is>
      </c>
      <c r="AJ377" s="2" t="inlineStr">
        <is>
          <t/>
        </is>
      </c>
      <c r="AK377" t="inlineStr">
        <is>
          <t>epilepsia, mida iseloomustavad tugevad korduvad lihaskrambid</t>
        </is>
      </c>
      <c r="AL377" s="2" t="inlineStr">
        <is>
          <t>myokloninen epilepsia</t>
        </is>
      </c>
      <c r="AM377" s="2" t="inlineStr">
        <is>
          <t>3</t>
        </is>
      </c>
      <c r="AN377" s="2" t="inlineStr">
        <is>
          <t/>
        </is>
      </c>
      <c r="AO377" t="inlineStr">
        <is>
          <t>epilepsia jonka kohtauksille ovat ominaisia äkilliset, kaikissa tai vain joissakin lihaksissa ilmenevät nykäykset</t>
        </is>
      </c>
      <c r="AP377" s="2" t="inlineStr">
        <is>
          <t>épilepsie myoclonique</t>
        </is>
      </c>
      <c r="AQ377" s="2" t="inlineStr">
        <is>
          <t>3</t>
        </is>
      </c>
      <c r="AR377" s="2" t="inlineStr">
        <is>
          <t/>
        </is>
      </c>
      <c r="AS377" t="inlineStr">
        <is>
          <t>épilepsie caractérisée par des secousses massives des membres supérieurs nommées &lt;i&gt;myoclonies&lt;/i&gt; [ &lt;a href="/entry/result/1667206/all" id="ENTRY_TO_ENTRY_CONVERTER" target="_blank"&gt;IATE:1667206&lt;/a&gt; ]</t>
        </is>
      </c>
      <c r="AT377" s="2" t="inlineStr">
        <is>
          <t>titimeas mióclónach</t>
        </is>
      </c>
      <c r="AU377" s="2" t="inlineStr">
        <is>
          <t>3</t>
        </is>
      </c>
      <c r="AV377" s="2" t="inlineStr">
        <is>
          <t/>
        </is>
      </c>
      <c r="AW377" t="inlineStr">
        <is>
          <t/>
        </is>
      </c>
      <c r="AX377" t="inlineStr">
        <is>
          <t/>
        </is>
      </c>
      <c r="AY377" t="inlineStr">
        <is>
          <t/>
        </is>
      </c>
      <c r="AZ377" t="inlineStr">
        <is>
          <t/>
        </is>
      </c>
      <c r="BA377" t="inlineStr">
        <is>
          <t/>
        </is>
      </c>
      <c r="BB377" s="2" t="inlineStr">
        <is>
          <t>mioklónusos epilepszia</t>
        </is>
      </c>
      <c r="BC377" s="2" t="inlineStr">
        <is>
          <t>4</t>
        </is>
      </c>
      <c r="BD377" s="2" t="inlineStr">
        <is>
          <t/>
        </is>
      </c>
      <c r="BE377" t="inlineStr">
        <is>
          <t/>
        </is>
      </c>
      <c r="BF377" s="2" t="inlineStr">
        <is>
          <t>epilessia mioclonica</t>
        </is>
      </c>
      <c r="BG377" s="2" t="inlineStr">
        <is>
          <t>3</t>
        </is>
      </c>
      <c r="BH377" s="2" t="inlineStr">
        <is>
          <t/>
        </is>
      </c>
      <c r="BI377" t="inlineStr">
        <is>
          <t>gruppo di epilessie i cui attacchi sono accompagnati o costituiti da micloni [ &lt;a href="/entry/result/1667206/all" id="ENTRY_TO_ENTRY_CONVERTER" target="_blank"&gt;IATE:1667206&lt;/a&gt; ]</t>
        </is>
      </c>
      <c r="BJ377" s="2" t="inlineStr">
        <is>
          <t>miokloninė epilepsija</t>
        </is>
      </c>
      <c r="BK377" s="2" t="inlineStr">
        <is>
          <t>3</t>
        </is>
      </c>
      <c r="BL377" s="2" t="inlineStr">
        <is>
          <t/>
        </is>
      </c>
      <c r="BM377" t="inlineStr">
        <is>
          <t>su morfologiniais audinių pokyčiais susijusi epilepsija, kuriai būdingi nevaldomi raumenų traukuliai, galimas kurtumas ir atminties praradimas</t>
        </is>
      </c>
      <c r="BN377" s="2" t="inlineStr">
        <is>
          <t>miokloniska epilepsija|
miokloniskā epilepsija</t>
        </is>
      </c>
      <c r="BO377" s="2" t="inlineStr">
        <is>
          <t>3|
3</t>
        </is>
      </c>
      <c r="BP377" s="2" t="inlineStr">
        <is>
          <t xml:space="preserve">|
</t>
        </is>
      </c>
      <c r="BQ377" t="inlineStr">
        <is>
          <t>muskuļu fibriālās raustīšanās lēkmes, kas pāriet vispārējos krampjos un kam pievienojas progresējoši garīgi traucējumi</t>
        </is>
      </c>
      <c r="BR377" s="2" t="inlineStr">
        <is>
          <t>epilessija mijoklonika</t>
        </is>
      </c>
      <c r="BS377" s="2" t="inlineStr">
        <is>
          <t>3</t>
        </is>
      </c>
      <c r="BT377" s="2" t="inlineStr">
        <is>
          <t/>
        </is>
      </c>
      <c r="BU377" t="inlineStr">
        <is>
          <t>tip ta' epilessija li tirreferi għall-familja ta' epilessiji kkaratterizzati minn mijoklonu</t>
        </is>
      </c>
      <c r="BV377" s="2" t="inlineStr">
        <is>
          <t>myoclonische epilepsie</t>
        </is>
      </c>
      <c r="BW377" s="2" t="inlineStr">
        <is>
          <t>3</t>
        </is>
      </c>
      <c r="BX377" s="2" t="inlineStr">
        <is>
          <t/>
        </is>
      </c>
      <c r="BY377" t="inlineStr">
        <is>
          <t>vorm van epilepsie gekenmerkt door kortdurende spierschokken/samentrekkingen in armen en/of benen met een erg kortdurende bewustzijnsstoornis (soms niet zichtbaar)(Myoclone aanvallen). Soms is er slechts één schokje, soms is er sprake van een reeks</t>
        </is>
      </c>
      <c r="BZ377" s="2" t="inlineStr">
        <is>
          <t>padaczka miokloniczna</t>
        </is>
      </c>
      <c r="CA377" s="2" t="inlineStr">
        <is>
          <t>3</t>
        </is>
      </c>
      <c r="CB377" s="2" t="inlineStr">
        <is>
          <t/>
        </is>
      </c>
      <c r="CC377" t="inlineStr">
        <is>
          <t>zespoły padaczkowe, w których występują napady miokloniczne [ &lt;a href="/entry/result/1667206/all" id="ENTRY_TO_ENTRY_CONVERTER" target="_blank"&gt;IATE:1667206&lt;/a&gt; ]</t>
        </is>
      </c>
      <c r="CD377" s="2" t="inlineStr">
        <is>
          <t>epilepsia mioclónica</t>
        </is>
      </c>
      <c r="CE377" s="2" t="inlineStr">
        <is>
          <t>3</t>
        </is>
      </c>
      <c r="CF377" s="2" t="inlineStr">
        <is>
          <t/>
        </is>
      </c>
      <c r="CG377" t="inlineStr">
        <is>
          <t/>
        </is>
      </c>
      <c r="CH377" s="2" t="inlineStr">
        <is>
          <t>epilepsie mioclonică</t>
        </is>
      </c>
      <c r="CI377" s="2" t="inlineStr">
        <is>
          <t>3</t>
        </is>
      </c>
      <c r="CJ377" s="2" t="inlineStr">
        <is>
          <t/>
        </is>
      </c>
      <c r="CK377" t="inlineStr">
        <is>
          <t/>
        </is>
      </c>
      <c r="CL377" s="2" t="inlineStr">
        <is>
          <t>myoklonická epilepsia</t>
        </is>
      </c>
      <c r="CM377" s="2" t="inlineStr">
        <is>
          <t>3</t>
        </is>
      </c>
      <c r="CN377" s="2" t="inlineStr">
        <is>
          <t/>
        </is>
      </c>
      <c r="CO377" t="inlineStr">
        <is>
          <t/>
        </is>
      </c>
      <c r="CP377" s="2" t="inlineStr">
        <is>
          <t>mioklonična epilepsija</t>
        </is>
      </c>
      <c r="CQ377" s="2" t="inlineStr">
        <is>
          <t>3</t>
        </is>
      </c>
      <c r="CR377" s="2" t="inlineStr">
        <is>
          <t/>
        </is>
      </c>
      <c r="CS377" t="inlineStr">
        <is>
          <t/>
        </is>
      </c>
      <c r="CT377" t="inlineStr">
        <is>
          <t/>
        </is>
      </c>
      <c r="CU377" t="inlineStr">
        <is>
          <t/>
        </is>
      </c>
      <c r="CV377" t="inlineStr">
        <is>
          <t/>
        </is>
      </c>
      <c r="CW377" t="inlineStr">
        <is>
          <t/>
        </is>
      </c>
    </row>
    <row r="378">
      <c r="A378" s="1" t="str">
        <f>HYPERLINK("https://iate.europa.eu/entry/result/1221715/all", "1221715")</f>
        <v>1221715</v>
      </c>
      <c r="B378" t="inlineStr">
        <is>
          <t>SOCIAL QUESTIONS</t>
        </is>
      </c>
      <c r="C378" t="inlineStr">
        <is>
          <t>SOCIAL QUESTIONS|health|medical science</t>
        </is>
      </c>
      <c r="D378" t="inlineStr">
        <is>
          <t>yes</t>
        </is>
      </c>
      <c r="E378" t="inlineStr">
        <is>
          <t/>
        </is>
      </c>
      <c r="F378" t="inlineStr">
        <is>
          <t/>
        </is>
      </c>
      <c r="G378" t="inlineStr">
        <is>
          <t/>
        </is>
      </c>
      <c r="H378" t="inlineStr">
        <is>
          <t/>
        </is>
      </c>
      <c r="I378" t="inlineStr">
        <is>
          <t/>
        </is>
      </c>
      <c r="J378" t="inlineStr">
        <is>
          <t/>
        </is>
      </c>
      <c r="K378" t="inlineStr">
        <is>
          <t/>
        </is>
      </c>
      <c r="L378" t="inlineStr">
        <is>
          <t/>
        </is>
      </c>
      <c r="M378" t="inlineStr">
        <is>
          <t/>
        </is>
      </c>
      <c r="N378" t="inlineStr">
        <is>
          <t/>
        </is>
      </c>
      <c r="O378" t="inlineStr">
        <is>
          <t/>
        </is>
      </c>
      <c r="P378" t="inlineStr">
        <is>
          <t/>
        </is>
      </c>
      <c r="Q378" t="inlineStr">
        <is>
          <t/>
        </is>
      </c>
      <c r="R378" s="2" t="inlineStr">
        <is>
          <t>Pfortader</t>
        </is>
      </c>
      <c r="S378" s="2" t="inlineStr">
        <is>
          <t>3</t>
        </is>
      </c>
      <c r="T378" s="2" t="inlineStr">
        <is>
          <t/>
        </is>
      </c>
      <c r="U378" t="inlineStr">
        <is>
          <t>sie leitet nährstoffhaltiges venöses Blut von den Verdaungsorganen zur Leber</t>
        </is>
      </c>
      <c r="V378" t="inlineStr">
        <is>
          <t/>
        </is>
      </c>
      <c r="W378" t="inlineStr">
        <is>
          <t/>
        </is>
      </c>
      <c r="X378" t="inlineStr">
        <is>
          <t/>
        </is>
      </c>
      <c r="Y378" t="inlineStr">
        <is>
          <t/>
        </is>
      </c>
      <c r="Z378" s="2" t="inlineStr">
        <is>
          <t>portal vein|
hepatic portal vein</t>
        </is>
      </c>
      <c r="AA378" s="2" t="inlineStr">
        <is>
          <t>3|
3</t>
        </is>
      </c>
      <c r="AB378" s="2" t="inlineStr">
        <is>
          <t xml:space="preserve">|
</t>
        </is>
      </c>
      <c r="AC378" t="inlineStr">
        <is>
          <t>the main vessel in the portal venous system and drains blood from the gastrointestinal tract and spleen to the liver</t>
        </is>
      </c>
      <c r="AD378" t="inlineStr">
        <is>
          <t/>
        </is>
      </c>
      <c r="AE378" t="inlineStr">
        <is>
          <t/>
        </is>
      </c>
      <c r="AF378" t="inlineStr">
        <is>
          <t/>
        </is>
      </c>
      <c r="AG378" t="inlineStr">
        <is>
          <t/>
        </is>
      </c>
      <c r="AH378" t="inlineStr">
        <is>
          <t/>
        </is>
      </c>
      <c r="AI378" t="inlineStr">
        <is>
          <t/>
        </is>
      </c>
      <c r="AJ378" t="inlineStr">
        <is>
          <t/>
        </is>
      </c>
      <c r="AK378" t="inlineStr">
        <is>
          <t/>
        </is>
      </c>
      <c r="AL378" t="inlineStr">
        <is>
          <t/>
        </is>
      </c>
      <c r="AM378" t="inlineStr">
        <is>
          <t/>
        </is>
      </c>
      <c r="AN378" t="inlineStr">
        <is>
          <t/>
        </is>
      </c>
      <c r="AO378" t="inlineStr">
        <is>
          <t/>
        </is>
      </c>
      <c r="AP378" s="2" t="inlineStr">
        <is>
          <t>veine porte</t>
        </is>
      </c>
      <c r="AQ378" s="2" t="inlineStr">
        <is>
          <t>3</t>
        </is>
      </c>
      <c r="AR378" s="2" t="inlineStr">
        <is>
          <t/>
        </is>
      </c>
      <c r="AS378" t="inlineStr">
        <is>
          <t>veine qui draine le sang des intestins vers le foie</t>
        </is>
      </c>
      <c r="AT378" s="2" t="inlineStr">
        <is>
          <t>féith iomprach|
féith iomprach an ae</t>
        </is>
      </c>
      <c r="AU378" s="2" t="inlineStr">
        <is>
          <t>3|
3</t>
        </is>
      </c>
      <c r="AV378" s="2" t="inlineStr">
        <is>
          <t xml:space="preserve">|
</t>
        </is>
      </c>
      <c r="AW378" t="inlineStr">
        <is>
          <t/>
        </is>
      </c>
      <c r="AX378" t="inlineStr">
        <is>
          <t/>
        </is>
      </c>
      <c r="AY378" t="inlineStr">
        <is>
          <t/>
        </is>
      </c>
      <c r="AZ378" t="inlineStr">
        <is>
          <t/>
        </is>
      </c>
      <c r="BA378" t="inlineStr">
        <is>
          <t/>
        </is>
      </c>
      <c r="BB378" t="inlineStr">
        <is>
          <t/>
        </is>
      </c>
      <c r="BC378" t="inlineStr">
        <is>
          <t/>
        </is>
      </c>
      <c r="BD378" t="inlineStr">
        <is>
          <t/>
        </is>
      </c>
      <c r="BE378" t="inlineStr">
        <is>
          <t/>
        </is>
      </c>
      <c r="BF378" s="2" t="inlineStr">
        <is>
          <t>vena porta</t>
        </is>
      </c>
      <c r="BG378" s="2" t="inlineStr">
        <is>
          <t>3</t>
        </is>
      </c>
      <c r="BH378" s="2" t="inlineStr">
        <is>
          <t/>
        </is>
      </c>
      <c r="BI378" t="inlineStr">
        <is>
          <t>raccolge il sangue del tubo digerente e lo convoglia al fegato</t>
        </is>
      </c>
      <c r="BJ378" t="inlineStr">
        <is>
          <t/>
        </is>
      </c>
      <c r="BK378" t="inlineStr">
        <is>
          <t/>
        </is>
      </c>
      <c r="BL378" t="inlineStr">
        <is>
          <t/>
        </is>
      </c>
      <c r="BM378" t="inlineStr">
        <is>
          <t/>
        </is>
      </c>
      <c r="BN378" t="inlineStr">
        <is>
          <t/>
        </is>
      </c>
      <c r="BO378" t="inlineStr">
        <is>
          <t/>
        </is>
      </c>
      <c r="BP378" t="inlineStr">
        <is>
          <t/>
        </is>
      </c>
      <c r="BQ378" t="inlineStr">
        <is>
          <t/>
        </is>
      </c>
      <c r="BR378" t="inlineStr">
        <is>
          <t/>
        </is>
      </c>
      <c r="BS378" t="inlineStr">
        <is>
          <t/>
        </is>
      </c>
      <c r="BT378" t="inlineStr">
        <is>
          <t/>
        </is>
      </c>
      <c r="BU378" t="inlineStr">
        <is>
          <t/>
        </is>
      </c>
      <c r="BV378" t="inlineStr">
        <is>
          <t/>
        </is>
      </c>
      <c r="BW378" t="inlineStr">
        <is>
          <t/>
        </is>
      </c>
      <c r="BX378" t="inlineStr">
        <is>
          <t/>
        </is>
      </c>
      <c r="BY378" t="inlineStr">
        <is>
          <t/>
        </is>
      </c>
      <c r="BZ378" t="inlineStr">
        <is>
          <t/>
        </is>
      </c>
      <c r="CA378" t="inlineStr">
        <is>
          <t/>
        </is>
      </c>
      <c r="CB378" t="inlineStr">
        <is>
          <t/>
        </is>
      </c>
      <c r="CC378" t="inlineStr">
        <is>
          <t/>
        </is>
      </c>
      <c r="CD378" t="inlineStr">
        <is>
          <t/>
        </is>
      </c>
      <c r="CE378" t="inlineStr">
        <is>
          <t/>
        </is>
      </c>
      <c r="CF378" t="inlineStr">
        <is>
          <t/>
        </is>
      </c>
      <c r="CG378" t="inlineStr">
        <is>
          <t/>
        </is>
      </c>
      <c r="CH378" t="inlineStr">
        <is>
          <t/>
        </is>
      </c>
      <c r="CI378" t="inlineStr">
        <is>
          <t/>
        </is>
      </c>
      <c r="CJ378" t="inlineStr">
        <is>
          <t/>
        </is>
      </c>
      <c r="CK378" t="inlineStr">
        <is>
          <t/>
        </is>
      </c>
      <c r="CL378" t="inlineStr">
        <is>
          <t/>
        </is>
      </c>
      <c r="CM378" t="inlineStr">
        <is>
          <t/>
        </is>
      </c>
      <c r="CN378" t="inlineStr">
        <is>
          <t/>
        </is>
      </c>
      <c r="CO378" t="inlineStr">
        <is>
          <t/>
        </is>
      </c>
      <c r="CP378" t="inlineStr">
        <is>
          <t/>
        </is>
      </c>
      <c r="CQ378" t="inlineStr">
        <is>
          <t/>
        </is>
      </c>
      <c r="CR378" t="inlineStr">
        <is>
          <t/>
        </is>
      </c>
      <c r="CS378" t="inlineStr">
        <is>
          <t/>
        </is>
      </c>
      <c r="CT378" t="inlineStr">
        <is>
          <t/>
        </is>
      </c>
      <c r="CU378" t="inlineStr">
        <is>
          <t/>
        </is>
      </c>
      <c r="CV378" t="inlineStr">
        <is>
          <t/>
        </is>
      </c>
      <c r="CW378" t="inlineStr">
        <is>
          <t/>
        </is>
      </c>
    </row>
    <row r="379">
      <c r="A379" s="1" t="str">
        <f>HYPERLINK("https://iate.europa.eu/entry/result/771554/all", "771554")</f>
        <v>771554</v>
      </c>
      <c r="B379" t="inlineStr">
        <is>
          <t>SOCIAL QUESTIONS</t>
        </is>
      </c>
      <c r="C379" t="inlineStr">
        <is>
          <t>SOCIAL QUESTIONS|health</t>
        </is>
      </c>
      <c r="D379" t="inlineStr">
        <is>
          <t>yes</t>
        </is>
      </c>
      <c r="E379" t="inlineStr">
        <is>
          <t/>
        </is>
      </c>
      <c r="F379" t="inlineStr">
        <is>
          <t/>
        </is>
      </c>
      <c r="G379" t="inlineStr">
        <is>
          <t/>
        </is>
      </c>
      <c r="H379" t="inlineStr">
        <is>
          <t/>
        </is>
      </c>
      <c r="I379" t="inlineStr">
        <is>
          <t/>
        </is>
      </c>
      <c r="J379" t="inlineStr">
        <is>
          <t/>
        </is>
      </c>
      <c r="K379" t="inlineStr">
        <is>
          <t/>
        </is>
      </c>
      <c r="L379" t="inlineStr">
        <is>
          <t/>
        </is>
      </c>
      <c r="M379" t="inlineStr">
        <is>
          <t/>
        </is>
      </c>
      <c r="N379" t="inlineStr">
        <is>
          <t/>
        </is>
      </c>
      <c r="O379" t="inlineStr">
        <is>
          <t/>
        </is>
      </c>
      <c r="P379" t="inlineStr">
        <is>
          <t/>
        </is>
      </c>
      <c r="Q379" t="inlineStr">
        <is>
          <t/>
        </is>
      </c>
      <c r="R379" s="2" t="inlineStr">
        <is>
          <t>Vorgeschichte einer Krankheit|
Anamnese</t>
        </is>
      </c>
      <c r="S379" s="2" t="inlineStr">
        <is>
          <t>3|
3</t>
        </is>
      </c>
      <c r="T379" s="2" t="inlineStr">
        <is>
          <t xml:space="preserve">|
</t>
        </is>
      </c>
      <c r="U379" t="inlineStr">
        <is>
          <t/>
        </is>
      </c>
      <c r="V379" s="2" t="inlineStr">
        <is>
          <t>ιστορικό</t>
        </is>
      </c>
      <c r="W379" s="2" t="inlineStr">
        <is>
          <t>2</t>
        </is>
      </c>
      <c r="X379" s="2" t="inlineStr">
        <is>
          <t/>
        </is>
      </c>
      <c r="Y379" t="inlineStr">
        <is>
          <t/>
        </is>
      </c>
      <c r="Z379" s="2" t="inlineStr">
        <is>
          <t>medical history|
anamnesis</t>
        </is>
      </c>
      <c r="AA379" s="2" t="inlineStr">
        <is>
          <t>3|
3</t>
        </is>
      </c>
      <c r="AB379" s="2" t="inlineStr">
        <is>
          <t xml:space="preserve">preferred|
</t>
        </is>
      </c>
      <c r="AC379" t="inlineStr">
        <is>
          <t>information gained by a physician or other healthcare professional by asking specific questions, either of the patient or of other people who know the person</t>
        </is>
      </c>
      <c r="AD379" s="2" t="inlineStr">
        <is>
          <t>historia clínica|
anamnesis</t>
        </is>
      </c>
      <c r="AE379" s="2" t="inlineStr">
        <is>
          <t>3|
3</t>
        </is>
      </c>
      <c r="AF379" s="2" t="inlineStr">
        <is>
          <t xml:space="preserve">|
</t>
        </is>
      </c>
      <c r="AG379" t="inlineStr">
        <is>
          <t>Conjunto de documentos que contienen los datos, valoraciones e informaciones de cualquier índole sobre la situación y la evolución clínica de un paciente a lo largo del proceso asistencial.</t>
        </is>
      </c>
      <c r="AH379" t="inlineStr">
        <is>
          <t/>
        </is>
      </c>
      <c r="AI379" t="inlineStr">
        <is>
          <t/>
        </is>
      </c>
      <c r="AJ379" t="inlineStr">
        <is>
          <t/>
        </is>
      </c>
      <c r="AK379" t="inlineStr">
        <is>
          <t/>
        </is>
      </c>
      <c r="AL379" s="2" t="inlineStr">
        <is>
          <t>terveydentila ja terveydellinen tausta|
esitiedot|
anamneesi</t>
        </is>
      </c>
      <c r="AM379" s="2" t="inlineStr">
        <is>
          <t>2|
2|
2</t>
        </is>
      </c>
      <c r="AN379" s="2" t="inlineStr">
        <is>
          <t xml:space="preserve">|
|
</t>
        </is>
      </c>
      <c r="AO379" t="inlineStr">
        <is>
          <t/>
        </is>
      </c>
      <c r="AP379" s="2" t="inlineStr">
        <is>
          <t>anamnèse|
histoire clinique|
antécédents médicaux|
données sur le passé médical</t>
        </is>
      </c>
      <c r="AQ379" s="2" t="inlineStr">
        <is>
          <t>2|
2|
2|
2</t>
        </is>
      </c>
      <c r="AR379" s="2" t="inlineStr">
        <is>
          <t xml:space="preserve">|
|
|
</t>
        </is>
      </c>
      <c r="AS379" t="inlineStr">
        <is>
          <t/>
        </is>
      </c>
      <c r="AT379" s="2" t="inlineStr">
        <is>
          <t>anaimnéis</t>
        </is>
      </c>
      <c r="AU379" s="2" t="inlineStr">
        <is>
          <t>3</t>
        </is>
      </c>
      <c r="AV379" s="2" t="inlineStr">
        <is>
          <t/>
        </is>
      </c>
      <c r="AW379" t="inlineStr">
        <is>
          <t/>
        </is>
      </c>
      <c r="AX379" t="inlineStr">
        <is>
          <t/>
        </is>
      </c>
      <c r="AY379" t="inlineStr">
        <is>
          <t/>
        </is>
      </c>
      <c r="AZ379" t="inlineStr">
        <is>
          <t/>
        </is>
      </c>
      <c r="BA379" t="inlineStr">
        <is>
          <t/>
        </is>
      </c>
      <c r="BB379" t="inlineStr">
        <is>
          <t/>
        </is>
      </c>
      <c r="BC379" t="inlineStr">
        <is>
          <t/>
        </is>
      </c>
      <c r="BD379" t="inlineStr">
        <is>
          <t/>
        </is>
      </c>
      <c r="BE379" t="inlineStr">
        <is>
          <t/>
        </is>
      </c>
      <c r="BF379" s="2" t="inlineStr">
        <is>
          <t>anamnesi</t>
        </is>
      </c>
      <c r="BG379" s="2" t="inlineStr">
        <is>
          <t>1</t>
        </is>
      </c>
      <c r="BH379" s="2" t="inlineStr">
        <is>
          <t/>
        </is>
      </c>
      <c r="BI379" t="inlineStr">
        <is>
          <t/>
        </is>
      </c>
      <c r="BJ379" s="2" t="inlineStr">
        <is>
          <t>sveikatos istorija|
anamnezė</t>
        </is>
      </c>
      <c r="BK379" s="2" t="inlineStr">
        <is>
          <t>3|
3</t>
        </is>
      </c>
      <c r="BL379" s="2" t="inlineStr">
        <is>
          <t xml:space="preserve">|
</t>
        </is>
      </c>
      <c r="BM379" t="inlineStr">
        <is>
          <t>gydytojo surenkamos žinios apie ligonį ir jo ligą iš paties ligonio ir jo artimųjų</t>
        </is>
      </c>
      <c r="BN379" s="2" t="inlineStr">
        <is>
          <t>slimības vēsture|
anamnēze</t>
        </is>
      </c>
      <c r="BO379" s="2" t="inlineStr">
        <is>
          <t>3|
3</t>
        </is>
      </c>
      <c r="BP379" s="2" t="inlineStr">
        <is>
          <t xml:space="preserve">|
</t>
        </is>
      </c>
      <c r="BQ379" t="inlineStr">
        <is>
          <t>ārsta vai cita veselības aprūpes darbinieka apkopota informācija par pacienta veselības stāvokli, dzīvesveidu un līdzšinējām slimībām, negadījumiem un ārstēšanu</t>
        </is>
      </c>
      <c r="BR379" t="inlineStr">
        <is>
          <t/>
        </is>
      </c>
      <c r="BS379" t="inlineStr">
        <is>
          <t/>
        </is>
      </c>
      <c r="BT379" t="inlineStr">
        <is>
          <t/>
        </is>
      </c>
      <c r="BU379" t="inlineStr">
        <is>
          <t/>
        </is>
      </c>
      <c r="BV379" s="2" t="inlineStr">
        <is>
          <t>anamnese|
medische voorgeschiedenis</t>
        </is>
      </c>
      <c r="BW379" s="2" t="inlineStr">
        <is>
          <t>3|
2</t>
        </is>
      </c>
      <c r="BX379" s="2" t="inlineStr">
        <is>
          <t xml:space="preserve">|
</t>
        </is>
      </c>
      <c r="BY379" t="inlineStr">
        <is>
          <t>"de voorgeschiedenis van een ziekte, zoals die uit mededelingen van de patiënt (autoanamnese) of van anderen (alloanamnese, heteroanamnese) is te construeren."</t>
        </is>
      </c>
      <c r="BZ379" s="2" t="inlineStr">
        <is>
          <t>anamneza|
wywiad anamnestyczny|
wywiad chorobowy|
badanie podmiotowe</t>
        </is>
      </c>
      <c r="CA379" s="2" t="inlineStr">
        <is>
          <t>3|
3|
3|
3</t>
        </is>
      </c>
      <c r="CB379" s="2" t="inlineStr">
        <is>
          <t xml:space="preserve">|
|
|
</t>
        </is>
      </c>
      <c r="CC379" t="inlineStr">
        <is>
          <t>podstawowa czynność w procesie diagnostycznym polegająca na zbieraniu wywiadu chorobowego</t>
        </is>
      </c>
      <c r="CD379" t="inlineStr">
        <is>
          <t/>
        </is>
      </c>
      <c r="CE379" t="inlineStr">
        <is>
          <t/>
        </is>
      </c>
      <c r="CF379" t="inlineStr">
        <is>
          <t/>
        </is>
      </c>
      <c r="CG379" t="inlineStr">
        <is>
          <t/>
        </is>
      </c>
      <c r="CH379" s="2" t="inlineStr">
        <is>
          <t>istoric medical|
anamneză</t>
        </is>
      </c>
      <c r="CI379" s="2" t="inlineStr">
        <is>
          <t>3|
3</t>
        </is>
      </c>
      <c r="CJ379" s="2" t="inlineStr">
        <is>
          <t xml:space="preserve">|
</t>
        </is>
      </c>
      <c r="CK379" t="inlineStr">
        <is>
          <t>totalitate
 a datelor pe care medicul le obține interogând bolnavul cu privire la 
apariția și evoluția bolii de care suferă, la antecedentele ei etc.</t>
        </is>
      </c>
      <c r="CL379" s="2" t="inlineStr">
        <is>
          <t>anamnéza|
predchorobie</t>
        </is>
      </c>
      <c r="CM379" s="2" t="inlineStr">
        <is>
          <t>3|
3</t>
        </is>
      </c>
      <c r="CN379" s="2" t="inlineStr">
        <is>
          <t xml:space="preserve">|
</t>
        </is>
      </c>
      <c r="CO379" t="inlineStr">
        <is>
          <t>súbor všetkých údajov o zdravotnom stave pacienta od jeho narodenia až do súčasnosti</t>
        </is>
      </c>
      <c r="CP379" t="inlineStr">
        <is>
          <t/>
        </is>
      </c>
      <c r="CQ379" t="inlineStr">
        <is>
          <t/>
        </is>
      </c>
      <c r="CR379" t="inlineStr">
        <is>
          <t/>
        </is>
      </c>
      <c r="CS379" t="inlineStr">
        <is>
          <t/>
        </is>
      </c>
      <c r="CT379" t="inlineStr">
        <is>
          <t/>
        </is>
      </c>
      <c r="CU379" t="inlineStr">
        <is>
          <t/>
        </is>
      </c>
      <c r="CV379" t="inlineStr">
        <is>
          <t/>
        </is>
      </c>
      <c r="CW379" t="inlineStr">
        <is>
          <t/>
        </is>
      </c>
    </row>
    <row r="380">
      <c r="A380" s="1" t="str">
        <f>HYPERLINK("https://iate.europa.eu/entry/result/65951/all", "65951")</f>
        <v>65951</v>
      </c>
      <c r="B380" t="inlineStr">
        <is>
          <t>SOCIAL QUESTIONS</t>
        </is>
      </c>
      <c r="C380" t="inlineStr">
        <is>
          <t>SOCIAL QUESTIONS|health|illness|cancer</t>
        </is>
      </c>
      <c r="D380" t="inlineStr">
        <is>
          <t>yes</t>
        </is>
      </c>
      <c r="E380" t="inlineStr">
        <is>
          <t/>
        </is>
      </c>
      <c r="F380" t="inlineStr">
        <is>
          <t/>
        </is>
      </c>
      <c r="G380" t="inlineStr">
        <is>
          <t/>
        </is>
      </c>
      <c r="H380" t="inlineStr">
        <is>
          <t/>
        </is>
      </c>
      <c r="I380" t="inlineStr">
        <is>
          <t/>
        </is>
      </c>
      <c r="J380" s="2" t="inlineStr">
        <is>
          <t>úplná remise|
kompletní remise</t>
        </is>
      </c>
      <c r="K380" s="2" t="inlineStr">
        <is>
          <t>3|
3</t>
        </is>
      </c>
      <c r="L380" s="2" t="inlineStr">
        <is>
          <t xml:space="preserve">|
</t>
        </is>
      </c>
      <c r="M380" t="inlineStr">
        <is>
          <t>stav, kdy u pacienta nejsou přítomny žádné příznaky onemocnění
ani žádný jiný nález (laboratorní nebo zobrazovací), který by poukazoval na
přítomnost rakoviny</t>
        </is>
      </c>
      <c r="N380" t="inlineStr">
        <is>
          <t/>
        </is>
      </c>
      <c r="O380" t="inlineStr">
        <is>
          <t/>
        </is>
      </c>
      <c r="P380" t="inlineStr">
        <is>
          <t/>
        </is>
      </c>
      <c r="Q380" t="inlineStr">
        <is>
          <t/>
        </is>
      </c>
      <c r="R380" s="2" t="inlineStr">
        <is>
          <t>Komplettremission</t>
        </is>
      </c>
      <c r="S380" s="2" t="inlineStr">
        <is>
          <t>3</t>
        </is>
      </c>
      <c r="T380" s="2" t="inlineStr">
        <is>
          <t/>
        </is>
      </c>
      <c r="U380" t="inlineStr">
        <is>
          <t/>
        </is>
      </c>
      <c r="V380" s="2" t="inlineStr">
        <is>
          <t>πλήρης ύφεση</t>
        </is>
      </c>
      <c r="W380" s="2" t="inlineStr">
        <is>
          <t>3</t>
        </is>
      </c>
      <c r="X380" s="2" t="inlineStr">
        <is>
          <t/>
        </is>
      </c>
      <c r="Y380" t="inlineStr">
        <is>
          <t>ύφεση καρκινικής νόσου όπου όλες οι εξετάσεις δείχνουν ότι οι ενδείξεις καρκίνου έχουν εξαφανιστεί στο σύνολό τους</t>
        </is>
      </c>
      <c r="Z380" s="2" t="inlineStr">
        <is>
          <t>complete remission</t>
        </is>
      </c>
      <c r="AA380" s="2" t="inlineStr">
        <is>
          <t>3</t>
        </is>
      </c>
      <c r="AB380" s="2" t="inlineStr">
        <is>
          <t/>
        </is>
      </c>
      <c r="AC380" t="inlineStr">
        <is>
          <t>cancer remission where tests, physical exams and scans show that all signs of cancer are gone</t>
        </is>
      </c>
      <c r="AD380" s="2" t="inlineStr">
        <is>
          <t>remisión completa</t>
        </is>
      </c>
      <c r="AE380" s="2" t="inlineStr">
        <is>
          <t>3</t>
        </is>
      </c>
      <c r="AF380" s="2" t="inlineStr">
        <is>
          <t/>
        </is>
      </c>
      <c r="AG380" t="inlineStr">
        <is>
          <t>Desaparición de todos los signos del cáncer en respuesta al tratamiento.</t>
        </is>
      </c>
      <c r="AH380" s="2" t="inlineStr">
        <is>
          <t>täielik remissioon</t>
        </is>
      </c>
      <c r="AI380" s="2" t="inlineStr">
        <is>
          <t>3</t>
        </is>
      </c>
      <c r="AJ380" s="2" t="inlineStr">
        <is>
          <t/>
        </is>
      </c>
      <c r="AK380" t="inlineStr">
        <is>
          <t>kasvaja ravijärgne täielik taandumine</t>
        </is>
      </c>
      <c r="AL380" s="2" t="inlineStr">
        <is>
          <t>täydellinen remissio|
täydellinen elpymä</t>
        </is>
      </c>
      <c r="AM380" s="2" t="inlineStr">
        <is>
          <t>3|
3</t>
        </is>
      </c>
      <c r="AN380" s="2" t="inlineStr">
        <is>
          <t xml:space="preserve">|
</t>
        </is>
      </c>
      <c r="AO380" t="inlineStr">
        <is>
          <t>elpymä, jossa potilas on täysin toipunut eikä sairaudesta ole merkkejä</t>
        </is>
      </c>
      <c r="AP380" s="2" t="inlineStr">
        <is>
          <t>rémission complète</t>
        </is>
      </c>
      <c r="AQ380" s="2" t="inlineStr">
        <is>
          <t>3</t>
        </is>
      </c>
      <c r="AR380" s="2" t="inlineStr">
        <is>
          <t/>
        </is>
      </c>
      <c r="AS380" t="inlineStr">
        <is>
          <t/>
        </is>
      </c>
      <c r="AT380" t="inlineStr">
        <is>
          <t/>
        </is>
      </c>
      <c r="AU380" t="inlineStr">
        <is>
          <t/>
        </is>
      </c>
      <c r="AV380" t="inlineStr">
        <is>
          <t/>
        </is>
      </c>
      <c r="AW380" t="inlineStr">
        <is>
          <t/>
        </is>
      </c>
      <c r="AX380" t="inlineStr">
        <is>
          <t/>
        </is>
      </c>
      <c r="AY380" t="inlineStr">
        <is>
          <t/>
        </is>
      </c>
      <c r="AZ380" t="inlineStr">
        <is>
          <t/>
        </is>
      </c>
      <c r="BA380" t="inlineStr">
        <is>
          <t/>
        </is>
      </c>
      <c r="BB380" t="inlineStr">
        <is>
          <t/>
        </is>
      </c>
      <c r="BC380" t="inlineStr">
        <is>
          <t/>
        </is>
      </c>
      <c r="BD380" t="inlineStr">
        <is>
          <t/>
        </is>
      </c>
      <c r="BE380" t="inlineStr">
        <is>
          <t/>
        </is>
      </c>
      <c r="BF380" t="inlineStr">
        <is>
          <t/>
        </is>
      </c>
      <c r="BG380" t="inlineStr">
        <is>
          <t/>
        </is>
      </c>
      <c r="BH380" t="inlineStr">
        <is>
          <t/>
        </is>
      </c>
      <c r="BI380" t="inlineStr">
        <is>
          <t/>
        </is>
      </c>
      <c r="BJ380" s="2" t="inlineStr">
        <is>
          <t>visiška remisija</t>
        </is>
      </c>
      <c r="BK380" s="2" t="inlineStr">
        <is>
          <t>3</t>
        </is>
      </c>
      <c r="BL380" s="2" t="inlineStr">
        <is>
          <t/>
        </is>
      </c>
      <c r="BM380" t="inlineStr">
        <is>
          <t>visiškas lėtinės ligos simptomų išnykimas</t>
        </is>
      </c>
      <c r="BN380" t="inlineStr">
        <is>
          <t/>
        </is>
      </c>
      <c r="BO380" t="inlineStr">
        <is>
          <t/>
        </is>
      </c>
      <c r="BP380" t="inlineStr">
        <is>
          <t/>
        </is>
      </c>
      <c r="BQ380" t="inlineStr">
        <is>
          <t/>
        </is>
      </c>
      <c r="BR380" s="2" t="inlineStr">
        <is>
          <t>remissjoni kompluta</t>
        </is>
      </c>
      <c r="BS380" s="2" t="inlineStr">
        <is>
          <t>3</t>
        </is>
      </c>
      <c r="BT380" s="2" t="inlineStr">
        <is>
          <t/>
        </is>
      </c>
      <c r="BU380" t="inlineStr">
        <is>
          <t>meta t-testijiet, l-eżamijiet fiżiċi u l-iscans juru li s-sinjali tal-kanċer ikunu telqu kollha</t>
        </is>
      </c>
      <c r="BV380" s="2" t="inlineStr">
        <is>
          <t>volledige remissie|
complete remissie|
totale remissie</t>
        </is>
      </c>
      <c r="BW380" s="2" t="inlineStr">
        <is>
          <t>3|
3|
3</t>
        </is>
      </c>
      <c r="BX380" s="2" t="inlineStr">
        <is>
          <t xml:space="preserve">|
|
</t>
        </is>
      </c>
      <c r="BY380" t="inlineStr">
        <is>
          <t>verdwijning
 van alle opspoorbare tekenen en symptomen van kanker</t>
        </is>
      </c>
      <c r="BZ380" s="2" t="inlineStr">
        <is>
          <t>remisja całkowita</t>
        </is>
      </c>
      <c r="CA380" s="2" t="inlineStr">
        <is>
          <t>3</t>
        </is>
      </c>
      <c r="CB380" s="2" t="inlineStr">
        <is>
          <t/>
        </is>
      </c>
      <c r="CC380" t="inlineStr">
        <is>
          <t>stan, w którym wszystkie oznaki choroby ustąpiły po zakończeniu leczenia</t>
        </is>
      </c>
      <c r="CD380" s="2" t="inlineStr">
        <is>
          <t>remissão completa|
remissão completa do cancro</t>
        </is>
      </c>
      <c r="CE380" s="2" t="inlineStr">
        <is>
          <t>3|
3</t>
        </is>
      </c>
      <c r="CF380" s="2" t="inlineStr">
        <is>
          <t xml:space="preserve">|
</t>
        </is>
      </c>
      <c r="CG380" t="inlineStr">
        <is>
          <t>Fase da doença maligna em que não há manifestações clínicas
da doença detectáveis com ausência de manifestações
clínicas, imagiológicas e laboratoriais podendo significar cura da doença.</t>
        </is>
      </c>
      <c r="CH380" t="inlineStr">
        <is>
          <t/>
        </is>
      </c>
      <c r="CI380" t="inlineStr">
        <is>
          <t/>
        </is>
      </c>
      <c r="CJ380" t="inlineStr">
        <is>
          <t/>
        </is>
      </c>
      <c r="CK380" t="inlineStr">
        <is>
          <t/>
        </is>
      </c>
      <c r="CL380" t="inlineStr">
        <is>
          <t/>
        </is>
      </c>
      <c r="CM380" t="inlineStr">
        <is>
          <t/>
        </is>
      </c>
      <c r="CN380" t="inlineStr">
        <is>
          <t/>
        </is>
      </c>
      <c r="CO380" t="inlineStr">
        <is>
          <t/>
        </is>
      </c>
      <c r="CP380" s="2" t="inlineStr">
        <is>
          <t>popolna remisija</t>
        </is>
      </c>
      <c r="CQ380" s="2" t="inlineStr">
        <is>
          <t>3</t>
        </is>
      </c>
      <c r="CR380" s="2" t="inlineStr">
        <is>
          <t/>
        </is>
      </c>
      <c r="CS380" t="inlineStr">
        <is>
          <t/>
        </is>
      </c>
      <c r="CT380" s="2" t="inlineStr">
        <is>
          <t>komplett remission|
komplett tumörremission|
fullständig remission</t>
        </is>
      </c>
      <c r="CU380" s="2" t="inlineStr">
        <is>
          <t>3|
3|
3</t>
        </is>
      </c>
      <c r="CV380" s="2" t="inlineStr">
        <is>
          <t xml:space="preserve">|
|
</t>
        </is>
      </c>
      <c r="CW380" t="inlineStr">
        <is>
          <t/>
        </is>
      </c>
    </row>
    <row r="381">
      <c r="A381" s="1" t="str">
        <f>HYPERLINK("https://iate.europa.eu/entry/result/1489534/all", "1489534")</f>
        <v>1489534</v>
      </c>
      <c r="B381" t="inlineStr">
        <is>
          <t>SOCIAL QUESTIONS</t>
        </is>
      </c>
      <c r="C381" t="inlineStr">
        <is>
          <t>SOCIAL QUESTIONS|health|illness</t>
        </is>
      </c>
      <c r="D381" t="inlineStr">
        <is>
          <t>yes</t>
        </is>
      </c>
      <c r="E381" t="inlineStr">
        <is>
          <t/>
        </is>
      </c>
      <c r="F381" s="2" t="inlineStr">
        <is>
          <t>болест на Niemann-Pick</t>
        </is>
      </c>
      <c r="G381" s="2" t="inlineStr">
        <is>
          <t>4</t>
        </is>
      </c>
      <c r="H381" s="2" t="inlineStr">
        <is>
          <t/>
        </is>
      </c>
      <c r="I381" t="inlineStr">
        <is>
          <t>група лизозомни болести на натрупването, предизвикани от наследствен генетичен дефект, водещ до ензимна недостатъчност и неправилно функциониране, в частност недостиг на лизозомна сфингомиелиназа и нарушено междуклетъчно пренасяне на холестерол</t>
        </is>
      </c>
      <c r="J381" s="2" t="inlineStr">
        <is>
          <t>Niemannova-Pickova choroba</t>
        </is>
      </c>
      <c r="K381" s="2" t="inlineStr">
        <is>
          <t>3</t>
        </is>
      </c>
      <c r="L381" s="2" t="inlineStr">
        <is>
          <t/>
        </is>
      </c>
      <c r="M381" t="inlineStr">
        <is>
          <t>skupina dědičných metabolických poruch lipidů</t>
        </is>
      </c>
      <c r="N381" s="2" t="inlineStr">
        <is>
          <t>Niemann-Picks sygdom</t>
        </is>
      </c>
      <c r="O381" s="2" t="inlineStr">
        <is>
          <t>3</t>
        </is>
      </c>
      <c r="P381" s="2" t="inlineStr">
        <is>
          <t/>
        </is>
      </c>
      <c r="Q381" t="inlineStr">
        <is>
          <t>medfødt stofskiftesygdom, lipidose, med ophobning af fosfatidet sphingomyelin i retikuloendoteliale og epiteliale celler i hjernen (mental retardering) og andre organer (hepatosplenomegali)</t>
        </is>
      </c>
      <c r="R381" s="2" t="inlineStr">
        <is>
          <t>Niemann-Pick Krankheit|
generalisierte retikulohistiozytäre Sphingomyelinlipoidose|
Phosphatidlipoidose|
großzellige Drüsenmetamorphose|
lipoidzellige Hepatosplenomegalie</t>
        </is>
      </c>
      <c r="S381" s="2" t="inlineStr">
        <is>
          <t>3|
3|
3|
3|
3</t>
        </is>
      </c>
      <c r="T381" s="2" t="inlineStr">
        <is>
          <t xml:space="preserve">|
|
|
|
</t>
        </is>
      </c>
      <c r="U381" t="inlineStr">
        <is>
          <t>im Säuglingsalter beginnende familiäre, einfach-rezessiv erbliche Krankheit mit Speicherung von Sphingomyelin im retikulohistiozytären System, auch in Mesenchym und Epithel, präfinal in nahezu allen Organen</t>
        </is>
      </c>
      <c r="V381" s="2" t="inlineStr">
        <is>
          <t>νόσος Niemann-Pick (Νίμαν-Πικ)</t>
        </is>
      </c>
      <c r="W381" s="2" t="inlineStr">
        <is>
          <t>4</t>
        </is>
      </c>
      <c r="X381" s="2" t="inlineStr">
        <is>
          <t/>
        </is>
      </c>
      <c r="Y381" t="inlineStr">
        <is>
          <t>σπάνιο γενετικό νόσημα που προκαλεί σοβαρά εξελικτικά νευρολογικά προβλήματα και μπορεί να προσβάλει βρέφη, παιδιά και ενήλικες.</t>
        </is>
      </c>
      <c r="Z381" s="2" t="inlineStr">
        <is>
          <t>Niemann-Pick disease|
lipoid histiocytosis (classical phosphatide)|
essential lipoid histiocytosis|
lipid histiocytosis|
sphingomyelinase deficiency|
sphingomyelin lipidosis|
DAF syndrome</t>
        </is>
      </c>
      <c r="AA381" s="2" t="inlineStr">
        <is>
          <t>3|
3|
1|
3|
3|
3|
3</t>
        </is>
      </c>
      <c r="AB381" s="2" t="inlineStr">
        <is>
          <t xml:space="preserve">|
|
|
|
|
|
</t>
        </is>
      </c>
      <c r="AC381" t="inlineStr">
        <is>
          <t>group of inherited metabolic disorders known as the leukodystrophies or lipid storage diseases in which harmful quantities of a fatty substance (lipids) accumulate in the spleen, liver, lungs, bone marrow, and the brain</t>
        </is>
      </c>
      <c r="AD381" s="2" t="inlineStr">
        <is>
          <t>enfermedad de Niemann-Pick|
esfingolipidosis|
déficit de esfingomielinasa</t>
        </is>
      </c>
      <c r="AE381" s="2" t="inlineStr">
        <is>
          <t>3|
3|
3</t>
        </is>
      </c>
      <c r="AF381" s="2" t="inlineStr">
        <is>
          <t xml:space="preserve">|
|
</t>
        </is>
      </c>
      <c r="AG381" t="inlineStr">
        <is>
          <t>Error congénito del metabolismo por déficit de esfingomielinasa, transmitido con carácter autosómico recesivo y caracterizado por una acumulación de esfingomielina en los histiocitos, los macrófagos y el sistema nervioso central. Se han descrito seis variedades (denominadas con las letras A a E), de las cuales la más típica y frecuente es la A, que se inicia en edad infantil precoz con hepatoesplenomegalia, grave afectación del sistema nervioso central y participación sistémica (pulmones, ganglios, médula ósea) y causa la muerte a los 3 o 4 años. Las demás formas son más raras.</t>
        </is>
      </c>
      <c r="AH381" s="2" t="inlineStr">
        <is>
          <t>Niemanni-Picki tõbi</t>
        </is>
      </c>
      <c r="AI381" s="2" t="inlineStr">
        <is>
          <t>3</t>
        </is>
      </c>
      <c r="AJ381" s="2" t="inlineStr">
        <is>
          <t/>
        </is>
      </c>
      <c r="AK381" t="inlineStr">
        <is>
          <t>harva esinevate pärilike ainevahetushaiguste rühm, millele on omased sfingomüeliini ladestumine retikuloendoteliaalsüsteemis, maksa ja põrna suurenemus, kollakashall nahavärv ja sageli vaimse arengu puue</t>
        </is>
      </c>
      <c r="AL381" s="2" t="inlineStr">
        <is>
          <t>Niemann–Pickin tauti|
sfingomyeliinilipidoosi</t>
        </is>
      </c>
      <c r="AM381" s="2" t="inlineStr">
        <is>
          <t>3|
3</t>
        </is>
      </c>
      <c r="AN381" s="2" t="inlineStr">
        <is>
          <t xml:space="preserve">|
</t>
        </is>
      </c>
      <c r="AO381" t="inlineStr">
        <is>
          <t>ryhmä harvinaisia perinnöllisiä aineenvaihduntatauteja, joille ovat ominaisia sfingomyeliinin kertyminen makrofagijärjestelmään, maksan ja pernan suureneminen, kellanharmaa ihonväri ja usein älyllinen kehitysvammaisuus</t>
        </is>
      </c>
      <c r="AP381" s="2" t="inlineStr">
        <is>
          <t>maladie de Niemann-Pick|
histiocytose lipoïdique essentielle|
sphingomyélinose</t>
        </is>
      </c>
      <c r="AQ381" s="2" t="inlineStr">
        <is>
          <t>4|
3|
3</t>
        </is>
      </c>
      <c r="AR381" s="2" t="inlineStr">
        <is>
          <t xml:space="preserve">|
|
</t>
        </is>
      </c>
      <c r="AS381" t="inlineStr">
        <is>
          <t>génopathie humaine caractérisée par une accumulation anormale de sphingomyélines dans les tissus, liée à un déficit enzymatique de la sphingomyélinase qui entraîne une dégénérescence nerveuse progressive et la mort en quelques années</t>
        </is>
      </c>
      <c r="AT381" s="2" t="inlineStr">
        <is>
          <t>galar Niemann-Pick|
histicíotóis liopóideach</t>
        </is>
      </c>
      <c r="AU381" s="2" t="inlineStr">
        <is>
          <t>3|
3</t>
        </is>
      </c>
      <c r="AV381" s="2" t="inlineStr">
        <is>
          <t xml:space="preserve">|
</t>
        </is>
      </c>
      <c r="AW381" t="inlineStr">
        <is>
          <t/>
        </is>
      </c>
      <c r="AX381" t="inlineStr">
        <is>
          <t/>
        </is>
      </c>
      <c r="AY381" t="inlineStr">
        <is>
          <t/>
        </is>
      </c>
      <c r="AZ381" t="inlineStr">
        <is>
          <t/>
        </is>
      </c>
      <c r="BA381" t="inlineStr">
        <is>
          <t/>
        </is>
      </c>
      <c r="BB381" s="2" t="inlineStr">
        <is>
          <t>Niemann–Pick-betegség</t>
        </is>
      </c>
      <c r="BC381" s="2" t="inlineStr">
        <is>
          <t>4</t>
        </is>
      </c>
      <c r="BD381" s="2" t="inlineStr">
        <is>
          <t/>
        </is>
      </c>
      <c r="BE381" t="inlineStr">
        <is>
          <t>az örökletes, tárolási kórképek csoportjába tartozó betegség. A szfingomyelin illetve a koleszterin nevű anyagok felszaporodnak a sejtek lizoszómáiban, nem képesek lebomlani a szfingomyelináz enzim hiánya, csökkent működése következtében.</t>
        </is>
      </c>
      <c r="BF381" s="2" t="inlineStr">
        <is>
          <t>malattia di Niemann-Pick</t>
        </is>
      </c>
      <c r="BG381" s="2" t="inlineStr">
        <is>
          <t>3</t>
        </is>
      </c>
      <c r="BH381" s="2" t="inlineStr">
        <is>
          <t/>
        </is>
      </c>
      <c r="BI381" t="inlineStr">
        <is>
          <t>gruppo di malattie rare ereditarie, trasmesse da geni autosomici recessivi, causate da disfunzione dell'enzima deputato alla degradazione delle sfingomieline, che comporta un loro accumulo in particolare nel sistema nervoso centrale, nel fegato, nella milza e nei linfonodi</t>
        </is>
      </c>
      <c r="BJ381" s="2" t="inlineStr">
        <is>
          <t>Nimano-Piko liga</t>
        </is>
      </c>
      <c r="BK381" s="2" t="inlineStr">
        <is>
          <t>3</t>
        </is>
      </c>
      <c r="BL381" s="2" t="inlineStr">
        <is>
          <t/>
        </is>
      </c>
      <c r="BM381" t="inlineStr">
        <is>
          <t/>
        </is>
      </c>
      <c r="BN381" s="2" t="inlineStr">
        <is>
          <t>Nīmaņa-Pika slimība|
sfingomielinoze</t>
        </is>
      </c>
      <c r="BO381" s="2" t="inlineStr">
        <is>
          <t>3|
3</t>
        </is>
      </c>
      <c r="BP381" s="2" t="inlineStr">
        <is>
          <t xml:space="preserve">|
</t>
        </is>
      </c>
      <c r="BQ381" t="inlineStr">
        <is>
          <t/>
        </is>
      </c>
      <c r="BR381" s="2" t="inlineStr">
        <is>
          <t>marda ta' Niemann-Pick</t>
        </is>
      </c>
      <c r="BS381" s="2" t="inlineStr">
        <is>
          <t>3</t>
        </is>
      </c>
      <c r="BT381" s="2" t="inlineStr">
        <is>
          <t/>
        </is>
      </c>
      <c r="BU381" t="inlineStr">
        <is>
          <t>marda li tirreferi għal grupp ta' disturbi metaboliċi fatali li jintirtu</t>
        </is>
      </c>
      <c r="BV381" s="2" t="inlineStr">
        <is>
          <t>ziekte van Niemann-Pick</t>
        </is>
      </c>
      <c r="BW381" s="2" t="inlineStr">
        <is>
          <t>3</t>
        </is>
      </c>
      <c r="BX381" s="2" t="inlineStr">
        <is>
          <t/>
        </is>
      </c>
      <c r="BY381" t="inlineStr">
        <is>
          <t>zeldzame erfelijke en aangeboren stofwisselingsziekte, veroorzaakt door het ontbreken van het enzym sfingomyelinase; daardoor ontstaat een stapeling van een bepaald type vetten, sfingolipiden, in verschillende organen.</t>
        </is>
      </c>
      <c r="BZ381" s="2" t="inlineStr">
        <is>
          <t>choroba Niemanna i Picka|
choroba Niemanna-Picka|
sfingomielinaza</t>
        </is>
      </c>
      <c r="CA381" s="2" t="inlineStr">
        <is>
          <t>3|
3|
3</t>
        </is>
      </c>
      <c r="CB381" s="2" t="inlineStr">
        <is>
          <t xml:space="preserve">|
|
</t>
        </is>
      </c>
      <c r="CC381" t="inlineStr">
        <is>
          <t/>
        </is>
      </c>
      <c r="CD381" s="2" t="inlineStr">
        <is>
          <t>doença de Niemann-Pick</t>
        </is>
      </c>
      <c r="CE381" s="2" t="inlineStr">
        <is>
          <t>3</t>
        </is>
      </c>
      <c r="CF381" s="2" t="inlineStr">
        <is>
          <t/>
        </is>
      </c>
      <c r="CG381" t="inlineStr">
        <is>
          <t>Doença metabólica hereditária (esfingolipidose) caracterizada por acumulação de esfingomielina em diversos órgãos e tecidos, levando à hipertrofia do baço e do fígado e a lesões nervosas graves. Pertence ao grupo das tesaurinas.</t>
        </is>
      </c>
      <c r="CH381" s="2" t="inlineStr">
        <is>
          <t>boala Niemann-Pick|
histocitoză lipoidică esențială</t>
        </is>
      </c>
      <c r="CI381" s="2" t="inlineStr">
        <is>
          <t>3|
3</t>
        </is>
      </c>
      <c r="CJ381" s="2" t="inlineStr">
        <is>
          <t xml:space="preserve">|
</t>
        </is>
      </c>
      <c r="CK381" t="inlineStr">
        <is>
          <t>Neurolipidoză din grupul sfingolipidozelor, caracterizată prin acumulare de sfingomielină în țesuturi, cauzată de un deficit al activității sfingomielinazei.</t>
        </is>
      </c>
      <c r="CL381" s="2" t="inlineStr">
        <is>
          <t>Niemannova-Pickova choroba</t>
        </is>
      </c>
      <c r="CM381" s="2" t="inlineStr">
        <is>
          <t>3</t>
        </is>
      </c>
      <c r="CN381" s="2" t="inlineStr">
        <is>
          <t/>
        </is>
      </c>
      <c r="CO381" t="inlineStr">
        <is>
          <t/>
        </is>
      </c>
      <c r="CP381" s="2" t="inlineStr">
        <is>
          <t>Niemann-Pickova bolezen|
Niemann-Pickova tezavrizmoza|
Niemann-Pickova histiocitoza</t>
        </is>
      </c>
      <c r="CQ381" s="2" t="inlineStr">
        <is>
          <t>3|
3|
3</t>
        </is>
      </c>
      <c r="CR381" s="2" t="inlineStr">
        <is>
          <t xml:space="preserve">|
|
</t>
        </is>
      </c>
      <c r="CS381" t="inlineStr">
        <is>
          <t>Kopičenje fosfolipidov v citoplazmi histiocitov.</t>
        </is>
      </c>
      <c r="CT381" s="2" t="inlineStr">
        <is>
          <t>Niemann-Picks sjukdom|
sfingomyelinlipidos</t>
        </is>
      </c>
      <c r="CU381" s="2" t="inlineStr">
        <is>
          <t>2|
2</t>
        </is>
      </c>
      <c r="CV381" s="2" t="inlineStr">
        <is>
          <t xml:space="preserve">|
</t>
        </is>
      </c>
      <c r="CW381" t="inlineStr">
        <is>
          <t>gemensam benämning på två sällsynta recessivt ärftliga ämnesomsättningssjukdomar, varav den ena förekommer i två former</t>
        </is>
      </c>
    </row>
    <row r="382">
      <c r="A382" s="1" t="str">
        <f>HYPERLINK("https://iate.europa.eu/entry/result/1196100/all", "1196100")</f>
        <v>1196100</v>
      </c>
      <c r="B382" t="inlineStr">
        <is>
          <t>SOCIAL QUESTIONS</t>
        </is>
      </c>
      <c r="C382" t="inlineStr">
        <is>
          <t>SOCIAL QUESTIONS|health|illness</t>
        </is>
      </c>
      <c r="D382" t="inlineStr">
        <is>
          <t>yes</t>
        </is>
      </c>
      <c r="E382" t="inlineStr">
        <is>
          <t/>
        </is>
      </c>
      <c r="F382" t="inlineStr">
        <is>
          <t/>
        </is>
      </c>
      <c r="G382" t="inlineStr">
        <is>
          <t/>
        </is>
      </c>
      <c r="H382" t="inlineStr">
        <is>
          <t/>
        </is>
      </c>
      <c r="I382" t="inlineStr">
        <is>
          <t/>
        </is>
      </c>
      <c r="J382" t="inlineStr">
        <is>
          <t/>
        </is>
      </c>
      <c r="K382" t="inlineStr">
        <is>
          <t/>
        </is>
      </c>
      <c r="L382" t="inlineStr">
        <is>
          <t/>
        </is>
      </c>
      <c r="M382" t="inlineStr">
        <is>
          <t/>
        </is>
      </c>
      <c r="N382" s="2" t="inlineStr">
        <is>
          <t>hepatocellulær carcinom</t>
        </is>
      </c>
      <c r="O382" s="2" t="inlineStr">
        <is>
          <t>3</t>
        </is>
      </c>
      <c r="P382" s="2" t="inlineStr">
        <is>
          <t/>
        </is>
      </c>
      <c r="Q382" t="inlineStr">
        <is>
          <t/>
        </is>
      </c>
      <c r="R382" s="2" t="inlineStr">
        <is>
          <t>hepatozelluläres Karzinom|
Leberzellkarzinom|
HCC</t>
        </is>
      </c>
      <c r="S382" s="2" t="inlineStr">
        <is>
          <t>3|
2|
2</t>
        </is>
      </c>
      <c r="T382" s="2" t="inlineStr">
        <is>
          <t xml:space="preserve">|
|
</t>
        </is>
      </c>
      <c r="U382" t="inlineStr">
        <is>
          <t/>
        </is>
      </c>
      <c r="V382" s="2" t="inlineStr">
        <is>
          <t>ηπατοκυτταρικός καρκίνος</t>
        </is>
      </c>
      <c r="W382" s="2" t="inlineStr">
        <is>
          <t>4</t>
        </is>
      </c>
      <c r="X382" s="2" t="inlineStr">
        <is>
          <t/>
        </is>
      </c>
      <c r="Y382" t="inlineStr">
        <is>
          <t/>
        </is>
      </c>
      <c r="Z382" s="2" t="inlineStr">
        <is>
          <t>hepatocellular carcinoma|
HCC|
primary hepatic carcinoma</t>
        </is>
      </c>
      <c r="AA382" s="2" t="inlineStr">
        <is>
          <t>3|
2|
3</t>
        </is>
      </c>
      <c r="AB382" s="2" t="inlineStr">
        <is>
          <t xml:space="preserve">|
|
</t>
        </is>
      </c>
      <c r="AC382" t="inlineStr">
        <is>
          <t>primary malignancy of the &lt;a href="https://iate.europa.eu/entry/result/3529776/en" target="_blank"&gt;hepatocyte (liver cell)&lt;/a&gt;</t>
        </is>
      </c>
      <c r="AD382" s="2" t="inlineStr">
        <is>
          <t>carcinoma hepatocelular|
CHC</t>
        </is>
      </c>
      <c r="AE382" s="2" t="inlineStr">
        <is>
          <t>3|
2</t>
        </is>
      </c>
      <c r="AF382" s="2" t="inlineStr">
        <is>
          <t xml:space="preserve">|
</t>
        </is>
      </c>
      <c r="AG382" t="inlineStr">
        <is>
          <t/>
        </is>
      </c>
      <c r="AH382" t="inlineStr">
        <is>
          <t/>
        </is>
      </c>
      <c r="AI382" t="inlineStr">
        <is>
          <t/>
        </is>
      </c>
      <c r="AJ382" t="inlineStr">
        <is>
          <t/>
        </is>
      </c>
      <c r="AK382" t="inlineStr">
        <is>
          <t/>
        </is>
      </c>
      <c r="AL382" t="inlineStr">
        <is>
          <t/>
        </is>
      </c>
      <c r="AM382" t="inlineStr">
        <is>
          <t/>
        </is>
      </c>
      <c r="AN382" t="inlineStr">
        <is>
          <t/>
        </is>
      </c>
      <c r="AO382" t="inlineStr">
        <is>
          <t/>
        </is>
      </c>
      <c r="AP382" s="2" t="inlineStr">
        <is>
          <t>carcinome hépatocellulaire|
carcinome à cellules hépatiques|
CHC|
carcinome hépato-cellulaire</t>
        </is>
      </c>
      <c r="AQ382" s="2" t="inlineStr">
        <is>
          <t>3|
2|
2|
2</t>
        </is>
      </c>
      <c r="AR382" s="2" t="inlineStr">
        <is>
          <t xml:space="preserve">|
|
|
</t>
        </is>
      </c>
      <c r="AS382" t="inlineStr">
        <is>
          <t>cancer primitif du foie</t>
        </is>
      </c>
      <c r="AT382" s="2" t="inlineStr">
        <is>
          <t>carcanóma heipiticeallach</t>
        </is>
      </c>
      <c r="AU382" s="2" t="inlineStr">
        <is>
          <t>3</t>
        </is>
      </c>
      <c r="AV382" s="2" t="inlineStr">
        <is>
          <t/>
        </is>
      </c>
      <c r="AW382" t="inlineStr">
        <is>
          <t/>
        </is>
      </c>
      <c r="AX382" t="inlineStr">
        <is>
          <t/>
        </is>
      </c>
      <c r="AY382" t="inlineStr">
        <is>
          <t/>
        </is>
      </c>
      <c r="AZ382" t="inlineStr">
        <is>
          <t/>
        </is>
      </c>
      <c r="BA382" t="inlineStr">
        <is>
          <t/>
        </is>
      </c>
      <c r="BB382" t="inlineStr">
        <is>
          <t/>
        </is>
      </c>
      <c r="BC382" t="inlineStr">
        <is>
          <t/>
        </is>
      </c>
      <c r="BD382" t="inlineStr">
        <is>
          <t/>
        </is>
      </c>
      <c r="BE382" t="inlineStr">
        <is>
          <t/>
        </is>
      </c>
      <c r="BF382" s="2" t="inlineStr">
        <is>
          <t>carcinoma epatocellulare|
epatocarcinoma</t>
        </is>
      </c>
      <c r="BG382" s="2" t="inlineStr">
        <is>
          <t>3|
2</t>
        </is>
      </c>
      <c r="BH382" s="2" t="inlineStr">
        <is>
          <t xml:space="preserve">|
</t>
        </is>
      </c>
      <c r="BI382" t="inlineStr">
        <is>
          <t/>
        </is>
      </c>
      <c r="BJ382" t="inlineStr">
        <is>
          <t/>
        </is>
      </c>
      <c r="BK382" t="inlineStr">
        <is>
          <t/>
        </is>
      </c>
      <c r="BL382" t="inlineStr">
        <is>
          <t/>
        </is>
      </c>
      <c r="BM382" t="inlineStr">
        <is>
          <t/>
        </is>
      </c>
      <c r="BN382" t="inlineStr">
        <is>
          <t/>
        </is>
      </c>
      <c r="BO382" t="inlineStr">
        <is>
          <t/>
        </is>
      </c>
      <c r="BP382" t="inlineStr">
        <is>
          <t/>
        </is>
      </c>
      <c r="BQ382" t="inlineStr">
        <is>
          <t/>
        </is>
      </c>
      <c r="BR382" s="2" t="inlineStr">
        <is>
          <t>karċinoma epatoċellulari</t>
        </is>
      </c>
      <c r="BS382" s="2" t="inlineStr">
        <is>
          <t>3</t>
        </is>
      </c>
      <c r="BT382" s="2" t="inlineStr">
        <is>
          <t/>
        </is>
      </c>
      <c r="BU382" t="inlineStr">
        <is>
          <t/>
        </is>
      </c>
      <c r="BV382" s="2" t="inlineStr">
        <is>
          <t>hepatocellulair carcinoom|
HCC|
levercelcarcinoom</t>
        </is>
      </c>
      <c r="BW382" s="2" t="inlineStr">
        <is>
          <t>3|
3|
3</t>
        </is>
      </c>
      <c r="BX382" s="2" t="inlineStr">
        <is>
          <t xml:space="preserve">|
|
</t>
        </is>
      </c>
      <c r="BY382" t="inlineStr">
        <is>
          <t>meest voorkomende kwaadaardige primaire tumor in de lever</t>
        </is>
      </c>
      <c r="BZ382" t="inlineStr">
        <is>
          <t/>
        </is>
      </c>
      <c r="CA382" t="inlineStr">
        <is>
          <t/>
        </is>
      </c>
      <c r="CB382" t="inlineStr">
        <is>
          <t/>
        </is>
      </c>
      <c r="CC382" t="inlineStr">
        <is>
          <t/>
        </is>
      </c>
      <c r="CD382" t="inlineStr">
        <is>
          <t/>
        </is>
      </c>
      <c r="CE382" t="inlineStr">
        <is>
          <t/>
        </is>
      </c>
      <c r="CF382" t="inlineStr">
        <is>
          <t/>
        </is>
      </c>
      <c r="CG382" t="inlineStr">
        <is>
          <t/>
        </is>
      </c>
      <c r="CH382" t="inlineStr">
        <is>
          <t/>
        </is>
      </c>
      <c r="CI382" t="inlineStr">
        <is>
          <t/>
        </is>
      </c>
      <c r="CJ382" t="inlineStr">
        <is>
          <t/>
        </is>
      </c>
      <c r="CK382" t="inlineStr">
        <is>
          <t/>
        </is>
      </c>
      <c r="CL382" t="inlineStr">
        <is>
          <t/>
        </is>
      </c>
      <c r="CM382" t="inlineStr">
        <is>
          <t/>
        </is>
      </c>
      <c r="CN382" t="inlineStr">
        <is>
          <t/>
        </is>
      </c>
      <c r="CO382" t="inlineStr">
        <is>
          <t/>
        </is>
      </c>
      <c r="CP382" t="inlineStr">
        <is>
          <t/>
        </is>
      </c>
      <c r="CQ382" t="inlineStr">
        <is>
          <t/>
        </is>
      </c>
      <c r="CR382" t="inlineStr">
        <is>
          <t/>
        </is>
      </c>
      <c r="CS382" t="inlineStr">
        <is>
          <t/>
        </is>
      </c>
      <c r="CT382" s="2" t="inlineStr">
        <is>
          <t>hepatocellulär karcinom</t>
        </is>
      </c>
      <c r="CU382" s="2" t="inlineStr">
        <is>
          <t>3</t>
        </is>
      </c>
      <c r="CV382" s="2" t="inlineStr">
        <is>
          <t/>
        </is>
      </c>
      <c r="CW382" t="inlineStr">
        <is>
          <t/>
        </is>
      </c>
    </row>
    <row r="383">
      <c r="A383" s="1" t="str">
        <f>HYPERLINK("https://iate.europa.eu/entry/result/1540358/all", "1540358")</f>
        <v>1540358</v>
      </c>
      <c r="B383" t="inlineStr">
        <is>
          <t>SOCIAL QUESTIONS</t>
        </is>
      </c>
      <c r="C383" t="inlineStr">
        <is>
          <t>SOCIAL QUESTIONS|health|illness;SOCIAL QUESTIONS|health|medical science</t>
        </is>
      </c>
      <c r="D383" t="inlineStr">
        <is>
          <t>yes</t>
        </is>
      </c>
      <c r="E383" t="inlineStr">
        <is>
          <t/>
        </is>
      </c>
      <c r="F383" s="2" t="inlineStr">
        <is>
          <t>нарколепсия</t>
        </is>
      </c>
      <c r="G383" s="2" t="inlineStr">
        <is>
          <t>3</t>
        </is>
      </c>
      <c r="H383" s="2" t="inlineStr">
        <is>
          <t/>
        </is>
      </c>
      <c r="I383" t="inlineStr">
        <is>
          <t>Хиперсомния, която се характеризира с извънредна сънливост през деня и абнормни прояви на РЕМ – поява на РЕМ периоди в началото на съня, които се манифестират като хипногогни халюцинации, и дисоцииран процес на инхибиция на РЕМ, изразяващ се като сънни парализи и катаплексия.</t>
        </is>
      </c>
      <c r="J383" s="2" t="inlineStr">
        <is>
          <t>Gélineauova choroba|
narkolepsie</t>
        </is>
      </c>
      <c r="K383" s="2" t="inlineStr">
        <is>
          <t>3|
3</t>
        </is>
      </c>
      <c r="L383" s="2" t="inlineStr">
        <is>
          <t xml:space="preserve">|
</t>
        </is>
      </c>
      <c r="M383" t="inlineStr">
        <is>
          <t>Onemocnění charakterizované imperativními stavy spánku a epizodami náhlé motorické slabosti, provázené zástavou řeči.</t>
        </is>
      </c>
      <c r="N383" s="2" t="inlineStr">
        <is>
          <t>Gélineaus sygdom|
narkolepsi</t>
        </is>
      </c>
      <c r="O383" s="2" t="inlineStr">
        <is>
          <t>3|
3</t>
        </is>
      </c>
      <c r="P383" s="2" t="inlineStr">
        <is>
          <t xml:space="preserve">|
</t>
        </is>
      </c>
      <c r="Q383" t="inlineStr">
        <is>
          <t>"narcolepsia, morbus Gélineau, Gélineaus sygdom, narkolepsi ...: pludselig, uimodståelig søvntrang med kortvarig søvn flere gange om dagen. Er enten et symptom ved hjernebetændelse eller en selvstændig, evt. arveligt betinget sygdom. Ofte ledsaget af søvnighed i dagtimerne, katapleksi (se cataplexia), og hallucinationer i indsovningsfasen"</t>
        </is>
      </c>
      <c r="R383" s="2" t="inlineStr">
        <is>
          <t>Narkolepsie|
Hypnopathie|
imperativer Schlafanfall|
Hypnolepsie|
Schlafanfall|
narkoleptisches Syndrom|
Gelineau-Westphal-Syndrom</t>
        </is>
      </c>
      <c r="S383" s="2" t="inlineStr">
        <is>
          <t>3|
3|
3|
3|
3|
3|
3</t>
        </is>
      </c>
      <c r="T383" s="2" t="inlineStr">
        <is>
          <t xml:space="preserve">|
|
|
|
|
|
</t>
        </is>
      </c>
      <c r="U383" t="inlineStr">
        <is>
          <t>in Kindheit oder Pubertät beginnende Krankheit mit anfallsweisem, unüberwindlichem Schlafzwang am Tage, affektivem Tonusverlust der Muskulatur, Wachanfaellen und kurzen, lebhaften hypnagogen Halluzinationen</t>
        </is>
      </c>
      <c r="V383" s="2" t="inlineStr">
        <is>
          <t>σύνδρομο Gelineau|
ναρκοληψία</t>
        </is>
      </c>
      <c r="W383" s="2" t="inlineStr">
        <is>
          <t>4|
4</t>
        </is>
      </c>
      <c r="X383" s="2" t="inlineStr">
        <is>
          <t xml:space="preserve">|
</t>
        </is>
      </c>
      <c r="Y383" t="inlineStr">
        <is>
          <t/>
        </is>
      </c>
      <c r="Z383" s="2" t="inlineStr">
        <is>
          <t>Gelineau disease|
narcolepsy|
paroxysmal sleep|
sleep epilepsy</t>
        </is>
      </c>
      <c r="AA383" s="2" t="inlineStr">
        <is>
          <t>3|
3|
3|
3</t>
        </is>
      </c>
      <c r="AB383" s="2" t="inlineStr">
        <is>
          <t>|
|
|
deprecated</t>
        </is>
      </c>
      <c r="AC383" t="inlineStr">
        <is>
          <t>disorder of the regulation of consciousness and sleep characterised by excessive diurnal somnolence, excessive and uncontrollable sleep urges, sudden onset of attacks of cataplexy during full consciousness, hypnagogic hallucinations at sleep onset and hypnopompic hallucinations during waking, and sleep paralysis also occurring at sleep onset or during waking</t>
        </is>
      </c>
      <c r="AD383" s="2" t="inlineStr">
        <is>
          <t>narcolepsia</t>
        </is>
      </c>
      <c r="AE383" s="2" t="inlineStr">
        <is>
          <t>2</t>
        </is>
      </c>
      <c r="AF383" s="2" t="inlineStr">
        <is>
          <t/>
        </is>
      </c>
      <c r="AG383" t="inlineStr">
        <is>
          <t/>
        </is>
      </c>
      <c r="AH383" s="2" t="inlineStr">
        <is>
          <t>narkolepsia|
Gelineau sündroom</t>
        </is>
      </c>
      <c r="AI383" s="2" t="inlineStr">
        <is>
          <t>3|
2</t>
        </is>
      </c>
      <c r="AJ383" s="2" t="inlineStr">
        <is>
          <t xml:space="preserve">|
</t>
        </is>
      </c>
      <c r="AK383" t="inlineStr">
        <is>
          <t>REM-une regulatsiooni häirest tekkiv hetkeline sunduni</t>
        </is>
      </c>
      <c r="AL383" s="2" t="inlineStr">
        <is>
          <t>narkolepsia|
nukahtelusairaus|
pakkonukahtelusairaus|
hypnolepsia</t>
        </is>
      </c>
      <c r="AM383" s="2" t="inlineStr">
        <is>
          <t>3|
3|
3|
3</t>
        </is>
      </c>
      <c r="AN383" s="2" t="inlineStr">
        <is>
          <t xml:space="preserve">|
|
|
</t>
        </is>
      </c>
      <c r="AO383" t="inlineStr">
        <is>
          <t/>
        </is>
      </c>
      <c r="AP383" s="2" t="inlineStr">
        <is>
          <t>syndrome de Gélineau|
maladie de Gélineau|
narcolepsie|
narcolepsie-cataplexie</t>
        </is>
      </c>
      <c r="AQ383" s="2" t="inlineStr">
        <is>
          <t>3|
3|
4|
3</t>
        </is>
      </c>
      <c r="AR383" s="2" t="inlineStr">
        <is>
          <t xml:space="preserve">|
|
|
</t>
        </is>
      </c>
      <c r="AS383" t="inlineStr">
        <is>
          <t>maladie neurologique génétique qui se manifeste par des attaques de sommeil irrésistibles</t>
        </is>
      </c>
      <c r="AT383" s="2" t="inlineStr">
        <is>
          <t>galar Gelineau|
narcailéipse</t>
        </is>
      </c>
      <c r="AU383" s="2" t="inlineStr">
        <is>
          <t>3|
3</t>
        </is>
      </c>
      <c r="AV383" s="2" t="inlineStr">
        <is>
          <t xml:space="preserve">|
</t>
        </is>
      </c>
      <c r="AW383" t="inlineStr">
        <is>
          <t/>
        </is>
      </c>
      <c r="AX383" s="2" t="inlineStr">
        <is>
          <t>narkolepsija</t>
        </is>
      </c>
      <c r="AY383" s="2" t="inlineStr">
        <is>
          <t>3</t>
        </is>
      </c>
      <c r="AZ383" s="2" t="inlineStr">
        <is>
          <t/>
        </is>
      </c>
      <c r="BA383" t="inlineStr">
        <is>
          <t>paroksizmalni san, kratkotrajni imperativni napadaji sna</t>
        </is>
      </c>
      <c r="BB383" s="2" t="inlineStr">
        <is>
          <t>narkolepszia</t>
        </is>
      </c>
      <c r="BC383" s="2" t="inlineStr">
        <is>
          <t>3</t>
        </is>
      </c>
      <c r="BD383" s="2" t="inlineStr">
        <is>
          <t/>
        </is>
      </c>
      <c r="BE383" t="inlineStr">
        <is>
          <t>elsősorban a fiatal felnőttkorban jelentkező, krónikus neurológiai megbetegedés. Olyan, mind az alvást, mind az ébrenlétet érintő összetett szabályozási zavar, ami főleg az alvás-ébrenlét ritmus ultradián komponenseit, elsősorban a REM fázis szabályozását érinti. A kórkép lényege a REM alvás Rapid Eye Movement = álom-fázis) közvetlen, jellegében és szerkezetében is kóros, repetitív betörése az éber állapotba, az ébrenlét vigilancia szintjének csökkenése, a NREM alvás felszínessége és mindkét alvásfázist egyaránt érintő gyakori ébredések által történő fragmentáltsága.</t>
        </is>
      </c>
      <c r="BF383" s="2" t="inlineStr">
        <is>
          <t>narcolessia|
sindrome narcolettica|
narcolessia cataplessia|
sindrome di Gelineau</t>
        </is>
      </c>
      <c r="BG383" s="2" t="inlineStr">
        <is>
          <t>3|
3|
3|
3</t>
        </is>
      </c>
      <c r="BH383" s="2" t="inlineStr">
        <is>
          <t xml:space="preserve">|
|
|
</t>
        </is>
      </c>
      <c r="BI383" t="inlineStr">
        <is>
          <t>Quadro morboso caratterizzato da improvvisi attacchi di sonno</t>
        </is>
      </c>
      <c r="BJ383" s="2" t="inlineStr">
        <is>
          <t>narkolepsija</t>
        </is>
      </c>
      <c r="BK383" s="2" t="inlineStr">
        <is>
          <t>3</t>
        </is>
      </c>
      <c r="BL383" s="2" t="inlineStr">
        <is>
          <t/>
        </is>
      </c>
      <c r="BM383" t="inlineStr">
        <is>
          <t>liga, kuriai būdingi staigūs mieguistumo ar miego priepuoliai</t>
        </is>
      </c>
      <c r="BN383" s="2" t="inlineStr">
        <is>
          <t>narkolepsija</t>
        </is>
      </c>
      <c r="BO383" s="2" t="inlineStr">
        <is>
          <t>3</t>
        </is>
      </c>
      <c r="BP383" s="2" t="inlineStr">
        <is>
          <t/>
        </is>
      </c>
      <c r="BQ383" t="inlineStr">
        <is>
          <t>grūti pārvaramas īslaicīga miega lēkmes, ko novēro epilepsijas, encefalīta u.c. smadzeņu slimību gadījumā.</t>
        </is>
      </c>
      <c r="BR383" s="2" t="inlineStr">
        <is>
          <t>marda ta' Gelineau|
narkolessija</t>
        </is>
      </c>
      <c r="BS383" s="2" t="inlineStr">
        <is>
          <t>3|
3</t>
        </is>
      </c>
      <c r="BT383" s="2" t="inlineStr">
        <is>
          <t xml:space="preserve">|
</t>
        </is>
      </c>
      <c r="BU383" t="inlineStr">
        <is>
          <t>attakk fejn tittarrax xi parti tal-ġisem; sindrome kkaratterizzat minn xewqa inkontrollabbli ta’ rqad, spiss f’ħinijiet mhux tas-soltu</t>
        </is>
      </c>
      <c r="BV383" s="2" t="inlineStr">
        <is>
          <t>narcolepsie|
slaapzucht|
syndroom van Gélineau</t>
        </is>
      </c>
      <c r="BW383" s="2" t="inlineStr">
        <is>
          <t>3|
3|
3</t>
        </is>
      </c>
      <c r="BX383" s="2" t="inlineStr">
        <is>
          <t xml:space="preserve">|
|
</t>
        </is>
      </c>
      <c r="BY383" t="inlineStr">
        <is>
          <t>slaap-waakstoornis, veroorzaakt door een ziekelijke gesteldheid van het lichaam, de hersenen of de geest; het aanvalsgewijze optreden van een onbedwingbare neiging tot slaap, gepaard gaande met een verminderde spiertonus</t>
        </is>
      </c>
      <c r="BZ383" s="2" t="inlineStr">
        <is>
          <t>choroba Gelineau|
narkolepsja</t>
        </is>
      </c>
      <c r="CA383" s="2" t="inlineStr">
        <is>
          <t>3|
3</t>
        </is>
      </c>
      <c r="CB383" s="2" t="inlineStr">
        <is>
          <t xml:space="preserve">|
</t>
        </is>
      </c>
      <c r="CC383" t="inlineStr">
        <is>
          <t>choroba objawiająca się niepohamowanymi, napadowymi stanami senności, trwającymi zwykle około 10 - 20 min, najczęściej spowodowana silnymi emocjami</t>
        </is>
      </c>
      <c r="CD383" s="2" t="inlineStr">
        <is>
          <t>síndrome de Gélineau|
síndrome de narcolepsia-cataplexia|
sono paroxístico</t>
        </is>
      </c>
      <c r="CE383" s="2" t="inlineStr">
        <is>
          <t>3|
3|
3</t>
        </is>
      </c>
      <c r="CF383" s="2" t="inlineStr">
        <is>
          <t xml:space="preserve">|
|
</t>
        </is>
      </c>
      <c r="CG383" t="inlineStr">
        <is>
          <t>Afecção caracterizada por uma necessidade invencível de sono (narcolepsia) e a resolução do tono muscular (catalepsia), responsável por quedas. Podem juntar-se-lhes alucinações aterradoras no momento do adormecimento e a paralisia do sono.</t>
        </is>
      </c>
      <c r="CH383" s="2" t="inlineStr">
        <is>
          <t>narcolepsie|
sindromul Gelineau</t>
        </is>
      </c>
      <c r="CI383" s="2" t="inlineStr">
        <is>
          <t>3|
3</t>
        </is>
      </c>
      <c r="CJ383" s="2" t="inlineStr">
        <is>
          <t xml:space="preserve">|
</t>
        </is>
      </c>
      <c r="CK383" t="inlineStr">
        <is>
          <t/>
        </is>
      </c>
      <c r="CL383" s="2" t="inlineStr">
        <is>
          <t>narkolepsia</t>
        </is>
      </c>
      <c r="CM383" s="2" t="inlineStr">
        <is>
          <t>3</t>
        </is>
      </c>
      <c r="CN383" s="2" t="inlineStr">
        <is>
          <t/>
        </is>
      </c>
      <c r="CO383" t="inlineStr">
        <is>
          <t>záchvaty krátkotrvajúceho a chorobného spánku; forma chorobnej spavosti</t>
        </is>
      </c>
      <c r="CP383" s="2" t="inlineStr">
        <is>
          <t>narkolepsija|
narcolepsia|
paroksizmalno spanje</t>
        </is>
      </c>
      <c r="CQ383" s="2" t="inlineStr">
        <is>
          <t>3|
3|
3</t>
        </is>
      </c>
      <c r="CR383" s="2" t="inlineStr">
        <is>
          <t xml:space="preserve">|
|
</t>
        </is>
      </c>
      <c r="CS383" t="inlineStr">
        <is>
          <t>Verjetno na disfunkciji retikularne substance osnovana motnja, ki se kaže v napadih nuje po spanju sredi dneva, katapleksiji in živahnih hipnagognih halucinacijah.</t>
        </is>
      </c>
      <c r="CT383" s="2" t="inlineStr">
        <is>
          <t>narkolepsi</t>
        </is>
      </c>
      <c r="CU383" s="2" t="inlineStr">
        <is>
          <t>3</t>
        </is>
      </c>
      <c r="CV383" s="2" t="inlineStr">
        <is>
          <t/>
        </is>
      </c>
      <c r="CW383" t="inlineStr">
        <is>
          <t>tillstånd med okontrollerbar tendens att somna</t>
        </is>
      </c>
    </row>
    <row r="384">
      <c r="A384" s="1" t="str">
        <f>HYPERLINK("https://iate.europa.eu/entry/result/1684674/all", "1684674")</f>
        <v>1684674</v>
      </c>
      <c r="B384" t="inlineStr">
        <is>
          <t>SOCIAL QUESTIONS</t>
        </is>
      </c>
      <c r="C384" t="inlineStr">
        <is>
          <t>SOCIAL QUESTIONS|health|medical science|immunology;SOCIAL QUESTIONS|health|medical science</t>
        </is>
      </c>
      <c r="D384" t="inlineStr">
        <is>
          <t>yes</t>
        </is>
      </c>
      <c r="E384" t="inlineStr">
        <is>
          <t/>
        </is>
      </c>
      <c r="F384" t="inlineStr">
        <is>
          <t/>
        </is>
      </c>
      <c r="G384" t="inlineStr">
        <is>
          <t/>
        </is>
      </c>
      <c r="H384" t="inlineStr">
        <is>
          <t/>
        </is>
      </c>
      <c r="I384" t="inlineStr">
        <is>
          <t/>
        </is>
      </c>
      <c r="J384" t="inlineStr">
        <is>
          <t/>
        </is>
      </c>
      <c r="K384" t="inlineStr">
        <is>
          <t/>
        </is>
      </c>
      <c r="L384" t="inlineStr">
        <is>
          <t/>
        </is>
      </c>
      <c r="M384" t="inlineStr">
        <is>
          <t/>
        </is>
      </c>
      <c r="N384" s="2" t="inlineStr">
        <is>
          <t>mastcelle</t>
        </is>
      </c>
      <c r="O384" s="2" t="inlineStr">
        <is>
          <t>3</t>
        </is>
      </c>
      <c r="P384" s="2" t="inlineStr">
        <is>
          <t/>
        </is>
      </c>
      <c r="Q384" t="inlineStr">
        <is>
          <t>stærkt basofilt granuleret celle, der forekommer i alle væv, og bl.a.afsondrer histamin</t>
        </is>
      </c>
      <c r="R384" s="2" t="inlineStr">
        <is>
          <t>Mastzelle|
Mastozyt</t>
        </is>
      </c>
      <c r="S384" s="2" t="inlineStr">
        <is>
          <t>3|
3</t>
        </is>
      </c>
      <c r="T384" s="2" t="inlineStr">
        <is>
          <t xml:space="preserve">|
</t>
        </is>
      </c>
      <c r="U384" t="inlineStr">
        <is>
          <t/>
        </is>
      </c>
      <c r="V384" s="2" t="inlineStr">
        <is>
          <t>μαστοκύτταρο|
σιτευτικό κύτταρο</t>
        </is>
      </c>
      <c r="W384" s="2" t="inlineStr">
        <is>
          <t>3|
3</t>
        </is>
      </c>
      <c r="X384" s="2" t="inlineStr">
        <is>
          <t xml:space="preserve">|
</t>
        </is>
      </c>
      <c r="Y384" t="inlineStr">
        <is>
          <t>τύπος &lt;a href="https://iate.europa.eu/entry/result/1158780/en-el" target="_blank"&gt;κοκκιοκύτταρου&lt;/a&gt; που εντοπίζεται στον συνδετικό ιστό ολόκληρου του σώματος, όμως είναι κυρίως συγκεντρωμένος κάτω από το δέρμα και τους βλεννογόνους του αναπνευστικού και πεπτικού σωλήνα, απελευθερώνοντας μεσολαβητές όπως η ισταμίνη, οι προσταγλανδίνες, τα λευκοτριένια και οι πρωτεάσες από πυκνά κοκκία μέσα στο κυτταρόπλασμα σε φλεγμονώδεις αντιδράσεις που διαμεσολαβούνται από την ανοσοσφαιρίνη Ε (IgE)</t>
        </is>
      </c>
      <c r="Z384" s="2" t="inlineStr">
        <is>
          <t>mast cell|
mastocyte</t>
        </is>
      </c>
      <c r="AA384" s="2" t="inlineStr">
        <is>
          <t>3|
3</t>
        </is>
      </c>
      <c r="AB384" s="2" t="inlineStr">
        <is>
          <t xml:space="preserve">preferred|
</t>
        </is>
      </c>
      <c r="AC384" t="inlineStr">
        <is>
          <t>type of &lt;a href="https://iate.europa.eu/entry/result/1158780/en" target="_blank"&gt;&lt;i&gt;granulocyte&lt;/i&gt;&lt;/a&gt; that is found in connective tissues all through
 the body, especially under the skin, near blood vessels and lymph 
vessels, in nerves and in the lungs and intestines and which contains chemicals such as histamine, heparin, cytokines and growth factors released during allergic reactions and certain 
immune responses</t>
        </is>
      </c>
      <c r="AD384" s="2" t="inlineStr">
        <is>
          <t>mastocito</t>
        </is>
      </c>
      <c r="AE384" s="2" t="inlineStr">
        <is>
          <t>3</t>
        </is>
      </c>
      <c r="AF384" s="2" t="inlineStr">
        <is>
          <t/>
        </is>
      </c>
      <c r="AG384" t="inlineStr">
        <is>
          <t/>
        </is>
      </c>
      <c r="AH384" s="2" t="inlineStr">
        <is>
          <t>nuumrakk</t>
        </is>
      </c>
      <c r="AI384" s="2" t="inlineStr">
        <is>
          <t>3</t>
        </is>
      </c>
      <c r="AJ384" s="2" t="inlineStr">
        <is>
          <t/>
        </is>
      </c>
      <c r="AK384" t="inlineStr">
        <is>
          <t>immuunsüsteemi rakk, mida leidub erinevates kudedes ning mis osaleb &lt;i&gt;kaasasündinud immuunsüsteemi&lt;/i&gt; &lt;a href="/entry/result/1128234/all" id="ENTRY_TO_ENTRY_CONVERTER" target="_blank"&gt;IATE:1128234&lt;/a&gt; ning allergilistes reaktsioonides ning koe paranemise protsessis</t>
        </is>
      </c>
      <c r="AL384" s="2" t="inlineStr">
        <is>
          <t>syöttösolu|
mastsolu</t>
        </is>
      </c>
      <c r="AM384" s="2" t="inlineStr">
        <is>
          <t>3|
3</t>
        </is>
      </c>
      <c r="AN384" s="2" t="inlineStr">
        <is>
          <t xml:space="preserve">|
</t>
        </is>
      </c>
      <c r="AO384" t="inlineStr">
        <is>
          <t>sidekudoksen ja limakalvojen solu, jossa on mm. hepariinia ja histamiinia sisältäviä basofiilisia jyväsiä</t>
        </is>
      </c>
      <c r="AP384" s="2" t="inlineStr">
        <is>
          <t>mastocyte</t>
        </is>
      </c>
      <c r="AQ384" s="2" t="inlineStr">
        <is>
          <t>3</t>
        </is>
      </c>
      <c r="AR384" s="2" t="inlineStr">
        <is>
          <t/>
        </is>
      </c>
      <c r="AS384" t="inlineStr">
        <is>
          <t>cellule du tissu conjonctif qui sécrète des substances chimiques (histamine, enzymes, interleukines, etc.)participant aux réactions de défense</t>
        </is>
      </c>
      <c r="AT384" t="inlineStr">
        <is>
          <t/>
        </is>
      </c>
      <c r="AU384" t="inlineStr">
        <is>
          <t/>
        </is>
      </c>
      <c r="AV384" t="inlineStr">
        <is>
          <t/>
        </is>
      </c>
      <c r="AW384" t="inlineStr">
        <is>
          <t/>
        </is>
      </c>
      <c r="AX384" t="inlineStr">
        <is>
          <t/>
        </is>
      </c>
      <c r="AY384" t="inlineStr">
        <is>
          <t/>
        </is>
      </c>
      <c r="AZ384" t="inlineStr">
        <is>
          <t/>
        </is>
      </c>
      <c r="BA384" t="inlineStr">
        <is>
          <t/>
        </is>
      </c>
      <c r="BB384" t="inlineStr">
        <is>
          <t/>
        </is>
      </c>
      <c r="BC384" t="inlineStr">
        <is>
          <t/>
        </is>
      </c>
      <c r="BD384" t="inlineStr">
        <is>
          <t/>
        </is>
      </c>
      <c r="BE384" t="inlineStr">
        <is>
          <t/>
        </is>
      </c>
      <c r="BF384" s="2" t="inlineStr">
        <is>
          <t>mastocita</t>
        </is>
      </c>
      <c r="BG384" s="2" t="inlineStr">
        <is>
          <t>3</t>
        </is>
      </c>
      <c r="BH384" s="2" t="inlineStr">
        <is>
          <t/>
        </is>
      </c>
      <c r="BI384" t="inlineStr">
        <is>
          <t>cellula che risiede nel tessuto connettivo ma viene generata da cellule staminali emopoietiche</t>
        </is>
      </c>
      <c r="BJ384" s="2" t="inlineStr">
        <is>
          <t>putlioji ląstelė|
mastocitas</t>
        </is>
      </c>
      <c r="BK384" s="2" t="inlineStr">
        <is>
          <t>3|
3</t>
        </is>
      </c>
      <c r="BL384" s="2" t="inlineStr">
        <is>
          <t xml:space="preserve">preferred|
</t>
        </is>
      </c>
      <c r="BM384" t="inlineStr">
        <is>
          <t>uždegimo, imuninėse ir alerginėse reakcijose dalyvaujanti žmogaus ir stuburinių gyvūnų jungiamojo audinio ląstelė, esanti šalia kraujagyslių pavieniui arba grupėje su kitomis</t>
        </is>
      </c>
      <c r="BN384" s="2" t="inlineStr">
        <is>
          <t>tuklā šūna</t>
        </is>
      </c>
      <c r="BO384" s="2" t="inlineStr">
        <is>
          <t>3</t>
        </is>
      </c>
      <c r="BP384" s="2" t="inlineStr">
        <is>
          <t/>
        </is>
      </c>
      <c r="BQ384" t="inlineStr">
        <is>
          <t/>
        </is>
      </c>
      <c r="BR384" s="2" t="inlineStr">
        <is>
          <t>ċellola mast|
mastoċita</t>
        </is>
      </c>
      <c r="BS384" s="2" t="inlineStr">
        <is>
          <t>3|
3</t>
        </is>
      </c>
      <c r="BT384" s="2" t="inlineStr">
        <is>
          <t xml:space="preserve">|
</t>
        </is>
      </c>
      <c r="BU384" t="inlineStr">
        <is>
          <t/>
        </is>
      </c>
      <c r="BV384" s="2" t="inlineStr">
        <is>
          <t>mestcel|
mastocyt</t>
        </is>
      </c>
      <c r="BW384" s="2" t="inlineStr">
        <is>
          <t>3|
3</t>
        </is>
      </c>
      <c r="BX384" s="2" t="inlineStr">
        <is>
          <t xml:space="preserve">|
</t>
        </is>
      </c>
      <c r="BY384" t="inlineStr">
        <is>
          <t>gespecialiseerde cel die zich bevindt in weefsels die in contact staan met de buitenwereld en die een rol speelt bij de immuunrespons</t>
        </is>
      </c>
      <c r="BZ384" s="2" t="inlineStr">
        <is>
          <t>komórka tuczna|
mastocyt</t>
        </is>
      </c>
      <c r="CA384" s="2" t="inlineStr">
        <is>
          <t>3|
3</t>
        </is>
      </c>
      <c r="CB384" s="2" t="inlineStr">
        <is>
          <t xml:space="preserve">preferred|
</t>
        </is>
      </c>
      <c r="CC384" t="inlineStr">
        <is>
          <t>komórka tkanki łącznej kręgowców wypełniona zasadochłonnymi ziarnistościami (pęcherzykami)</t>
        </is>
      </c>
      <c r="CD384" s="2" t="inlineStr">
        <is>
          <t>mastócito</t>
        </is>
      </c>
      <c r="CE384" s="2" t="inlineStr">
        <is>
          <t>3</t>
        </is>
      </c>
      <c r="CF384" s="2" t="inlineStr">
        <is>
          <t/>
        </is>
      </c>
      <c r="CG384" t="inlineStr">
        <is>
          <t>Tipo de &lt;a href="https://iate.europa.eu/entry/result/1158780/pt" target="_blank"&gt;granulócitos&lt;/a&gt; amplamente distribuídos pelo &lt;a href="https://iate.europa.eu/entry/result/1497905/pt" target="_blank"&gt;tecido conjuntivo&lt;/a&gt;, de elevada importância na resposta asmática precoce ou imediata, e que libertam um grande número de mediadores autacóides incluindo &lt;a href="https://iate.europa.eu/entry/result/1527296/pt" target="_blank"&gt;histamina&lt;/a&gt;, &lt;a href="https://iate.europa.eu/entry/result/1066567/pt" target="_blank"&gt;proteases&lt;/a&gt; e &lt;a href="https://iate.europa.eu/entry/result/1186649/pt" target="_blank"&gt;citocinas&lt;/a&gt;.</t>
        </is>
      </c>
      <c r="CH384" s="2" t="inlineStr">
        <is>
          <t>mastocit</t>
        </is>
      </c>
      <c r="CI384" s="2" t="inlineStr">
        <is>
          <t>4</t>
        </is>
      </c>
      <c r="CJ384" s="2" t="inlineStr">
        <is>
          <t/>
        </is>
      </c>
      <c r="CK384" t="inlineStr">
        <is>
          <t>element celular din măduva osoasă, care conține în citoplasmă granulații bazofile de diferite dimensiuni, ce secretă diverși mediatori chimici (ex.: histamină, heparină)</t>
        </is>
      </c>
      <c r="CL384" t="inlineStr">
        <is>
          <t/>
        </is>
      </c>
      <c r="CM384" t="inlineStr">
        <is>
          <t/>
        </is>
      </c>
      <c r="CN384" t="inlineStr">
        <is>
          <t/>
        </is>
      </c>
      <c r="CO384" t="inlineStr">
        <is>
          <t/>
        </is>
      </c>
      <c r="CP384" s="2" t="inlineStr">
        <is>
          <t>tkivni bazofilec|
mastocit</t>
        </is>
      </c>
      <c r="CQ384" s="2" t="inlineStr">
        <is>
          <t>3|
3</t>
        </is>
      </c>
      <c r="CR384" s="2" t="inlineStr">
        <is>
          <t xml:space="preserve">|
</t>
        </is>
      </c>
      <c r="CS384" t="inlineStr">
        <is>
          <t>velika celica intersticijskega veziva z bazofilnimi, metakromatskimi zrnci v citoplazmi, ki je vpletena v alergijske in vnetne reakcije</t>
        </is>
      </c>
      <c r="CT384" s="2" t="inlineStr">
        <is>
          <t>mastcell|
mastocyt</t>
        </is>
      </c>
      <c r="CU384" s="2" t="inlineStr">
        <is>
          <t>3|
3</t>
        </is>
      </c>
      <c r="CV384" s="2" t="inlineStr">
        <is>
          <t xml:space="preserve">|
</t>
        </is>
      </c>
      <c r="CW384" t="inlineStr">
        <is>
          <t/>
        </is>
      </c>
    </row>
    <row r="385">
      <c r="A385" s="1" t="str">
        <f>HYPERLINK("https://iate.europa.eu/entry/result/1254684/all", "1254684")</f>
        <v>1254684</v>
      </c>
      <c r="B385" t="inlineStr">
        <is>
          <t>SCIENCE</t>
        </is>
      </c>
      <c r="C385" t="inlineStr">
        <is>
          <t>SCIENCE|natural and applied sciences|life sciences</t>
        </is>
      </c>
      <c r="D385" t="inlineStr">
        <is>
          <t>yes</t>
        </is>
      </c>
      <c r="E385" t="inlineStr">
        <is>
          <t/>
        </is>
      </c>
      <c r="F385" t="inlineStr">
        <is>
          <t/>
        </is>
      </c>
      <c r="G385" t="inlineStr">
        <is>
          <t/>
        </is>
      </c>
      <c r="H385" t="inlineStr">
        <is>
          <t/>
        </is>
      </c>
      <c r="I385" t="inlineStr">
        <is>
          <t/>
        </is>
      </c>
      <c r="J385" t="inlineStr">
        <is>
          <t/>
        </is>
      </c>
      <c r="K385" t="inlineStr">
        <is>
          <t/>
        </is>
      </c>
      <c r="L385" t="inlineStr">
        <is>
          <t/>
        </is>
      </c>
      <c r="M385" t="inlineStr">
        <is>
          <t/>
        </is>
      </c>
      <c r="N385" s="2" t="inlineStr">
        <is>
          <t>heterozygot|
heterozygotisk</t>
        </is>
      </c>
      <c r="O385" s="2" t="inlineStr">
        <is>
          <t>4|
3</t>
        </is>
      </c>
      <c r="P385" s="2" t="inlineStr">
        <is>
          <t xml:space="preserve">|
</t>
        </is>
      </c>
      <c r="Q385" t="inlineStr">
        <is>
          <t>som bærer forskellige allele former af et givet gen på de to homologe kromosomer</t>
        </is>
      </c>
      <c r="R385" s="2" t="inlineStr">
        <is>
          <t>heterozygot|
mischerbig|
ungleicherbig</t>
        </is>
      </c>
      <c r="S385" s="2" t="inlineStr">
        <is>
          <t>3|
3|
3</t>
        </is>
      </c>
      <c r="T385" s="2" t="inlineStr">
        <is>
          <t xml:space="preserve">|
|
</t>
        </is>
      </c>
      <c r="U385" t="inlineStr">
        <is>
          <t>erbliche Konstitution diploider (oder polyploider) Zellen oder Individuen, die dadurch geprägt ist, dass mindestens ein Gen durch 2 verschiedene Allele im Genlocus der 2 homologen Chromosomen vertreten ist</t>
        </is>
      </c>
      <c r="V385" s="2" t="inlineStr">
        <is>
          <t>ετερόζυγος</t>
        </is>
      </c>
      <c r="W385" s="2" t="inlineStr">
        <is>
          <t>3</t>
        </is>
      </c>
      <c r="X385" s="2" t="inlineStr">
        <is>
          <t/>
        </is>
      </c>
      <c r="Y385" t="inlineStr">
        <is>
          <t>διπλοειδής οργανισμός ο οποίος φέρει δύο διαφορετικά αλληλόμορφα γονίδια στις ομόλογες γενετικές θέσεις (locus) ενός ζεύγους ομόλογων χρωματοσωμάτων</t>
        </is>
      </c>
      <c r="Z385" s="2" t="inlineStr">
        <is>
          <t>heterozygous</t>
        </is>
      </c>
      <c r="AA385" s="2" t="inlineStr">
        <is>
          <t>3</t>
        </is>
      </c>
      <c r="AB385" s="2" t="inlineStr">
        <is>
          <t/>
        </is>
      </c>
      <c r="AC385" t="inlineStr">
        <is>
          <t>of, or pertaining to a diploid individual (or a condition in a cell or an organism) containing two dissimilar alleles for a particular trait</t>
        </is>
      </c>
      <c r="AD385" s="2" t="inlineStr">
        <is>
          <t>heterocigótico</t>
        </is>
      </c>
      <c r="AE385" s="2" t="inlineStr">
        <is>
          <t>3</t>
        </is>
      </c>
      <c r="AF385" s="2" t="inlineStr">
        <is>
          <t/>
        </is>
      </c>
      <c r="AG385" t="inlineStr">
        <is>
          <t>Relativo al cigoto derivado de la unión de gametos que difieren respecto a la clase, cantidad o disposición de sus genes.</t>
        </is>
      </c>
      <c r="AH385" s="2" t="inlineStr">
        <is>
          <t>heterosügootne</t>
        </is>
      </c>
      <c r="AI385" s="2" t="inlineStr">
        <is>
          <t>3</t>
        </is>
      </c>
      <c r="AJ385" s="2" t="inlineStr">
        <is>
          <t/>
        </is>
      </c>
      <c r="AK385" t="inlineStr">
        <is>
          <t>diploidse (või polüploidse) indiviidi genotüübi seisund, kus homoloogiliste kromosoomide samas lookuses (või mitmes vaatlusaluses lookuses) asuvad erinevad alleelid (nt. Aa).</t>
        </is>
      </c>
      <c r="AL385" s="2" t="inlineStr">
        <is>
          <t>heterotsygoottinen|
eriperintäinen</t>
        </is>
      </c>
      <c r="AM385" s="2" t="inlineStr">
        <is>
          <t>3|
3</t>
        </is>
      </c>
      <c r="AN385" s="2" t="inlineStr">
        <is>
          <t xml:space="preserve">|
</t>
        </is>
      </c>
      <c r="AO385" t="inlineStr">
        <is>
          <t>vastingeenien erilaisuuteen liittyvä</t>
        </is>
      </c>
      <c r="AP385" s="2" t="inlineStr">
        <is>
          <t>hétérozygote</t>
        </is>
      </c>
      <c r="AQ385" s="2" t="inlineStr">
        <is>
          <t>3</t>
        </is>
      </c>
      <c r="AR385" s="2" t="inlineStr">
        <is>
          <t/>
        </is>
      </c>
      <c r="AS385" t="inlineStr">
        <is>
          <t>se dit d'une cellule ou d'un individu qui possède deux gènes différents aux localisations correspondantes des deux chromosomes d'une même paire</t>
        </is>
      </c>
      <c r="AT385" s="2" t="inlineStr">
        <is>
          <t>heitrisigeach</t>
        </is>
      </c>
      <c r="AU385" s="2" t="inlineStr">
        <is>
          <t>3</t>
        </is>
      </c>
      <c r="AV385" s="2" t="inlineStr">
        <is>
          <t/>
        </is>
      </c>
      <c r="AW385" t="inlineStr">
        <is>
          <t/>
        </is>
      </c>
      <c r="AX385" t="inlineStr">
        <is>
          <t/>
        </is>
      </c>
      <c r="AY385" t="inlineStr">
        <is>
          <t/>
        </is>
      </c>
      <c r="AZ385" t="inlineStr">
        <is>
          <t/>
        </is>
      </c>
      <c r="BA385" t="inlineStr">
        <is>
          <t/>
        </is>
      </c>
      <c r="BB385" s="2" t="inlineStr">
        <is>
          <t>heterozigóta</t>
        </is>
      </c>
      <c r="BC385" s="2" t="inlineStr">
        <is>
          <t>3</t>
        </is>
      </c>
      <c r="BD385" s="2" t="inlineStr">
        <is>
          <t/>
        </is>
      </c>
      <c r="BE385" t="inlineStr">
        <is>
          <t/>
        </is>
      </c>
      <c r="BF385" s="2" t="inlineStr">
        <is>
          <t>eterozigote|
eterozigotico</t>
        </is>
      </c>
      <c r="BG385" s="2" t="inlineStr">
        <is>
          <t>3|
3</t>
        </is>
      </c>
      <c r="BH385" s="2" t="inlineStr">
        <is>
          <t xml:space="preserve">|
</t>
        </is>
      </c>
      <c r="BI385" t="inlineStr">
        <is>
          <t>caratterizzato o relativo alla condizione di &lt;i&gt;eterozigosi&lt;/i&gt; [ &lt;a href="/entry/result/1684710/all" id="ENTRY_TO_ENTRY_CONVERTER" target="_blank"&gt;IATE:1684710&lt;/a&gt; ]</t>
        </is>
      </c>
      <c r="BJ385" s="2" t="inlineStr">
        <is>
          <t>homozigotinis</t>
        </is>
      </c>
      <c r="BK385" s="2" t="inlineStr">
        <is>
          <t>4</t>
        </is>
      </c>
      <c r="BL385" s="2" t="inlineStr">
        <is>
          <t/>
        </is>
      </c>
      <c r="BM385" t="inlineStr">
        <is>
          <t>turintis skirtingas tų pačių genų formas abiejų homologinių chromosomų tame pačiame lokuse</t>
        </is>
      </c>
      <c r="BN385" s="2" t="inlineStr">
        <is>
          <t>heterozigota</t>
        </is>
      </c>
      <c r="BO385" s="2" t="inlineStr">
        <is>
          <t>3</t>
        </is>
      </c>
      <c r="BP385" s="2" t="inlineStr">
        <is>
          <t/>
        </is>
      </c>
      <c r="BQ385" t="inlineStr">
        <is>
          <t>Heterozigota, zigota vai cita diploīda šūna, kas radusies, saplūstot divām gametām ar dažādiem fenotipiem.</t>
        </is>
      </c>
      <c r="BR385" s="2" t="inlineStr">
        <is>
          <t>eterożigota|
eterożigotiku</t>
        </is>
      </c>
      <c r="BS385" s="2" t="inlineStr">
        <is>
          <t>3|
3</t>
        </is>
      </c>
      <c r="BT385" s="2" t="inlineStr">
        <is>
          <t xml:space="preserve">|
</t>
        </is>
      </c>
      <c r="BU385" t="inlineStr">
        <is>
          <t>ikkaratterizzat mill-kundizzjoni tal-eterożigosi jew relattiv għaliha</t>
        </is>
      </c>
      <c r="BV385" s="2" t="inlineStr">
        <is>
          <t>heterozygoot</t>
        </is>
      </c>
      <c r="BW385" s="2" t="inlineStr">
        <is>
          <t>3</t>
        </is>
      </c>
      <c r="BX385" s="2" t="inlineStr">
        <is>
          <t/>
        </is>
      </c>
      <c r="BY385" t="inlineStr">
        <is>
          <t>wordt gezegd van een organisme waarvan de genetische eigenschappen door twee niet gelijke allelen worden vertegenwoordigd</t>
        </is>
      </c>
      <c r="BZ385" s="2" t="inlineStr">
        <is>
          <t>heterozygotyczny</t>
        </is>
      </c>
      <c r="CA385" s="2" t="inlineStr">
        <is>
          <t>3</t>
        </is>
      </c>
      <c r="CB385" s="2" t="inlineStr">
        <is>
          <t/>
        </is>
      </c>
      <c r="CC385" t="inlineStr">
        <is>
          <t>dotyczący diploidalnego organizmu powstałego z połączenia się dwóch gamet i mającego dwa różne allele danego genu, z których każdy pochodził z innej gamety</t>
        </is>
      </c>
      <c r="CD385" s="2" t="inlineStr">
        <is>
          <t>heterozigótico</t>
        </is>
      </c>
      <c r="CE385" s="2" t="inlineStr">
        <is>
          <t>3</t>
        </is>
      </c>
      <c r="CF385" s="2" t="inlineStr">
        <is>
          <t/>
        </is>
      </c>
      <c r="CG385" t="inlineStr">
        <is>
          <t>indivíduo diplonte que herdou dois alelos diferentes em relação aos loci considerados</t>
        </is>
      </c>
      <c r="CH385" s="2" t="inlineStr">
        <is>
          <t>heterozigot</t>
        </is>
      </c>
      <c r="CI385" s="2" t="inlineStr">
        <is>
          <t>3</t>
        </is>
      </c>
      <c r="CJ385" s="2" t="inlineStr">
        <is>
          <t/>
        </is>
      </c>
      <c r="CK385" t="inlineStr">
        <is>
          <t>(celulă diploidă sau individ) care posedă două gene alele diferite pe un locus determinat de la nivelul a doi cromozomi omologi (de exemlplu, o genă normală și o genă patologică)</t>
        </is>
      </c>
      <c r="CL385" s="2" t="inlineStr">
        <is>
          <t>heterozygotný</t>
        </is>
      </c>
      <c r="CM385" s="2" t="inlineStr">
        <is>
          <t>3</t>
        </is>
      </c>
      <c r="CN385" s="2" t="inlineStr">
        <is>
          <t/>
        </is>
      </c>
      <c r="CO385" t="inlineStr">
        <is>
          <t/>
        </is>
      </c>
      <c r="CP385" s="2" t="inlineStr">
        <is>
          <t>heterozigoten</t>
        </is>
      </c>
      <c r="CQ385" s="2" t="inlineStr">
        <is>
          <t>3</t>
        </is>
      </c>
      <c r="CR385" s="2" t="inlineStr">
        <is>
          <t/>
        </is>
      </c>
      <c r="CS385" t="inlineStr">
        <is>
          <t>ki ima par različnih alelov na istem genskem lokusu</t>
        </is>
      </c>
      <c r="CT385" s="2" t="inlineStr">
        <is>
          <t>heterozygot</t>
        </is>
      </c>
      <c r="CU385" s="2" t="inlineStr">
        <is>
          <t>3</t>
        </is>
      </c>
      <c r="CV385" s="2" t="inlineStr">
        <is>
          <t/>
        </is>
      </c>
      <c r="CW385" t="inlineStr">
        <is>
          <t>som uppkommit genom sammansmältning av genetiskt olika könsceller om (fullständigt) arvsanlag el. om individ med sådana anlag</t>
        </is>
      </c>
    </row>
    <row r="386">
      <c r="A386" s="1" t="str">
        <f>HYPERLINK("https://iate.europa.eu/entry/result/3523089/all", "3523089")</f>
        <v>3523089</v>
      </c>
      <c r="B386" t="inlineStr">
        <is>
          <t>SCIENCE</t>
        </is>
      </c>
      <c r="C386" t="inlineStr">
        <is>
          <t>SCIENCE|natural and applied sciences|life sciences</t>
        </is>
      </c>
      <c r="D386" t="inlineStr">
        <is>
          <t>yes</t>
        </is>
      </c>
      <c r="E386" t="inlineStr">
        <is>
          <t/>
        </is>
      </c>
      <c r="F386" s="2" t="inlineStr">
        <is>
          <t>плато|
равновесие|
стационарно состояние</t>
        </is>
      </c>
      <c r="G386" s="2" t="inlineStr">
        <is>
          <t>3|
3|
3</t>
        </is>
      </c>
      <c r="H386" s="2" t="inlineStr">
        <is>
          <t xml:space="preserve">|
|
</t>
        </is>
      </c>
      <c r="I386" t="inlineStr">
        <is>
          <t>За различни видове равновесие, условията в дадена система са такива, че конкуриращите се системни компоненти остават балансирани в широки граници</t>
        </is>
      </c>
      <c r="J386" t="inlineStr">
        <is>
          <t/>
        </is>
      </c>
      <c r="K386" t="inlineStr">
        <is>
          <t/>
        </is>
      </c>
      <c r="L386" t="inlineStr">
        <is>
          <t/>
        </is>
      </c>
      <c r="M386" t="inlineStr">
        <is>
          <t/>
        </is>
      </c>
      <c r="N386" t="inlineStr">
        <is>
          <t/>
        </is>
      </c>
      <c r="O386" t="inlineStr">
        <is>
          <t/>
        </is>
      </c>
      <c r="P386" t="inlineStr">
        <is>
          <t/>
        </is>
      </c>
      <c r="Q386" t="inlineStr">
        <is>
          <t/>
        </is>
      </c>
      <c r="R386" t="inlineStr">
        <is>
          <t/>
        </is>
      </c>
      <c r="S386" t="inlineStr">
        <is>
          <t/>
        </is>
      </c>
      <c r="T386" t="inlineStr">
        <is>
          <t/>
        </is>
      </c>
      <c r="U386" t="inlineStr">
        <is>
          <t/>
        </is>
      </c>
      <c r="V386" s="2" t="inlineStr">
        <is>
          <t>plateau|
σταθεροπoιημένη κατάσταση|
ισορροπία</t>
        </is>
      </c>
      <c r="W386" s="2" t="inlineStr">
        <is>
          <t>4|
4|
3</t>
        </is>
      </c>
      <c r="X386" s="2" t="inlineStr">
        <is>
          <t xml:space="preserve">|
preferred|
</t>
        </is>
      </c>
      <c r="Y386" t="inlineStr">
        <is>
          <t/>
        </is>
      </c>
      <c r="Z386" s="2" t="inlineStr">
        <is>
          <t>plateau|
steady-state|
equilibrium</t>
        </is>
      </c>
      <c r="AA386" s="2" t="inlineStr">
        <is>
          <t>3|
3|
3</t>
        </is>
      </c>
      <c r="AB386" s="2" t="inlineStr">
        <is>
          <t xml:space="preserve">|
|
</t>
        </is>
      </c>
      <c r="AC386" t="inlineStr">
        <is>
          <t>a period of (relative) stability in the course of a progression which, in a graph, corresponds to the part in which the value of the ordinate shows little or no change with increasing value of the abscissa</t>
        </is>
      </c>
      <c r="AD386" t="inlineStr">
        <is>
          <t/>
        </is>
      </c>
      <c r="AE386" t="inlineStr">
        <is>
          <t/>
        </is>
      </c>
      <c r="AF386" t="inlineStr">
        <is>
          <t/>
        </is>
      </c>
      <c r="AG386" t="inlineStr">
        <is>
          <t/>
        </is>
      </c>
      <c r="AH386" s="2" t="inlineStr">
        <is>
          <t>statsionaarne olek|
tasakaaluolek</t>
        </is>
      </c>
      <c r="AI386" s="2" t="inlineStr">
        <is>
          <t>3|
3</t>
        </is>
      </c>
      <c r="AJ386" s="2" t="inlineStr">
        <is>
          <t xml:space="preserve">|
</t>
        </is>
      </c>
      <c r="AK386" t="inlineStr">
        <is>
          <t/>
        </is>
      </c>
      <c r="AL386" t="inlineStr">
        <is>
          <t/>
        </is>
      </c>
      <c r="AM386" t="inlineStr">
        <is>
          <t/>
        </is>
      </c>
      <c r="AN386" t="inlineStr">
        <is>
          <t/>
        </is>
      </c>
      <c r="AO386" t="inlineStr">
        <is>
          <t/>
        </is>
      </c>
      <c r="AP386" t="inlineStr">
        <is>
          <t/>
        </is>
      </c>
      <c r="AQ386" t="inlineStr">
        <is>
          <t/>
        </is>
      </c>
      <c r="AR386" t="inlineStr">
        <is>
          <t/>
        </is>
      </c>
      <c r="AS386" t="inlineStr">
        <is>
          <t/>
        </is>
      </c>
      <c r="AT386" s="2" t="inlineStr">
        <is>
          <t>foistine|
léibheann</t>
        </is>
      </c>
      <c r="AU386" s="2" t="inlineStr">
        <is>
          <t>3|
3</t>
        </is>
      </c>
      <c r="AV386" s="2" t="inlineStr">
        <is>
          <t xml:space="preserve">|
</t>
        </is>
      </c>
      <c r="AW386" t="inlineStr">
        <is>
          <t/>
        </is>
      </c>
      <c r="AX386" t="inlineStr">
        <is>
          <t/>
        </is>
      </c>
      <c r="AY386" t="inlineStr">
        <is>
          <t/>
        </is>
      </c>
      <c r="AZ386" t="inlineStr">
        <is>
          <t/>
        </is>
      </c>
      <c r="BA386" t="inlineStr">
        <is>
          <t/>
        </is>
      </c>
      <c r="BB386" t="inlineStr">
        <is>
          <t/>
        </is>
      </c>
      <c r="BC386" t="inlineStr">
        <is>
          <t/>
        </is>
      </c>
      <c r="BD386" t="inlineStr">
        <is>
          <t/>
        </is>
      </c>
      <c r="BE386" t="inlineStr">
        <is>
          <t/>
        </is>
      </c>
      <c r="BF386" s="2" t="inlineStr">
        <is>
          <t>equilibrio|
stato stazionario|
livello costante</t>
        </is>
      </c>
      <c r="BG386" s="2" t="inlineStr">
        <is>
          <t>3|
3|
3</t>
        </is>
      </c>
      <c r="BH386" s="2" t="inlineStr">
        <is>
          <t xml:space="preserve">|
|
</t>
        </is>
      </c>
      <c r="BI386" t="inlineStr">
        <is>
          <t>condizione di equilibrio dinamico nel corso di una progressione</t>
        </is>
      </c>
      <c r="BJ386" s="2" t="inlineStr">
        <is>
          <t>pusiausvyra|
nuostovioji būsena|
gulstė</t>
        </is>
      </c>
      <c r="BK386" s="2" t="inlineStr">
        <is>
          <t>3|
3|
3</t>
        </is>
      </c>
      <c r="BL386" s="2" t="inlineStr">
        <is>
          <t>admitted|
preferred|
admitted</t>
        </is>
      </c>
      <c r="BM386" t="inlineStr">
        <is>
          <t>sistemos būsena, kai jos parametrų vertės visose dalyse laikui bėgant nekinta</t>
        </is>
      </c>
      <c r="BN386" s="2" t="inlineStr">
        <is>
          <t>stacionārā fāze</t>
        </is>
      </c>
      <c r="BO386" s="2" t="inlineStr">
        <is>
          <t>3</t>
        </is>
      </c>
      <c r="BP386" s="2" t="inlineStr">
        <is>
          <t/>
        </is>
      </c>
      <c r="BQ386" t="inlineStr">
        <is>
          <t/>
        </is>
      </c>
      <c r="BR386" s="2" t="inlineStr">
        <is>
          <t>livell kostanti|
ekwilibriju</t>
        </is>
      </c>
      <c r="BS386" s="2" t="inlineStr">
        <is>
          <t>3|
3</t>
        </is>
      </c>
      <c r="BT386" s="2" t="inlineStr">
        <is>
          <t xml:space="preserve">|
</t>
        </is>
      </c>
      <c r="BU386" t="inlineStr">
        <is>
          <t>kundizzjoni ta' ekwilibriju dinamiku fil-kors ta' progressjoni</t>
        </is>
      </c>
      <c r="BV386" t="inlineStr">
        <is>
          <t/>
        </is>
      </c>
      <c r="BW386" t="inlineStr">
        <is>
          <t/>
        </is>
      </c>
      <c r="BX386" t="inlineStr">
        <is>
          <t/>
        </is>
      </c>
      <c r="BY386" t="inlineStr">
        <is>
          <t/>
        </is>
      </c>
      <c r="BZ386" s="2" t="inlineStr">
        <is>
          <t>plateau|
stan ustalony|
równowaga</t>
        </is>
      </c>
      <c r="CA386" s="2" t="inlineStr">
        <is>
          <t>3|
3|
3</t>
        </is>
      </c>
      <c r="CB386" s="2" t="inlineStr">
        <is>
          <t xml:space="preserve">|
|
</t>
        </is>
      </c>
      <c r="CC386" t="inlineStr">
        <is>
          <t/>
        </is>
      </c>
      <c r="CD386" t="inlineStr">
        <is>
          <t/>
        </is>
      </c>
      <c r="CE386" t="inlineStr">
        <is>
          <t/>
        </is>
      </c>
      <c r="CF386" t="inlineStr">
        <is>
          <t/>
        </is>
      </c>
      <c r="CG386" t="inlineStr">
        <is>
          <t/>
        </is>
      </c>
      <c r="CH386" s="2" t="inlineStr">
        <is>
          <t>aplatizare|
stare staționară|
echilibru</t>
        </is>
      </c>
      <c r="CI386" s="2" t="inlineStr">
        <is>
          <t>3|
3|
3</t>
        </is>
      </c>
      <c r="CJ386" s="2" t="inlineStr">
        <is>
          <t xml:space="preserve">|
|
</t>
        </is>
      </c>
      <c r="CK386" t="inlineStr">
        <is>
          <t/>
        </is>
      </c>
      <c r="CL386" s="2" t="inlineStr">
        <is>
          <t>rovnováha</t>
        </is>
      </c>
      <c r="CM386" s="2" t="inlineStr">
        <is>
          <t>3</t>
        </is>
      </c>
      <c r="CN386" s="2" t="inlineStr">
        <is>
          <t/>
        </is>
      </c>
      <c r="CO386" t="inlineStr">
        <is>
          <t>pri daných podmienkach najstabilnejší, ustálený stav sústavy, ktorej makroskopické vlastnosti sa s časom nemenia</t>
        </is>
      </c>
      <c r="CP386" s="2" t="inlineStr">
        <is>
          <t>ravnotežje</t>
        </is>
      </c>
      <c r="CQ386" s="2" t="inlineStr">
        <is>
          <t>3</t>
        </is>
      </c>
      <c r="CR386" s="2" t="inlineStr">
        <is>
          <t/>
        </is>
      </c>
      <c r="CS386" t="inlineStr">
        <is>
          <t/>
        </is>
      </c>
      <c r="CT386" t="inlineStr">
        <is>
          <t/>
        </is>
      </c>
      <c r="CU386" t="inlineStr">
        <is>
          <t/>
        </is>
      </c>
      <c r="CV386" t="inlineStr">
        <is>
          <t/>
        </is>
      </c>
      <c r="CW386" t="inlineStr">
        <is>
          <t/>
        </is>
      </c>
    </row>
    <row r="387">
      <c r="A387" s="1" t="str">
        <f>HYPERLINK("https://iate.europa.eu/entry/result/1704522/all", "1704522")</f>
        <v>1704522</v>
      </c>
      <c r="B387" t="inlineStr">
        <is>
          <t>ENVIRONMENT;SCIENCE</t>
        </is>
      </c>
      <c r="C387" t="inlineStr">
        <is>
          <t>ENVIRONMENT|environmental policy|environmental policy|environmental impact;SCIENCE|natural and applied sciences|life sciences|ecology;ENVIRONMENT|natural environment|physical environment|ecological balance</t>
        </is>
      </c>
      <c r="D387" t="inlineStr">
        <is>
          <t>yes</t>
        </is>
      </c>
      <c r="E387" t="inlineStr">
        <is>
          <t/>
        </is>
      </c>
      <c r="F387" s="2" t="inlineStr">
        <is>
          <t>екологично равновесие</t>
        </is>
      </c>
      <c r="G387" s="2" t="inlineStr">
        <is>
          <t>3</t>
        </is>
      </c>
      <c r="H387" s="2" t="inlineStr">
        <is>
          <t/>
        </is>
      </c>
      <c r="I387" t="inlineStr">
        <is>
          <t/>
        </is>
      </c>
      <c r="J387" s="2" t="inlineStr">
        <is>
          <t>ekologická rovnováha|
přírodní rovnováha</t>
        </is>
      </c>
      <c r="K387" s="2" t="inlineStr">
        <is>
          <t>3|
3</t>
        </is>
      </c>
      <c r="L387" s="2" t="inlineStr">
        <is>
          <t xml:space="preserve">|
</t>
        </is>
      </c>
      <c r="M387" t="inlineStr">
        <is>
          <t>dynamický
stav ekosystému, který se trvale udržuje
s malým kolísáním nebo do něhož se
ekosystém opět spontánně navrací</t>
        </is>
      </c>
      <c r="N387" s="2" t="inlineStr">
        <is>
          <t>økologisk balance|
økologisk ligevægt|
naturens balance|
økobalance</t>
        </is>
      </c>
      <c r="O387" s="2" t="inlineStr">
        <is>
          <t>3|
3|
3|
3</t>
        </is>
      </c>
      <c r="P387" s="2" t="inlineStr">
        <is>
          <t xml:space="preserve">|
|
|
</t>
        </is>
      </c>
      <c r="Q387" t="inlineStr">
        <is>
          <t>koncept,
der definerer, hvordan økosystemer er organiseret i en tilstand af stabilitet,
hvor arter sameksisterer med andre arter og deres miljøer</t>
        </is>
      </c>
      <c r="R387" s="2" t="inlineStr">
        <is>
          <t>ökologisches Gleichgewicht</t>
        </is>
      </c>
      <c r="S387" s="2" t="inlineStr">
        <is>
          <t>3</t>
        </is>
      </c>
      <c r="T387" s="2" t="inlineStr">
        <is>
          <t/>
        </is>
      </c>
      <c r="U387" t="inlineStr">
        <is>
          <t>innerhalb einer definierten Zeitspanne konstanter Zustand des Ausgleichs zwischen den verschiedenen physikalischen, chemischen und biotischen Wechselbeziehungen sowie Energie-, Stoff- und Informationsflüssen in einem Ökosystem oder Ökosystemkomplex</t>
        </is>
      </c>
      <c r="V387" s="2" t="inlineStr">
        <is>
          <t>ισορροπία της φύσης|
φυσική ισορροπία|
φυσικές ισορροπίες|
οικολογική ισορροπία</t>
        </is>
      </c>
      <c r="W387" s="2" t="inlineStr">
        <is>
          <t>3|
3|
3|
3</t>
        </is>
      </c>
      <c r="X387" s="2" t="inlineStr">
        <is>
          <t xml:space="preserve">|
|
|
</t>
        </is>
      </c>
      <c r="Y387" t="inlineStr">
        <is>
          <t>ισορροπία και αρμονική συνύπαρξη των οργανισμών μεταξύ τους και με το περιβάλλον τους</t>
        </is>
      </c>
      <c r="Z387" s="2" t="inlineStr">
        <is>
          <t>balance of nature|
ecological balance|
natural balance|
ecological equilibrium|
biological balance|
steady state</t>
        </is>
      </c>
      <c r="AA387" s="2" t="inlineStr">
        <is>
          <t>3|
3|
3|
2|
1|
1</t>
        </is>
      </c>
      <c r="AB387" s="2" t="inlineStr">
        <is>
          <t xml:space="preserve">|
|
|
|
|
</t>
        </is>
      </c>
      <c r="AC387" t="inlineStr">
        <is>
          <t>equilibrium between, and harmonious coexistence of, organisms and their environment</t>
        </is>
      </c>
      <c r="AD387" s="2" t="inlineStr">
        <is>
          <t>equilibrio ecológico</t>
        </is>
      </c>
      <c r="AE387" s="2" t="inlineStr">
        <is>
          <t>3</t>
        </is>
      </c>
      <c r="AF387" s="2" t="inlineStr">
        <is>
          <t/>
        </is>
      </c>
      <c r="AG387" t="inlineStr">
        <is>
          <t>Relación de interdependencia que se establece entre los elementos que conforman el ambiente que hace posible la existencia, transformación y desarrollo del hombre y demás seres vivos.</t>
        </is>
      </c>
      <c r="AH387" s="2" t="inlineStr">
        <is>
          <t>ökoloogiline tasakaal</t>
        </is>
      </c>
      <c r="AI387" s="2" t="inlineStr">
        <is>
          <t>3</t>
        </is>
      </c>
      <c r="AJ387" s="2" t="inlineStr">
        <is>
          <t/>
        </is>
      </c>
      <c r="AK387" t="inlineStr">
        <is>
          <t>&lt;i&gt;ökosüsteemi &lt;/i&gt;&lt;a href="/entry/result/1621567/all" id="ENTRY_TO_ENTRY_CONVERTER" target="_blank"&gt;IATE:1621567&lt;/a&gt; püsiv seisund, milles süsteemi liigiline koostis, ruumiline struktuur ning aine- ja energiabilanss kõiguvad püsiva keskväärtuse ümber</t>
        </is>
      </c>
      <c r="AL387" s="2" t="inlineStr">
        <is>
          <t>ekologinen tasapaino|
luonnon tasapaino</t>
        </is>
      </c>
      <c r="AM387" s="2" t="inlineStr">
        <is>
          <t>3|
3</t>
        </is>
      </c>
      <c r="AN387" s="2" t="inlineStr">
        <is>
          <t xml:space="preserve">preferred|
</t>
        </is>
      </c>
      <c r="AO387" t="inlineStr">
        <is>
          <t>ympäristön tila, jossa eliöiden väliset suhteet ovat vakaat tai muuttuvat tasaisesti ja jossa muutokset johtuvat luonnonprosesseista</t>
        </is>
      </c>
      <c r="AP387" s="2" t="inlineStr">
        <is>
          <t>équilibre écologique|
équilibre naturel</t>
        </is>
      </c>
      <c r="AQ387" s="2" t="inlineStr">
        <is>
          <t>3|
3</t>
        </is>
      </c>
      <c r="AR387" s="2" t="inlineStr">
        <is>
          <t xml:space="preserve">|
</t>
        </is>
      </c>
      <c r="AS387" t="inlineStr">
        <is>
          <t>coexistence harmonieuse entre les organismes et leur environnement</t>
        </is>
      </c>
      <c r="AT387" s="2" t="inlineStr">
        <is>
          <t>cothromaíocht éiceolaíoch|
cothromaíocht an dúlra</t>
        </is>
      </c>
      <c r="AU387" s="2" t="inlineStr">
        <is>
          <t>3|
3</t>
        </is>
      </c>
      <c r="AV387" s="2" t="inlineStr">
        <is>
          <t xml:space="preserve">|
</t>
        </is>
      </c>
      <c r="AW387" t="inlineStr">
        <is>
          <t/>
        </is>
      </c>
      <c r="AX387" s="2" t="inlineStr">
        <is>
          <t>ravnoteža u prirodi|
ekološka ravnoteža|
prirodna ravnoteža</t>
        </is>
      </c>
      <c r="AY387" s="2" t="inlineStr">
        <is>
          <t>3|
3|
3</t>
        </is>
      </c>
      <c r="AZ387" s="2" t="inlineStr">
        <is>
          <t xml:space="preserve">|
|
</t>
        </is>
      </c>
      <c r="BA387" t="inlineStr">
        <is>
          <t/>
        </is>
      </c>
      <c r="BB387" s="2" t="inlineStr">
        <is>
          <t>ökológiai egyensúly|
természetes egyensúly</t>
        </is>
      </c>
      <c r="BC387" s="2" t="inlineStr">
        <is>
          <t>3|
3</t>
        </is>
      </c>
      <c r="BD387" s="2" t="inlineStr">
        <is>
          <t xml:space="preserve">|
</t>
        </is>
      </c>
      <c r="BE387" t="inlineStr">
        <is>
          <t>az az állapot, amelyben az organizmusok és környezetük egymással harmóniában vannak</t>
        </is>
      </c>
      <c r="BF387" s="2" t="inlineStr">
        <is>
          <t>equilibrio ecologico|
equilibrio naturale</t>
        </is>
      </c>
      <c r="BG387" s="2" t="inlineStr">
        <is>
          <t>3|
3</t>
        </is>
      </c>
      <c r="BH387" s="2" t="inlineStr">
        <is>
          <t xml:space="preserve">|
</t>
        </is>
      </c>
      <c r="BI387" t="inlineStr">
        <is>
          <t>stato di equilibrio dinamico all'interno di una comunità di organismi in cui la diversità di genetica, specie ed ecosistema rimane relativamente costante soggetta a cambiamenti graduali</t>
        </is>
      </c>
      <c r="BJ387" s="2" t="inlineStr">
        <is>
          <t>ekologinė pusiausvyra</t>
        </is>
      </c>
      <c r="BK387" s="2" t="inlineStr">
        <is>
          <t>3</t>
        </is>
      </c>
      <c r="BL387" s="2" t="inlineStr">
        <is>
          <t/>
        </is>
      </c>
      <c r="BM387" t="inlineStr">
        <is>
          <t>dinaminė bendrijos ar ekosistemos būklė, kai sistemos populiacijos palaiko normalų rūšių (populiacijų) gausumą arba jo svyravimas nenukrypsta nuo normos</t>
        </is>
      </c>
      <c r="BN387" s="2" t="inlineStr">
        <is>
          <t>ekoloģiskais līdzsvars|
dabiskais līdzsvars</t>
        </is>
      </c>
      <c r="BO387" s="2" t="inlineStr">
        <is>
          <t>3|
3</t>
        </is>
      </c>
      <c r="BP387" s="2" t="inlineStr">
        <is>
          <t xml:space="preserve">|
</t>
        </is>
      </c>
      <c r="BQ387" t="inlineStr">
        <is>
          <t/>
        </is>
      </c>
      <c r="BR387" s="2" t="inlineStr">
        <is>
          <t>bilanċ ekoloġiku|
bilanċ naturali|
ekwilibriju ekoloġiku</t>
        </is>
      </c>
      <c r="BS387" s="2" t="inlineStr">
        <is>
          <t>3|
3|
2</t>
        </is>
      </c>
      <c r="BT387" s="2" t="inlineStr">
        <is>
          <t xml:space="preserve">|
|
</t>
        </is>
      </c>
      <c r="BU387" t="inlineStr">
        <is>
          <t>l-ekwilibriju u l-koeżistenza armonjuża bejn l-organiżmi u l-ambjent tagħhom</t>
        </is>
      </c>
      <c r="BV387" s="2" t="inlineStr">
        <is>
          <t>natuurlijk evenwicht|
ecologisch evenwicht|
biologisch evenwicht|
evenwicht in de natuur</t>
        </is>
      </c>
      <c r="BW387" s="2" t="inlineStr">
        <is>
          <t>3|
3|
3|
3</t>
        </is>
      </c>
      <c r="BX387" s="2" t="inlineStr">
        <is>
          <t xml:space="preserve">|
|
|
</t>
        </is>
      </c>
      <c r="BY387" t="inlineStr">
        <is>
          <t>toestand van dynamisch evenwicht binnen een gemeenschap van organismen waarin de diversiteit van genetica, soorten en ecosysteem relatief constant blijft, onderhevig aan geleidelijke veranderingen</t>
        </is>
      </c>
      <c r="BZ387" s="2" t="inlineStr">
        <is>
          <t>równowaga ekologiczna</t>
        </is>
      </c>
      <c r="CA387" s="2" t="inlineStr">
        <is>
          <t>3</t>
        </is>
      </c>
      <c r="CB387" s="2" t="inlineStr">
        <is>
          <t/>
        </is>
      </c>
      <c r="CC387" t="inlineStr">
        <is>
          <t>stan równowagi pomiędzy elementami naturalnej społeczności polegający na ich stałej liczebności i stabilności ekosystemu</t>
        </is>
      </c>
      <c r="CD387" s="2" t="inlineStr">
        <is>
          <t>equilíbrio ecológico|
equílibrio da natureza|
equílibrio natural</t>
        </is>
      </c>
      <c r="CE387" s="2" t="inlineStr">
        <is>
          <t>3|
3|
3</t>
        </is>
      </c>
      <c r="CF387" s="2" t="inlineStr">
        <is>
          <t xml:space="preserve">|
|
</t>
        </is>
      </c>
      <c r="CG387" t="inlineStr">
        <is>
          <t>Equilíbrio e coexistência harmoniosa entre os organismos e o seu ambiente.</t>
        </is>
      </c>
      <c r="CH387" s="2" t="inlineStr">
        <is>
          <t>echilibru ecologic|
echilibru natural</t>
        </is>
      </c>
      <c r="CI387" s="2" t="inlineStr">
        <is>
          <t>3|
3</t>
        </is>
      </c>
      <c r="CJ387" s="2" t="inlineStr">
        <is>
          <t xml:space="preserve">|
</t>
        </is>
      </c>
      <c r="CK387" t="inlineStr">
        <is>
          <t>ansamblul stărilor și corelațiilor dintre elementele componente ale unui sistem ecologic, care asigură menținerea structurii, funcționarea și dinamica sa</t>
        </is>
      </c>
      <c r="CL387" s="2" t="inlineStr">
        <is>
          <t>ekologická rovnováha|
prírodná rovnováha</t>
        </is>
      </c>
      <c r="CM387" s="2" t="inlineStr">
        <is>
          <t>3|
3</t>
        </is>
      </c>
      <c r="CN387" s="2" t="inlineStr">
        <is>
          <t xml:space="preserve">|
</t>
        </is>
      </c>
      <c r="CO387" t="inlineStr">
        <is>
          <t>rovnováha medzi organizmami a ich prostredím a ich harmonická koexistencia</t>
        </is>
      </c>
      <c r="CP387" s="2" t="inlineStr">
        <is>
          <t>ekološko ravnovesje|
naravno ravnovesje</t>
        </is>
      </c>
      <c r="CQ387" s="2" t="inlineStr">
        <is>
          <t>3|
3</t>
        </is>
      </c>
      <c r="CR387" s="2" t="inlineStr">
        <is>
          <t xml:space="preserve">|
</t>
        </is>
      </c>
      <c r="CS387" t="inlineStr">
        <is>
          <t>stanje določenega okolja, ko so njegove sestavine medsebojno usklajene, ustaljene</t>
        </is>
      </c>
      <c r="CT387" s="2" t="inlineStr">
        <is>
          <t>ekologisk jämvikt|
ekologisk balans</t>
        </is>
      </c>
      <c r="CU387" s="2" t="inlineStr">
        <is>
          <t>2|
3</t>
        </is>
      </c>
      <c r="CV387" s="2" t="inlineStr">
        <is>
          <t xml:space="preserve">|
</t>
        </is>
      </c>
      <c r="CW387" t="inlineStr">
        <is>
          <t>det tillstånd för ett ekosystem eller en population som är det vanliga när de påverkande faktorerna i livsmiljön har sina normalvärden</t>
        </is>
      </c>
    </row>
    <row r="388">
      <c r="A388" s="1" t="str">
        <f>HYPERLINK("https://iate.europa.eu/entry/result/202990/all", "202990")</f>
        <v>202990</v>
      </c>
      <c r="B388" t="inlineStr">
        <is>
          <t>SOCIAL QUESTIONS</t>
        </is>
      </c>
      <c r="C388" t="inlineStr">
        <is>
          <t>SOCIAL QUESTIONS|health|illness;SOCIAL QUESTIONS|health|medical science</t>
        </is>
      </c>
      <c r="D388" t="inlineStr">
        <is>
          <t>yes</t>
        </is>
      </c>
      <c r="E388" t="inlineStr">
        <is>
          <t/>
        </is>
      </c>
      <c r="F388" s="2" t="inlineStr">
        <is>
          <t>мускулна дистрофия тип Дюшен</t>
        </is>
      </c>
      <c r="G388" s="2" t="inlineStr">
        <is>
          <t>3</t>
        </is>
      </c>
      <c r="H388" s="2" t="inlineStr">
        <is>
          <t/>
        </is>
      </c>
      <c r="I388" t="inlineStr">
        <is>
          <t/>
        </is>
      </c>
      <c r="J388" s="2" t="inlineStr">
        <is>
          <t>DMD|
Duchenneova muskulární dystrofie|
Duchenneova svalová dystrofie|
Duchenneova-Griesingerova pseudohypertrofická progresivní svalová dystrofie|
pseudohypertrofická svalová dystrofie|
svalová dystrofie Duchenneova typu</t>
        </is>
      </c>
      <c r="K388" s="2" t="inlineStr">
        <is>
          <t>3|
3|
3|
3|
3|
3</t>
        </is>
      </c>
      <c r="L388" s="2" t="inlineStr">
        <is>
          <t xml:space="preserve">|
|
|
|
|
</t>
        </is>
      </c>
      <c r="M388" t="inlineStr">
        <is>
          <t>Genetické onemocnění, které se projevuje ochabováním svalstva.</t>
        </is>
      </c>
      <c r="N388" s="2" t="inlineStr">
        <is>
          <t>Duchennes muskeldystrofi|
dystrophia musculorum progressiva, typus Duchenne</t>
        </is>
      </c>
      <c r="O388" s="2" t="inlineStr">
        <is>
          <t>3|
3</t>
        </is>
      </c>
      <c r="P388" s="2" t="inlineStr">
        <is>
          <t xml:space="preserve">|
</t>
        </is>
      </c>
      <c r="Q388" t="inlineStr">
        <is>
          <t>"Duchennes muskeldystrofi, dystrophia musculorum progressiva, typus Duchenne ... : arveligt betinget ..., tidligt debuterende ... og relativt hurtigt fremadskridende muskelsvindssygdom; begynder omkring bækkenpartiet, patienterne rejser sig med vanskelighed, og på en karakteristisk måde, fra siddende eller liggende stilling (Gowers tegn); ofte pseudohypertrofi af læggene (forøgelse af fedt- og bindevæv i musklerne). Sygdommen skyldes mutation i genet for muskelproteinet ·dystrofin, locus (DMD) på X-kromosomets korte arm, Xp; ca. 70 % af tilfældene skyldes delvis ·deletion af genet hvilket kan påvises ved ·PCR-teknik og ·Southern-blot-analyse; ..."</t>
        </is>
      </c>
      <c r="R388" s="2" t="inlineStr">
        <is>
          <t>Duchenne-Muskeldystrophie|
Muskeldystrophie vom Typ Duchenne</t>
        </is>
      </c>
      <c r="S388" s="2" t="inlineStr">
        <is>
          <t>3|
3</t>
        </is>
      </c>
      <c r="T388" s="2" t="inlineStr">
        <is>
          <t xml:space="preserve">|
</t>
        </is>
      </c>
      <c r="U388" t="inlineStr">
        <is>
          <t>durch ausgeprägte Pseudohypertrophien charakterisierte Form der Dystrophia musculorum progressiva</t>
        </is>
      </c>
      <c r="V388" s="2" t="inlineStr">
        <is>
          <t>μυϊκή δυστροφία Duchenne</t>
        </is>
      </c>
      <c r="W388" s="2" t="inlineStr">
        <is>
          <t>4</t>
        </is>
      </c>
      <c r="X388" s="2" t="inlineStr">
        <is>
          <t/>
        </is>
      </c>
      <c r="Y388" t="inlineStr">
        <is>
          <t/>
        </is>
      </c>
      <c r="Z388" s="2" t="inlineStr">
        <is>
          <t>DMD|
Duchenne's muscular dystrophy|
Duchenne muscular dystrophy|
Duchenne type muscular dystrophy|
Muscular dystrophy - Duchenne type|
pseudohypertrophic muscular dystrophy|
pseudohypertrophic progressive muscular dystrophy , Duchenne-Griesinger pseudohypertrophic progressive muscular dystrophy|
Meryon's disease</t>
        </is>
      </c>
      <c r="AA388" s="2" t="inlineStr">
        <is>
          <t>3|
3|
3|
3|
3|
3|
1|
3</t>
        </is>
      </c>
      <c r="AB388" s="2" t="inlineStr">
        <is>
          <t xml:space="preserve">|
|
|
|
|
|
|
</t>
        </is>
      </c>
      <c r="AC388" t="inlineStr">
        <is>
          <t>inherited disorder that involves rapidly-worsening muscle weakness leading to progressive difficulty walking and later muscle deformities, respiratory disorders and cardiomyopathy</t>
        </is>
      </c>
      <c r="AD388" s="2" t="inlineStr">
        <is>
          <t>distrofia muscular de Duchenne|
miopatía primitiva progresiva seudohipertrófica de Duchenne-Griesinger</t>
        </is>
      </c>
      <c r="AE388" s="2" t="inlineStr">
        <is>
          <t>1|
2</t>
        </is>
      </c>
      <c r="AF388" s="2" t="inlineStr">
        <is>
          <t xml:space="preserve">|
</t>
        </is>
      </c>
      <c r="AG388" t="inlineStr">
        <is>
          <t/>
        </is>
      </c>
      <c r="AH388" s="2" t="inlineStr">
        <is>
          <t>Duchenne’i lihasdüstroofia|
DLD</t>
        </is>
      </c>
      <c r="AI388" s="2" t="inlineStr">
        <is>
          <t>3|
3</t>
        </is>
      </c>
      <c r="AJ388" s="2" t="inlineStr">
        <is>
          <t xml:space="preserve">|
</t>
        </is>
      </c>
      <c r="AK388" t="inlineStr">
        <is>
          <t>raske kuluga X-liiteline ja retsessiivne kaasasündinud lihasdüstroofia</t>
        </is>
      </c>
      <c r="AL388" s="2" t="inlineStr">
        <is>
          <t>Duchennen lihasdystrofia|
pseudohypertrofinen lihasdystrofia</t>
        </is>
      </c>
      <c r="AM388" s="2" t="inlineStr">
        <is>
          <t>3|
3</t>
        </is>
      </c>
      <c r="AN388" s="2" t="inlineStr">
        <is>
          <t xml:space="preserve">|
</t>
        </is>
      </c>
      <c r="AO388" t="inlineStr">
        <is>
          <t/>
        </is>
      </c>
      <c r="AP388" s="2" t="inlineStr">
        <is>
          <t>myopathie de Duchenne|
myopathie pseudo-hypertrophique de Duchenne|
myopathie primitive progressive pseudo-hypertrophique type Duchenne-Griesinger|
DMD|
dystrophie musculaire de Duchenne</t>
        </is>
      </c>
      <c r="AQ388" s="2" t="inlineStr">
        <is>
          <t>4|
3|
3|
3|
3</t>
        </is>
      </c>
      <c r="AR388" s="2" t="inlineStr">
        <is>
          <t xml:space="preserve">|
|
|
|
</t>
        </is>
      </c>
      <c r="AS388" t="inlineStr">
        <is>
          <t>myopathie héréditaire, à transmission récessive liée au sexe féminin, caractérisée par une dystrophie progressive, généralisée, et d'évolution grave ; les garçons atteints dépassent rarement l'adolescence</t>
        </is>
      </c>
      <c r="AT388" s="2" t="inlineStr">
        <is>
          <t>diostróife mhatánach bhréag-hipeartrófach|
diostróife mhatánach Duchenne</t>
        </is>
      </c>
      <c r="AU388" s="2" t="inlineStr">
        <is>
          <t>3|
3</t>
        </is>
      </c>
      <c r="AV388" s="2" t="inlineStr">
        <is>
          <t xml:space="preserve">|
</t>
        </is>
      </c>
      <c r="AW388" t="inlineStr">
        <is>
          <t/>
        </is>
      </c>
      <c r="AX388" t="inlineStr">
        <is>
          <t/>
        </is>
      </c>
      <c r="AY388" t="inlineStr">
        <is>
          <t/>
        </is>
      </c>
      <c r="AZ388" t="inlineStr">
        <is>
          <t/>
        </is>
      </c>
      <c r="BA388" t="inlineStr">
        <is>
          <t/>
        </is>
      </c>
      <c r="BB388" s="2" t="inlineStr">
        <is>
          <t>Duchenne-féle izomdisztrófia|
Duchenne-féle izomsorvadás|
DMD</t>
        </is>
      </c>
      <c r="BC388" s="2" t="inlineStr">
        <is>
          <t>4|
4|
4</t>
        </is>
      </c>
      <c r="BD388" s="2" t="inlineStr">
        <is>
          <t xml:space="preserve">|
|
</t>
        </is>
      </c>
      <c r="BE388" t="inlineStr">
        <is>
          <t>Recesszív öröklődésű izomsorvadásos betegség.</t>
        </is>
      </c>
      <c r="BF388" s="2" t="inlineStr">
        <is>
          <t>DMD|
distrofia muscolare di Duchenne|
distrofia di Duchenne</t>
        </is>
      </c>
      <c r="BG388" s="2" t="inlineStr">
        <is>
          <t>3|
3|
3</t>
        </is>
      </c>
      <c r="BH388" s="2" t="inlineStr">
        <is>
          <t xml:space="preserve">|
|
</t>
        </is>
      </c>
      <c r="BI388" t="inlineStr">
        <is>
          <t>Grave malattia degenerativa dei muscoli che, tranne rarissimi casi, colpisce esclusivamente i maschi (è dovuta ad alterazioni di un gene legato al cromosoma X)</t>
        </is>
      </c>
      <c r="BJ388" s="2" t="inlineStr">
        <is>
          <t>Diušeno tipo raumenų distrofija|
Diušeno raumenų distrofija</t>
        </is>
      </c>
      <c r="BK388" s="2" t="inlineStr">
        <is>
          <t>2|
3</t>
        </is>
      </c>
      <c r="BL388" s="2" t="inlineStr">
        <is>
          <t xml:space="preserve">|
</t>
        </is>
      </c>
      <c r="BM388" t="inlineStr">
        <is>
          <t/>
        </is>
      </c>
      <c r="BN388" s="2" t="inlineStr">
        <is>
          <t>Dišēna muskuļu distrofija</t>
        </is>
      </c>
      <c r="BO388" s="2" t="inlineStr">
        <is>
          <t>3</t>
        </is>
      </c>
      <c r="BP388" s="2" t="inlineStr">
        <is>
          <t/>
        </is>
      </c>
      <c r="BQ388" t="inlineStr">
        <is>
          <t>pārmantota muskuļu distrofija bērniem.</t>
        </is>
      </c>
      <c r="BR388" s="2" t="inlineStr">
        <is>
          <t>distrofija muskolari ta' Duchenne</t>
        </is>
      </c>
      <c r="BS388" s="2" t="inlineStr">
        <is>
          <t>3</t>
        </is>
      </c>
      <c r="BT388" s="2" t="inlineStr">
        <is>
          <t/>
        </is>
      </c>
      <c r="BU388" t="inlineStr">
        <is>
          <t/>
        </is>
      </c>
      <c r="BV388" s="2" t="inlineStr">
        <is>
          <t>Duchenne spierdystrofie|
pseudohypertrofische musculaire dystrofie</t>
        </is>
      </c>
      <c r="BW388" s="2" t="inlineStr">
        <is>
          <t>3|
3</t>
        </is>
      </c>
      <c r="BX388" s="2" t="inlineStr">
        <is>
          <t xml:space="preserve">|
</t>
        </is>
      </c>
      <c r="BY388" t="inlineStr">
        <is>
          <t>ernstige erfelijke spierziekte die de spieren aantast en verzwakt. De eerste verschijnselen treden vaak al voor het tweede levensjaar op. De aangetaste spieren kunnen op den duur niet meer gebruikt worden. De ziekte komt vrijwel alleen bij jongens voor: in Nederland bij één op de vierduizend pasgeboren jongens.</t>
        </is>
      </c>
      <c r="BZ388" s="2" t="inlineStr">
        <is>
          <t>choroba Duchenne'a|
dystrofia mięśniowa Duchenne'a</t>
        </is>
      </c>
      <c r="CA388" s="2" t="inlineStr">
        <is>
          <t>3|
3</t>
        </is>
      </c>
      <c r="CB388" s="2" t="inlineStr">
        <is>
          <t xml:space="preserve">|
</t>
        </is>
      </c>
      <c r="CC388" t="inlineStr">
        <is>
          <t>choroba genetyczna powodująca postępującą dystrofię (zanik) mięśni. Jest to najczęściej spotykana forma dystrofii mięśniowej. Po raz pierwszy opisana przez francuskiego neurologa Guillaume’a Benjamina Amanda Duchenne’a w roku 1860</t>
        </is>
      </c>
      <c r="CD388" s="2" t="inlineStr">
        <is>
          <t>distrofia muscular de Duchenne|
paralisia pseudo-hipertrófica tipo Duchenne|
miopatia pseudo-hipertrófica de Duchenne|
doença de Duchenne</t>
        </is>
      </c>
      <c r="CE388" s="2" t="inlineStr">
        <is>
          <t>3|
3|
3|
3</t>
        </is>
      </c>
      <c r="CF388" s="2" t="inlineStr">
        <is>
          <t xml:space="preserve">|
|
|
</t>
        </is>
      </c>
      <c r="CG388" t="inlineStr">
        <is>
          <t>Forma de miopatia progressiva que atinge sucessivamente os membros inferiores, os membros superiores e a musculatura do tronco, transmitida de forma recessiva ligada ao cromossoma X (observada unicamente nos rapazes).</t>
        </is>
      </c>
      <c r="CH388" s="2" t="inlineStr">
        <is>
          <t>miopatie pseudohipertrofică Duchenne|
distrofie musculară pseudohipertrofică</t>
        </is>
      </c>
      <c r="CI388" s="2" t="inlineStr">
        <is>
          <t>3|
3</t>
        </is>
      </c>
      <c r="CJ388" s="2" t="inlineStr">
        <is>
          <t xml:space="preserve">|
</t>
        </is>
      </c>
      <c r="CK388" t="inlineStr">
        <is>
          <t/>
        </is>
      </c>
      <c r="CL388" s="2" t="inlineStr">
        <is>
          <t>Duchennova svalová dystrofia</t>
        </is>
      </c>
      <c r="CM388" s="2" t="inlineStr">
        <is>
          <t>3</t>
        </is>
      </c>
      <c r="CN388" s="2" t="inlineStr">
        <is>
          <t/>
        </is>
      </c>
      <c r="CO388" t="inlineStr">
        <is>
          <t/>
        </is>
      </c>
      <c r="CP388" s="2" t="inlineStr">
        <is>
          <t>Duchennova mišična distrofija</t>
        </is>
      </c>
      <c r="CQ388" s="2" t="inlineStr">
        <is>
          <t>3</t>
        </is>
      </c>
      <c r="CR388" s="2" t="inlineStr">
        <is>
          <t/>
        </is>
      </c>
      <c r="CS388" t="inlineStr">
        <is>
          <t/>
        </is>
      </c>
      <c r="CT388" s="2" t="inlineStr">
        <is>
          <t>Duchennes muskeldystrofi</t>
        </is>
      </c>
      <c r="CU388" s="2" t="inlineStr">
        <is>
          <t>3</t>
        </is>
      </c>
      <c r="CV388" s="2" t="inlineStr">
        <is>
          <t/>
        </is>
      </c>
      <c r="CW388" t="inlineStr">
        <is>
          <t/>
        </is>
      </c>
    </row>
    <row r="389">
      <c r="A389" s="1" t="str">
        <f>HYPERLINK("https://iate.europa.eu/entry/result/1128973/all", "1128973")</f>
        <v>1128973</v>
      </c>
      <c r="B389" t="inlineStr">
        <is>
          <t>SOCIAL QUESTIONS</t>
        </is>
      </c>
      <c r="C389" t="inlineStr">
        <is>
          <t>SOCIAL QUESTIONS|health|illness</t>
        </is>
      </c>
      <c r="D389" t="inlineStr">
        <is>
          <t>yes</t>
        </is>
      </c>
      <c r="E389" t="inlineStr">
        <is>
          <t/>
        </is>
      </c>
      <c r="F389" s="2" t="inlineStr">
        <is>
          <t>болест на Гоше</t>
        </is>
      </c>
      <c r="G389" s="2" t="inlineStr">
        <is>
          <t>3</t>
        </is>
      </c>
      <c r="H389" s="2" t="inlineStr">
        <is>
          <t/>
        </is>
      </c>
      <c r="I389" t="inlineStr">
        <is>
          <t>Лизозомна болест на натрупването на глюкоцереброзидаза в клетките на Гоше в черния дроб, далака, лимфните възли, алвеоларните капиляри и костния мозък.</t>
        </is>
      </c>
      <c r="J389" s="2" t="inlineStr">
        <is>
          <t>Gaucherova choroba|
Gaucherova nemoc</t>
        </is>
      </c>
      <c r="K389" s="2" t="inlineStr">
        <is>
          <t>3|
3</t>
        </is>
      </c>
      <c r="L389" s="2" t="inlineStr">
        <is>
          <t xml:space="preserve">|
</t>
        </is>
      </c>
      <c r="M389" t="inlineStr">
        <is>
          <t>Nejčastější nemoc ze skupiny střádavých onemocnění.</t>
        </is>
      </c>
      <c r="N389" s="2" t="inlineStr">
        <is>
          <t>Gauchers sygdom</t>
        </is>
      </c>
      <c r="O389" s="2" t="inlineStr">
        <is>
          <t>3</t>
        </is>
      </c>
      <c r="P389" s="2" t="inlineStr">
        <is>
          <t/>
        </is>
      </c>
      <c r="Q389" t="inlineStr">
        <is>
          <t>"morbus Gaucher, Gauchers sygdom ...: arveligt betinget (autosomal recessiv) medfødt stofskiftesygdom med defekt i enzymet ceramid-b-glukosidase. Der ophobes glukocerebrosid med udvikling af store (40-100 mm) cytoplasmarige celler (Gaucher-celler). Klinisk ses lever- og miltforstørrelse (hepatosplenomegali), samt vekslende grader af pancytopeni. Forløbet kan være akut eller kronisk og til dels på grundlag af evt. medinddragen af centralnervesystemet og/eller knogler kan sygdommen inddeles i forskellige kliniske typer."</t>
        </is>
      </c>
      <c r="R389" s="2" t="inlineStr">
        <is>
          <t>Gauchersche Krankheit</t>
        </is>
      </c>
      <c r="S389" s="2" t="inlineStr">
        <is>
          <t>3</t>
        </is>
      </c>
      <c r="T389" s="2" t="inlineStr">
        <is>
          <t/>
        </is>
      </c>
      <c r="U389" t="inlineStr">
        <is>
          <t/>
        </is>
      </c>
      <c r="V389" s="2" t="inlineStr">
        <is>
          <t>νόσος του Gaucher|
νόσος Gaucher</t>
        </is>
      </c>
      <c r="W389" s="2" t="inlineStr">
        <is>
          <t>4|
4</t>
        </is>
      </c>
      <c r="X389" s="2" t="inlineStr">
        <is>
          <t xml:space="preserve">|
</t>
        </is>
      </c>
      <c r="Y389" t="inlineStr">
        <is>
          <t/>
        </is>
      </c>
      <c r="Z389" s="2" t="inlineStr">
        <is>
          <t>Gaucher's disease|
Gaucher disease</t>
        </is>
      </c>
      <c r="AA389" s="2" t="inlineStr">
        <is>
          <t>3|
3</t>
        </is>
      </c>
      <c r="AB389" s="2" t="inlineStr">
        <is>
          <t xml:space="preserve">|
</t>
        </is>
      </c>
      <c r="AC389" t="inlineStr">
        <is>
          <t>inherited metabolic disorder in which harmful quantities of a fatty substance called glucocerebroside accumulate in the spleen, liver, lungs, bone marrow, and sometimes in the brain</t>
        </is>
      </c>
      <c r="AD389" s="2" t="inlineStr">
        <is>
          <t>enfermedad de Gaucher</t>
        </is>
      </c>
      <c r="AE389" s="2" t="inlineStr">
        <is>
          <t>3</t>
        </is>
      </c>
      <c r="AF389" s="2" t="inlineStr">
        <is>
          <t/>
        </is>
      </c>
      <c r="AG389" t="inlineStr">
        <is>
          <t/>
        </is>
      </c>
      <c r="AH389" s="2" t="inlineStr">
        <is>
          <t>Gaucher' tõbi</t>
        </is>
      </c>
      <c r="AI389" s="2" t="inlineStr">
        <is>
          <t>3</t>
        </is>
      </c>
      <c r="AJ389" s="2" t="inlineStr">
        <is>
          <t/>
        </is>
      </c>
      <c r="AK389" t="inlineStr">
        <is>
          <t>pärilik glükosüültseramiidi ainevahetuse häire</t>
        </is>
      </c>
      <c r="AL389" s="2" t="inlineStr">
        <is>
          <t>Gaucherin tauti|
serebrosidoosi|
serebrosidilipidoosi</t>
        </is>
      </c>
      <c r="AM389" s="2" t="inlineStr">
        <is>
          <t>3|
3|
3</t>
        </is>
      </c>
      <c r="AN389" s="2" t="inlineStr">
        <is>
          <t xml:space="preserve">|
|
</t>
        </is>
      </c>
      <c r="AO389" t="inlineStr">
        <is>
          <t/>
        </is>
      </c>
      <c r="AP389" s="2" t="inlineStr">
        <is>
          <t>maladie de Gaucher</t>
        </is>
      </c>
      <c r="AQ389" s="2" t="inlineStr">
        <is>
          <t>4</t>
        </is>
      </c>
      <c r="AR389" s="2" t="inlineStr">
        <is>
          <t/>
        </is>
      </c>
      <c r="AS389" t="inlineStr">
        <is>
          <t/>
        </is>
      </c>
      <c r="AT389" s="2" t="inlineStr">
        <is>
          <t>galar Gaucher</t>
        </is>
      </c>
      <c r="AU389" s="2" t="inlineStr">
        <is>
          <t>3</t>
        </is>
      </c>
      <c r="AV389" s="2" t="inlineStr">
        <is>
          <t/>
        </is>
      </c>
      <c r="AW389" t="inlineStr">
        <is>
          <t/>
        </is>
      </c>
      <c r="AX389" t="inlineStr">
        <is>
          <t/>
        </is>
      </c>
      <c r="AY389" t="inlineStr">
        <is>
          <t/>
        </is>
      </c>
      <c r="AZ389" t="inlineStr">
        <is>
          <t/>
        </is>
      </c>
      <c r="BA389" t="inlineStr">
        <is>
          <t/>
        </is>
      </c>
      <c r="BB389" s="2" t="inlineStr">
        <is>
          <t>Gaucher-kór</t>
        </is>
      </c>
      <c r="BC389" s="2" t="inlineStr">
        <is>
          <t>3</t>
        </is>
      </c>
      <c r="BD389" s="2" t="inlineStr">
        <is>
          <t/>
        </is>
      </c>
      <c r="BE389" t="inlineStr">
        <is>
          <t>Vérszegénységgel, szellemi és idegrendszeri károsodással, a bőr sárgás elszíneződésével és csontlebomlással járó öröklődő anyagcserezavar.</t>
        </is>
      </c>
      <c r="BF389" s="2" t="inlineStr">
        <is>
          <t>malattia di Gaucher|
deficit di glucocerebrosidasi</t>
        </is>
      </c>
      <c r="BG389" s="2" t="inlineStr">
        <is>
          <t>3|
3</t>
        </is>
      </c>
      <c r="BH389" s="2" t="inlineStr">
        <is>
          <t xml:space="preserve">|
</t>
        </is>
      </c>
      <c r="BI389" t="inlineStr">
        <is>
          <t>Rara malattia ereditaria dovuta alla mancanza di un enzima limosomiale.</t>
        </is>
      </c>
      <c r="BJ389" s="2" t="inlineStr">
        <is>
          <t>Gošė liga|
Gaucher liga</t>
        </is>
      </c>
      <c r="BK389" s="2" t="inlineStr">
        <is>
          <t>2|
2</t>
        </is>
      </c>
      <c r="BL389" s="2" t="inlineStr">
        <is>
          <t xml:space="preserve">|
</t>
        </is>
      </c>
      <c r="BM389" t="inlineStr">
        <is>
          <t/>
        </is>
      </c>
      <c r="BN389" s="2" t="inlineStr">
        <is>
          <t>Gošē slimība</t>
        </is>
      </c>
      <c r="BO389" s="2" t="inlineStr">
        <is>
          <t>3</t>
        </is>
      </c>
      <c r="BP389" s="2" t="inlineStr">
        <is>
          <t/>
        </is>
      </c>
      <c r="BQ389" t="inlineStr">
        <is>
          <t>ģenētisks vielmaiņas traucējums, kas izpaužas kā nesašķelto vielmaiņas blakusproduktu uzkrāšanās aknās, liesā, sarkanajās kaulu smadzenēs un kaulos.</t>
        </is>
      </c>
      <c r="BR389" s="2" t="inlineStr">
        <is>
          <t>marda ta' Gaucher</t>
        </is>
      </c>
      <c r="BS389" s="2" t="inlineStr">
        <is>
          <t>3</t>
        </is>
      </c>
      <c r="BT389" s="2" t="inlineStr">
        <is>
          <t/>
        </is>
      </c>
      <c r="BU389" t="inlineStr">
        <is>
          <t/>
        </is>
      </c>
      <c r="BV389" s="2" t="inlineStr">
        <is>
          <t>ziekte van Gaucher</t>
        </is>
      </c>
      <c r="BW389" s="2" t="inlineStr">
        <is>
          <t>3</t>
        </is>
      </c>
      <c r="BX389" s="2" t="inlineStr">
        <is>
          <t/>
        </is>
      </c>
      <c r="BY389" t="inlineStr">
        <is>
          <t>erfelijke, aangeboren stofwisselingsziekte, veroorzaakt door een gestoorde activiteit van het enzym glucocerebrosidase (zure of lysosomale beta-glucosidase); daardoor ontstaat stapeling van glucosylceramide, een vetachtige stof</t>
        </is>
      </c>
      <c r="BZ389" s="2" t="inlineStr">
        <is>
          <t>choroba Gauchera</t>
        </is>
      </c>
      <c r="CA389" s="2" t="inlineStr">
        <is>
          <t>3</t>
        </is>
      </c>
      <c r="CB389" s="2" t="inlineStr">
        <is>
          <t/>
        </is>
      </c>
      <c r="CC389" t="inlineStr">
        <is>
          <t>choroba genetyczna spowodowana mutacją w genie GBA kodującym białko enzymu glukocerebrozydazy</t>
        </is>
      </c>
      <c r="CD389" s="2" t="inlineStr">
        <is>
          <t>doença de Gaucher|
doença da deficiência de glucocerebrosidase|
doença da deficiência de glucosilceramida beta-glucosidase|
síndrome de lipidose cerebrosá­dia|
doença neuronopática de Gaucher</t>
        </is>
      </c>
      <c r="CE389" s="2" t="inlineStr">
        <is>
          <t>3|
3|
3|
3|
3</t>
        </is>
      </c>
      <c r="CF389" s="2" t="inlineStr">
        <is>
          <t xml:space="preserve">|
|
|
|
</t>
        </is>
      </c>
      <c r="CG389" t="inlineStr">
        <is>
          <t>Doença que é devida à deficiência de uma enzima lisossomal designada beta-glucocerebrosidase. O seu modo de transmissão é autossómico recessivo. É caracterizada por depósitos de glicosilceramida nas células do fígado, baço e medula óssea.</t>
        </is>
      </c>
      <c r="CH389" s="2" t="inlineStr">
        <is>
          <t>boala Gaucher</t>
        </is>
      </c>
      <c r="CI389" s="2" t="inlineStr">
        <is>
          <t>3</t>
        </is>
      </c>
      <c r="CJ389" s="2" t="inlineStr">
        <is>
          <t/>
        </is>
      </c>
      <c r="CK389" t="inlineStr">
        <is>
          <t/>
        </is>
      </c>
      <c r="CL389" s="2" t="inlineStr">
        <is>
          <t>Gaucherova choroba</t>
        </is>
      </c>
      <c r="CM389" s="2" t="inlineStr">
        <is>
          <t>3</t>
        </is>
      </c>
      <c r="CN389" s="2" t="inlineStr">
        <is>
          <t/>
        </is>
      </c>
      <c r="CO389" t="inlineStr">
        <is>
          <t>dedične viazané ochorenie, ktoré spôsobuje ukladanie tukových častíc v ľudských orgánoch a kostiach</t>
        </is>
      </c>
      <c r="CP389" s="2" t="inlineStr">
        <is>
          <t>Gaucherjeva bolezen</t>
        </is>
      </c>
      <c r="CQ389" s="2" t="inlineStr">
        <is>
          <t>3</t>
        </is>
      </c>
      <c r="CR389" s="2" t="inlineStr">
        <is>
          <t/>
        </is>
      </c>
      <c r="CS389" t="inlineStr">
        <is>
          <t>Redka dedna bolezen, ki prizadene metabolizem maščob, kar povzroči hude okvare živčevja.</t>
        </is>
      </c>
      <c r="CT389" s="2" t="inlineStr">
        <is>
          <t>Gauchers sjukdom|
morbus Gaucher</t>
        </is>
      </c>
      <c r="CU389" s="2" t="inlineStr">
        <is>
          <t>3|
3</t>
        </is>
      </c>
      <c r="CV389" s="2" t="inlineStr">
        <is>
          <t xml:space="preserve">preferred|
</t>
        </is>
      </c>
      <c r="CW389" t="inlineStr">
        <is>
          <t>autosomalt recessivt ärftlig sjukdom orsakad av brist på enzymet glykosyl-ceramid-beta-glukosidas</t>
        </is>
      </c>
    </row>
    <row r="390">
      <c r="A390" s="1" t="str">
        <f>HYPERLINK("https://iate.europa.eu/entry/result/1685825/all", "1685825")</f>
        <v>1685825</v>
      </c>
      <c r="B390" t="inlineStr">
        <is>
          <t>SOCIAL QUESTIONS</t>
        </is>
      </c>
      <c r="C390" t="inlineStr">
        <is>
          <t>SOCIAL QUESTIONS|health|illness</t>
        </is>
      </c>
      <c r="D390" t="inlineStr">
        <is>
          <t>yes</t>
        </is>
      </c>
      <c r="E390" t="inlineStr">
        <is>
          <t/>
        </is>
      </c>
      <c r="F390" t="inlineStr">
        <is>
          <t/>
        </is>
      </c>
      <c r="G390" t="inlineStr">
        <is>
          <t/>
        </is>
      </c>
      <c r="H390" t="inlineStr">
        <is>
          <t/>
        </is>
      </c>
      <c r="I390" t="inlineStr">
        <is>
          <t/>
        </is>
      </c>
      <c r="J390" t="inlineStr">
        <is>
          <t/>
        </is>
      </c>
      <c r="K390" t="inlineStr">
        <is>
          <t/>
        </is>
      </c>
      <c r="L390" t="inlineStr">
        <is>
          <t/>
        </is>
      </c>
      <c r="M390" t="inlineStr">
        <is>
          <t/>
        </is>
      </c>
      <c r="N390" s="2" t="inlineStr">
        <is>
          <t>Parkinsons sygdom|
Parkinsons syge|
rystelammelse</t>
        </is>
      </c>
      <c r="O390" s="2" t="inlineStr">
        <is>
          <t>2|
3|
3</t>
        </is>
      </c>
      <c r="P390" s="2" t="inlineStr">
        <is>
          <t xml:space="preserve">|
|
</t>
        </is>
      </c>
      <c r="Q390" t="inlineStr">
        <is>
          <t>kronisk hjernesygdom hos ældre med rysten og bevægelsestræghed pga. degenerative forandringer i hjernens basalganglier og i substantia nigra øverst i hjernestammen</t>
        </is>
      </c>
      <c r="R390" s="2" t="inlineStr">
        <is>
          <t>Parkinsonsche Krankheit|
Parkinson-Krankheit|
Paralysis agitans</t>
        </is>
      </c>
      <c r="S390" s="2" t="inlineStr">
        <is>
          <t>3|
3|
3</t>
        </is>
      </c>
      <c r="T390" s="2" t="inlineStr">
        <is>
          <t xml:space="preserve">|
|
</t>
        </is>
      </c>
      <c r="U390" t="inlineStr">
        <is>
          <t/>
        </is>
      </c>
      <c r="V390" s="2" t="inlineStr">
        <is>
          <t>νόσος Parkinson</t>
        </is>
      </c>
      <c r="W390" s="2" t="inlineStr">
        <is>
          <t>3</t>
        </is>
      </c>
      <c r="X390" s="2" t="inlineStr">
        <is>
          <t/>
        </is>
      </c>
      <c r="Y390" t="inlineStr">
        <is>
          <t/>
        </is>
      </c>
      <c r="Z390" s="2" t="inlineStr">
        <is>
          <t>Parkinson's disease|
PD|
Parkinson's|
shaking palsy</t>
        </is>
      </c>
      <c r="AA390" s="2" t="inlineStr">
        <is>
          <t>3|
3|
3|
1</t>
        </is>
      </c>
      <c r="AB390" s="2" t="inlineStr">
        <is>
          <t xml:space="preserve">preferred|
|
|
</t>
        </is>
      </c>
      <c r="AC390" t="inlineStr">
        <is>
          <t>motor system disorder causing unintended or uncontrollable movements of the body as a result of the loss of dopamine-producing brain cells and whose main symptoms are tremor, rigidity, bradykinesia and postural instability</t>
        </is>
      </c>
      <c r="AD390" s="2" t="inlineStr">
        <is>
          <t>enfermedad de Parkinson|
EP</t>
        </is>
      </c>
      <c r="AE390" s="2" t="inlineStr">
        <is>
          <t>3|
3</t>
        </is>
      </c>
      <c r="AF390" s="2" t="inlineStr">
        <is>
          <t xml:space="preserve">|
</t>
        </is>
      </c>
      <c r="AG390" t="inlineStr">
        <is>
          <t/>
        </is>
      </c>
      <c r="AH390" t="inlineStr">
        <is>
          <t/>
        </is>
      </c>
      <c r="AI390" t="inlineStr">
        <is>
          <t/>
        </is>
      </c>
      <c r="AJ390" t="inlineStr">
        <is>
          <t/>
        </is>
      </c>
      <c r="AK390" t="inlineStr">
        <is>
          <t/>
        </is>
      </c>
      <c r="AL390" s="2" t="inlineStr">
        <is>
          <t>Parkinsonin tauti</t>
        </is>
      </c>
      <c r="AM390" s="2" t="inlineStr">
        <is>
          <t>3</t>
        </is>
      </c>
      <c r="AN390" s="2" t="inlineStr">
        <is>
          <t/>
        </is>
      </c>
      <c r="AO390" t="inlineStr">
        <is>
          <t/>
        </is>
      </c>
      <c r="AP390" s="2" t="inlineStr">
        <is>
          <t>maladie de Parkinson</t>
        </is>
      </c>
      <c r="AQ390" s="2" t="inlineStr">
        <is>
          <t>3</t>
        </is>
      </c>
      <c r="AR390" s="2" t="inlineStr">
        <is>
          <t/>
        </is>
      </c>
      <c r="AS390" t="inlineStr">
        <is>
          <t>maladie affectant le mouvement, provenant d'un déséquilibre chimique au niveau du cerveau, ce déséquilibre entraînant des tremblements et des petits mouvements involontaires</t>
        </is>
      </c>
      <c r="AT390" s="2" t="inlineStr">
        <is>
          <t>galar Parkinson</t>
        </is>
      </c>
      <c r="AU390" s="2" t="inlineStr">
        <is>
          <t>3</t>
        </is>
      </c>
      <c r="AV390" s="2" t="inlineStr">
        <is>
          <t/>
        </is>
      </c>
      <c r="AW390" t="inlineStr">
        <is>
          <t/>
        </is>
      </c>
      <c r="AX390" t="inlineStr">
        <is>
          <t/>
        </is>
      </c>
      <c r="AY390" t="inlineStr">
        <is>
          <t/>
        </is>
      </c>
      <c r="AZ390" t="inlineStr">
        <is>
          <t/>
        </is>
      </c>
      <c r="BA390" t="inlineStr">
        <is>
          <t/>
        </is>
      </c>
      <c r="BB390" t="inlineStr">
        <is>
          <t/>
        </is>
      </c>
      <c r="BC390" t="inlineStr">
        <is>
          <t/>
        </is>
      </c>
      <c r="BD390" t="inlineStr">
        <is>
          <t/>
        </is>
      </c>
      <c r="BE390" t="inlineStr">
        <is>
          <t/>
        </is>
      </c>
      <c r="BF390" s="2" t="inlineStr">
        <is>
          <t>morbo di Parkinson|
malattia idiopatica di Parkinson|
paralisi agitante</t>
        </is>
      </c>
      <c r="BG390" s="2" t="inlineStr">
        <is>
          <t>3|
3|
3</t>
        </is>
      </c>
      <c r="BH390" s="2" t="inlineStr">
        <is>
          <t xml:space="preserve">|
|
</t>
        </is>
      </c>
      <c r="BI390" t="inlineStr">
        <is>
          <t>malattia a decorso cronico progressivo, definita clinicamente dall'associazione di tremore, rigidità, bradi-acinesia ed instabilità posturale, e neuropatologicamente caratterizzata da gravi alterazioni degenerative della sostanza nera (pars compacta) e dei nuclei pigmentati del tronco cerebrale, con presenza di specifiche inclusioni cellulari (corpi di Lewy) nei neuroni residui</t>
        </is>
      </c>
      <c r="BJ390" t="inlineStr">
        <is>
          <t/>
        </is>
      </c>
      <c r="BK390" t="inlineStr">
        <is>
          <t/>
        </is>
      </c>
      <c r="BL390" t="inlineStr">
        <is>
          <t/>
        </is>
      </c>
      <c r="BM390" t="inlineStr">
        <is>
          <t/>
        </is>
      </c>
      <c r="BN390" t="inlineStr">
        <is>
          <t/>
        </is>
      </c>
      <c r="BO390" t="inlineStr">
        <is>
          <t/>
        </is>
      </c>
      <c r="BP390" t="inlineStr">
        <is>
          <t/>
        </is>
      </c>
      <c r="BQ390" t="inlineStr">
        <is>
          <t/>
        </is>
      </c>
      <c r="BR390" t="inlineStr">
        <is>
          <t/>
        </is>
      </c>
      <c r="BS390" t="inlineStr">
        <is>
          <t/>
        </is>
      </c>
      <c r="BT390" t="inlineStr">
        <is>
          <t/>
        </is>
      </c>
      <c r="BU390" t="inlineStr">
        <is>
          <t/>
        </is>
      </c>
      <c r="BV390" s="2" t="inlineStr">
        <is>
          <t>ziekte van Parkinson</t>
        </is>
      </c>
      <c r="BW390" s="2" t="inlineStr">
        <is>
          <t>3</t>
        </is>
      </c>
      <c r="BX390" s="2" t="inlineStr">
        <is>
          <t/>
        </is>
      </c>
      <c r="BY390" t="inlineStr">
        <is>
          <t>hersenziekte, genoemd naar de Engelse arts James Parkinson, waarbij zenuwcellen, vooral die van de substantia nigra (zgn. zwarte stof), langzaam afsterven; deze cellen moeten dopamine produceren, dus door de ziekte van parkinson ontstaat een dopaminetekort; daardoor gaan de hersenkernen die betrokken zijn bij de centrale bewegingen slechter functioneren, met als gevolg langzaam en weinig bewegen, trillen, voorovergebogen lopen en stijve spieren</t>
        </is>
      </c>
      <c r="BZ390" t="inlineStr">
        <is>
          <t/>
        </is>
      </c>
      <c r="CA390" t="inlineStr">
        <is>
          <t/>
        </is>
      </c>
      <c r="CB390" t="inlineStr">
        <is>
          <t/>
        </is>
      </c>
      <c r="CC390" t="inlineStr">
        <is>
          <t/>
        </is>
      </c>
      <c r="CD390" s="2" t="inlineStr">
        <is>
          <t>doença de Parkinson|
parkinsonismo|
paralisia agitante</t>
        </is>
      </c>
      <c r="CE390" s="2" t="inlineStr">
        <is>
          <t>3|
3|
3</t>
        </is>
      </c>
      <c r="CF390" s="2" t="inlineStr">
        <is>
          <t xml:space="preserve">|
|
</t>
        </is>
      </c>
      <c r="CG390" t="inlineStr">
        <is>
          <t/>
        </is>
      </c>
      <c r="CH390" t="inlineStr">
        <is>
          <t/>
        </is>
      </c>
      <c r="CI390" t="inlineStr">
        <is>
          <t/>
        </is>
      </c>
      <c r="CJ390" t="inlineStr">
        <is>
          <t/>
        </is>
      </c>
      <c r="CK390" t="inlineStr">
        <is>
          <t/>
        </is>
      </c>
      <c r="CL390" t="inlineStr">
        <is>
          <t/>
        </is>
      </c>
      <c r="CM390" t="inlineStr">
        <is>
          <t/>
        </is>
      </c>
      <c r="CN390" t="inlineStr">
        <is>
          <t/>
        </is>
      </c>
      <c r="CO390" t="inlineStr">
        <is>
          <t/>
        </is>
      </c>
      <c r="CP390" t="inlineStr">
        <is>
          <t/>
        </is>
      </c>
      <c r="CQ390" t="inlineStr">
        <is>
          <t/>
        </is>
      </c>
      <c r="CR390" t="inlineStr">
        <is>
          <t/>
        </is>
      </c>
      <c r="CS390" t="inlineStr">
        <is>
          <t/>
        </is>
      </c>
      <c r="CT390" s="2" t="inlineStr">
        <is>
          <t>Parkinsons sjukdom|
paralysis agitans</t>
        </is>
      </c>
      <c r="CU390" s="2" t="inlineStr">
        <is>
          <t>3|
3</t>
        </is>
      </c>
      <c r="CV390" s="2" t="inlineStr">
        <is>
          <t xml:space="preserve">|
</t>
        </is>
      </c>
      <c r="CW390" t="inlineStr">
        <is>
          <t>motorikstörning som orsakas av förlust av dopaminhaltiga nervbanor i hjärnan</t>
        </is>
      </c>
    </row>
    <row r="391">
      <c r="A391" s="1" t="str">
        <f>HYPERLINK("https://iate.europa.eu/entry/result/1527616/all", "1527616")</f>
        <v>1527616</v>
      </c>
      <c r="B391" t="inlineStr">
        <is>
          <t>SOCIAL QUESTIONS</t>
        </is>
      </c>
      <c r="C391" t="inlineStr">
        <is>
          <t>SOCIAL QUESTIONS|health|illness</t>
        </is>
      </c>
      <c r="D391" t="inlineStr">
        <is>
          <t>yes</t>
        </is>
      </c>
      <c r="E391" t="inlineStr">
        <is>
          <t/>
        </is>
      </c>
      <c r="F391" t="inlineStr">
        <is>
          <t/>
        </is>
      </c>
      <c r="G391" t="inlineStr">
        <is>
          <t/>
        </is>
      </c>
      <c r="H391" t="inlineStr">
        <is>
          <t/>
        </is>
      </c>
      <c r="I391" t="inlineStr">
        <is>
          <t/>
        </is>
      </c>
      <c r="J391" t="inlineStr">
        <is>
          <t/>
        </is>
      </c>
      <c r="K391" t="inlineStr">
        <is>
          <t/>
        </is>
      </c>
      <c r="L391" t="inlineStr">
        <is>
          <t/>
        </is>
      </c>
      <c r="M391" t="inlineStr">
        <is>
          <t/>
        </is>
      </c>
      <c r="N391" s="2" t="inlineStr">
        <is>
          <t>portal hypertension</t>
        </is>
      </c>
      <c r="O391" s="2" t="inlineStr">
        <is>
          <t>3</t>
        </is>
      </c>
      <c r="P391" s="2" t="inlineStr">
        <is>
          <t/>
        </is>
      </c>
      <c r="Q391" t="inlineStr">
        <is>
          <t>forhøjet blodtryk i den store vene til leveren; kan bl.a.forårsages af udsættelse for arsen og vinylklorid</t>
        </is>
      </c>
      <c r="R391" s="2" t="inlineStr">
        <is>
          <t>portale Hypertonie|
Pfortaderhochdruck|
Pfortaderhypertonie</t>
        </is>
      </c>
      <c r="S391" s="2" t="inlineStr">
        <is>
          <t>3|
3|
3</t>
        </is>
      </c>
      <c r="T391" s="2" t="inlineStr">
        <is>
          <t xml:space="preserve">|
|
</t>
        </is>
      </c>
      <c r="U391" t="inlineStr">
        <is>
          <t>Blutdrucksteigerung im Bereich der Pfortader, ihres Einzugsgebietes und ihrer Leberaeste als Folge eines praehepatischen oder posthepatischen Blocks</t>
        </is>
      </c>
      <c r="V391" s="2" t="inlineStr">
        <is>
          <t>πυλαία υπέρταση</t>
        </is>
      </c>
      <c r="W391" s="2" t="inlineStr">
        <is>
          <t>3</t>
        </is>
      </c>
      <c r="X391" s="2" t="inlineStr">
        <is>
          <t/>
        </is>
      </c>
      <c r="Y391" t="inlineStr">
        <is>
          <t/>
        </is>
      </c>
      <c r="Z391" s="2" t="inlineStr">
        <is>
          <t>portal hypertension</t>
        </is>
      </c>
      <c r="AA391" s="2" t="inlineStr">
        <is>
          <t>3</t>
        </is>
      </c>
      <c r="AB391" s="2" t="inlineStr">
        <is>
          <t/>
        </is>
      </c>
      <c r="AC391" t="inlineStr">
        <is>
          <t>hypertension [ &lt;a href="/entry/result/1527597/all" id="ENTRY_TO_ENTRY_CONVERTER" target="_blank"&gt;IATE:1527597&lt;/a&gt; ] in the portal venous system (a major vein that leads to the liver)</t>
        </is>
      </c>
      <c r="AD391" s="2" t="inlineStr">
        <is>
          <t>hipertensión portal</t>
        </is>
      </c>
      <c r="AE391" s="2" t="inlineStr">
        <is>
          <t>3</t>
        </is>
      </c>
      <c r="AF391" s="2" t="inlineStr">
        <is>
          <t/>
        </is>
      </c>
      <c r="AG391" t="inlineStr">
        <is>
          <t/>
        </is>
      </c>
      <c r="AH391" t="inlineStr">
        <is>
          <t/>
        </is>
      </c>
      <c r="AI391" t="inlineStr">
        <is>
          <t/>
        </is>
      </c>
      <c r="AJ391" t="inlineStr">
        <is>
          <t/>
        </is>
      </c>
      <c r="AK391" t="inlineStr">
        <is>
          <t/>
        </is>
      </c>
      <c r="AL391" t="inlineStr">
        <is>
          <t/>
        </is>
      </c>
      <c r="AM391" t="inlineStr">
        <is>
          <t/>
        </is>
      </c>
      <c r="AN391" t="inlineStr">
        <is>
          <t/>
        </is>
      </c>
      <c r="AO391" t="inlineStr">
        <is>
          <t/>
        </is>
      </c>
      <c r="AP391" s="2" t="inlineStr">
        <is>
          <t>hypertension portale</t>
        </is>
      </c>
      <c r="AQ391" s="2" t="inlineStr">
        <is>
          <t>3</t>
        </is>
      </c>
      <c r="AR391" s="2" t="inlineStr">
        <is>
          <t/>
        </is>
      </c>
      <c r="AS391" t="inlineStr">
        <is>
          <t>augmentation de la pression sanguine dans la veine porte, veine qui conduit le sang de l'estomac, de l'intestin et de la rate vers le foie</t>
        </is>
      </c>
      <c r="AT391" t="inlineStr">
        <is>
          <t/>
        </is>
      </c>
      <c r="AU391" t="inlineStr">
        <is>
          <t/>
        </is>
      </c>
      <c r="AV391" t="inlineStr">
        <is>
          <t/>
        </is>
      </c>
      <c r="AW391" t="inlineStr">
        <is>
          <t/>
        </is>
      </c>
      <c r="AX391" t="inlineStr">
        <is>
          <t/>
        </is>
      </c>
      <c r="AY391" t="inlineStr">
        <is>
          <t/>
        </is>
      </c>
      <c r="AZ391" t="inlineStr">
        <is>
          <t/>
        </is>
      </c>
      <c r="BA391" t="inlineStr">
        <is>
          <t/>
        </is>
      </c>
      <c r="BB391" t="inlineStr">
        <is>
          <t/>
        </is>
      </c>
      <c r="BC391" t="inlineStr">
        <is>
          <t/>
        </is>
      </c>
      <c r="BD391" t="inlineStr">
        <is>
          <t/>
        </is>
      </c>
      <c r="BE391" t="inlineStr">
        <is>
          <t/>
        </is>
      </c>
      <c r="BF391" s="2" t="inlineStr">
        <is>
          <t>ipertensione portale</t>
        </is>
      </c>
      <c r="BG391" s="2" t="inlineStr">
        <is>
          <t>3</t>
        </is>
      </c>
      <c r="BH391" s="2" t="inlineStr">
        <is>
          <t/>
        </is>
      </c>
      <c r="BI391" t="inlineStr">
        <is>
          <t>aumento della normale pressione del sistema portale per un ostacolo meccanico o dinamico nel sistema sinusoidale intraepatico o nelle vie di scarico sottolobulari, o nel tronco portale principale, o in uno dei territori radicolari confluenti nel tronco portale stesso</t>
        </is>
      </c>
      <c r="BJ391" t="inlineStr">
        <is>
          <t/>
        </is>
      </c>
      <c r="BK391" t="inlineStr">
        <is>
          <t/>
        </is>
      </c>
      <c r="BL391" t="inlineStr">
        <is>
          <t/>
        </is>
      </c>
      <c r="BM391" t="inlineStr">
        <is>
          <t/>
        </is>
      </c>
      <c r="BN391" t="inlineStr">
        <is>
          <t/>
        </is>
      </c>
      <c r="BO391" t="inlineStr">
        <is>
          <t/>
        </is>
      </c>
      <c r="BP391" t="inlineStr">
        <is>
          <t/>
        </is>
      </c>
      <c r="BQ391" t="inlineStr">
        <is>
          <t/>
        </is>
      </c>
      <c r="BR391" t="inlineStr">
        <is>
          <t/>
        </is>
      </c>
      <c r="BS391" t="inlineStr">
        <is>
          <t/>
        </is>
      </c>
      <c r="BT391" t="inlineStr">
        <is>
          <t/>
        </is>
      </c>
      <c r="BU391" t="inlineStr">
        <is>
          <t/>
        </is>
      </c>
      <c r="BV391" s="2" t="inlineStr">
        <is>
          <t>portale hypertensie</t>
        </is>
      </c>
      <c r="BW391" s="2" t="inlineStr">
        <is>
          <t>3</t>
        </is>
      </c>
      <c r="BX391" s="2" t="inlineStr">
        <is>
          <t/>
        </is>
      </c>
      <c r="BY391" t="inlineStr">
        <is>
          <t/>
        </is>
      </c>
      <c r="BZ391" t="inlineStr">
        <is>
          <t/>
        </is>
      </c>
      <c r="CA391" t="inlineStr">
        <is>
          <t/>
        </is>
      </c>
      <c r="CB391" t="inlineStr">
        <is>
          <t/>
        </is>
      </c>
      <c r="CC391" t="inlineStr">
        <is>
          <t/>
        </is>
      </c>
      <c r="CD391" s="2" t="inlineStr">
        <is>
          <t>hipertensão portal</t>
        </is>
      </c>
      <c r="CE391" s="2" t="inlineStr">
        <is>
          <t>3</t>
        </is>
      </c>
      <c r="CF391" s="2" t="inlineStr">
        <is>
          <t/>
        </is>
      </c>
      <c r="CG391" t="inlineStr">
        <is>
          <t/>
        </is>
      </c>
      <c r="CH391" t="inlineStr">
        <is>
          <t/>
        </is>
      </c>
      <c r="CI391" t="inlineStr">
        <is>
          <t/>
        </is>
      </c>
      <c r="CJ391" t="inlineStr">
        <is>
          <t/>
        </is>
      </c>
      <c r="CK391" t="inlineStr">
        <is>
          <t/>
        </is>
      </c>
      <c r="CL391" t="inlineStr">
        <is>
          <t/>
        </is>
      </c>
      <c r="CM391" t="inlineStr">
        <is>
          <t/>
        </is>
      </c>
      <c r="CN391" t="inlineStr">
        <is>
          <t/>
        </is>
      </c>
      <c r="CO391" t="inlineStr">
        <is>
          <t/>
        </is>
      </c>
      <c r="CP391" t="inlineStr">
        <is>
          <t/>
        </is>
      </c>
      <c r="CQ391" t="inlineStr">
        <is>
          <t/>
        </is>
      </c>
      <c r="CR391" t="inlineStr">
        <is>
          <t/>
        </is>
      </c>
      <c r="CS391" t="inlineStr">
        <is>
          <t/>
        </is>
      </c>
      <c r="CT391" s="2" t="inlineStr">
        <is>
          <t>portal hypertension|
portahypertension</t>
        </is>
      </c>
      <c r="CU391" s="2" t="inlineStr">
        <is>
          <t>3|
3</t>
        </is>
      </c>
      <c r="CV391" s="2" t="inlineStr">
        <is>
          <t xml:space="preserve">|
</t>
        </is>
      </c>
      <c r="CW391" t="inlineStr">
        <is>
          <t>förhöjt tryck i portasystemet</t>
        </is>
      </c>
    </row>
    <row r="392">
      <c r="A392" s="1" t="str">
        <f>HYPERLINK("https://iate.europa.eu/entry/result/3518694/all", "3518694")</f>
        <v>3518694</v>
      </c>
      <c r="B392" t="inlineStr">
        <is>
          <t>LAW;SOCIAL QUESTIONS</t>
        </is>
      </c>
      <c r="C392" t="inlineStr">
        <is>
          <t>LAW;SOCIAL QUESTIONS|health|pharmaceutical industry</t>
        </is>
      </c>
      <c r="D392" t="inlineStr">
        <is>
          <t>yes</t>
        </is>
      </c>
      <c r="E392" t="inlineStr">
        <is>
          <t/>
        </is>
      </c>
      <c r="F392" s="2" t="inlineStr">
        <is>
          <t>недееспособен субект</t>
        </is>
      </c>
      <c r="G392" s="2" t="inlineStr">
        <is>
          <t>3</t>
        </is>
      </c>
      <c r="H392" s="2" t="inlineStr">
        <is>
          <t/>
        </is>
      </c>
      <c r="I392" t="inlineStr">
        <is>
          <t>Субект, който по причини, различни от възрастта за придобиване на правото да дава информирано съгласие [ &lt;a href="/entry/result/3535646/all" id="ENTRY_TO_ENTRY_CONVERTER" target="_blank"&gt;IATE:3535646&lt;/a&gt; ], е юридически възпрепятстван да даде такова съгласие.</t>
        </is>
      </c>
      <c r="J392" s="2" t="inlineStr">
        <is>
          <t>nezpůsobilý subjekt</t>
        </is>
      </c>
      <c r="K392" s="2" t="inlineStr">
        <is>
          <t>3</t>
        </is>
      </c>
      <c r="L392" s="2" t="inlineStr">
        <is>
          <t/>
        </is>
      </c>
      <c r="M392" t="inlineStr">
        <is>
          <t>subjekt, který není způsobilý k udělení &lt;i&gt;informovaného souhlasu&lt;/i&gt; [ &lt;a href="/entry/result/3535646/all" id="ENTRY_TO_ENTRY_CONVERTER" target="_blank"&gt;IATE:3535646&lt;/a&gt; ]</t>
        </is>
      </c>
      <c r="N392" s="2" t="inlineStr">
        <is>
          <t>forsøgsperson uden handleevne</t>
        </is>
      </c>
      <c r="O392" s="2" t="inlineStr">
        <is>
          <t>3</t>
        </is>
      </c>
      <c r="P392" s="2" t="inlineStr">
        <is>
          <t/>
        </is>
      </c>
      <c r="Q392" t="inlineStr">
        <is>
          <t>en forsøgsperson, som af andre grunde end alderen, hvor man er myndig til at give et oplyst samtykke, er ude af stand til retligt at give et oplyst samtykke</t>
        </is>
      </c>
      <c r="R392" s="2" t="inlineStr">
        <is>
          <t>nicht einwilligungsfähige Person</t>
        </is>
      </c>
      <c r="S392" s="2" t="inlineStr">
        <is>
          <t>3</t>
        </is>
      </c>
      <c r="T392" s="2" t="inlineStr">
        <is>
          <t/>
        </is>
      </c>
      <c r="U392" t="inlineStr">
        <is>
          <t>Person, die aus anderen als aus Altersgründen gemäß den nationalen Rechtsvorschriften des betroffenen Mitgliedstaats nicht in der Lage ist, eine Einwilligung nach Aufklärung zu erteilen</t>
        </is>
      </c>
      <c r="V392" s="2" t="inlineStr">
        <is>
          <t>ανίκανος συμμετέχων</t>
        </is>
      </c>
      <c r="W392" s="2" t="inlineStr">
        <is>
          <t>3</t>
        </is>
      </c>
      <c r="X392" s="2" t="inlineStr">
        <is>
          <t/>
        </is>
      </c>
      <c r="Y392" t="inlineStr">
        <is>
          <t/>
        </is>
      </c>
      <c r="Z392" s="2" t="inlineStr">
        <is>
          <t>incapacitated subject</t>
        </is>
      </c>
      <c r="AA392" s="2" t="inlineStr">
        <is>
          <t>3</t>
        </is>
      </c>
      <c r="AB392" s="2" t="inlineStr">
        <is>
          <t/>
        </is>
      </c>
      <c r="AC392" t="inlineStr">
        <is>
          <t>subject who is, for other reasons than the age of legal competence to give &lt;i&gt;informed consent&lt;/i&gt; [ &lt;a href="/entry/result/3535646/all" id="ENTRY_TO_ENTRY_CONVERTER" target="_blank"&gt;IATE:3535646&lt;/a&gt; ], legally incapable of giving informed consent</t>
        </is>
      </c>
      <c r="AD392" t="inlineStr">
        <is>
          <t/>
        </is>
      </c>
      <c r="AE392" t="inlineStr">
        <is>
          <t/>
        </is>
      </c>
      <c r="AF392" t="inlineStr">
        <is>
          <t/>
        </is>
      </c>
      <c r="AG392" t="inlineStr">
        <is>
          <t/>
        </is>
      </c>
      <c r="AH392" s="2" t="inlineStr">
        <is>
          <t>piiratud teovõimega osaleja</t>
        </is>
      </c>
      <c r="AI392" s="2" t="inlineStr">
        <is>
          <t>2</t>
        </is>
      </c>
      <c r="AJ392" s="2" t="inlineStr">
        <is>
          <t/>
        </is>
      </c>
      <c r="AK392" t="inlineStr">
        <is>
          <t/>
        </is>
      </c>
      <c r="AL392" s="2" t="inlineStr">
        <is>
          <t>vajaakykyinen tutkittava</t>
        </is>
      </c>
      <c r="AM392" s="2" t="inlineStr">
        <is>
          <t>3</t>
        </is>
      </c>
      <c r="AN392" s="2" t="inlineStr">
        <is>
          <t/>
        </is>
      </c>
      <c r="AO392" t="inlineStr">
        <is>
          <t>tutkittava henkilö, joka ei mielenterveyden häiriön, kehitysvammaisuuden tai muun vastaavan syyn vuoksi kykene pätevästi antamaan suostumustaan tutkimukseen</t>
        </is>
      </c>
      <c r="AP392" s="2" t="inlineStr">
        <is>
          <t>participant incapable</t>
        </is>
      </c>
      <c r="AQ392" s="2" t="inlineStr">
        <is>
          <t>3</t>
        </is>
      </c>
      <c r="AR392" s="2" t="inlineStr">
        <is>
          <t/>
        </is>
      </c>
      <c r="AS392" t="inlineStr">
        <is>
          <t>participant qui, pour des motifs non liés à l’âge légal pour donner son &lt;i&gt;consentement éclairé&lt;/i&gt; [ &lt;a href="/entry/result/3535646/all" id="ENTRY_TO_ENTRY_CONVERTER" target="_blank"&gt;IATE:3535646&lt;/a&gt; ], est dans l’incapacité légale de donner son consentement éclairé</t>
        </is>
      </c>
      <c r="AT392" s="2" t="inlineStr">
        <is>
          <t>duine éagumasaithe</t>
        </is>
      </c>
      <c r="AU392" s="2" t="inlineStr">
        <is>
          <t>3</t>
        </is>
      </c>
      <c r="AV392" s="2" t="inlineStr">
        <is>
          <t/>
        </is>
      </c>
      <c r="AW392" t="inlineStr">
        <is>
          <t/>
        </is>
      </c>
      <c r="AX392" t="inlineStr">
        <is>
          <t/>
        </is>
      </c>
      <c r="AY392" t="inlineStr">
        <is>
          <t/>
        </is>
      </c>
      <c r="AZ392" t="inlineStr">
        <is>
          <t/>
        </is>
      </c>
      <c r="BA392" t="inlineStr">
        <is>
          <t/>
        </is>
      </c>
      <c r="BB392" s="2" t="inlineStr">
        <is>
          <t>korlátozottan cselekvőképes vagy cselekvőképtelen vizsgálati alany|
cselekvőképességet korlátozó, illetve cselekvőképességet kizáró gondnokság alá helyezett vizsgálati alany</t>
        </is>
      </c>
      <c r="BC392" s="2" t="inlineStr">
        <is>
          <t>3|
3</t>
        </is>
      </c>
      <c r="BD392" s="2" t="inlineStr">
        <is>
          <t xml:space="preserve">|
</t>
        </is>
      </c>
      <c r="BE392" t="inlineStr">
        <is>
          <t>az a vizsgálati alany, aki az érintett tagállam jogszabályai értelmében – a törvényben meghatározott cselekvőképes életkor elérésének hiányától eltérő okból kifolyólag – törvényesen nem tehet beleegyező nyilatkozatot</t>
        </is>
      </c>
      <c r="BF392" s="2" t="inlineStr">
        <is>
          <t>soggetto incapace</t>
        </is>
      </c>
      <c r="BG392" s="2" t="inlineStr">
        <is>
          <t>3</t>
        </is>
      </c>
      <c r="BH392" s="2" t="inlineStr">
        <is>
          <t/>
        </is>
      </c>
      <c r="BI392" t="inlineStr">
        <is>
          <t>soggetto che, per ragioni diverse dal raggiungimento dell'età associata alla capacità d'agire per dare il proprio &lt;i&gt;consenso informato&lt;/i&gt; ( &lt;a href="/entry/result/3535646/all" id="ENTRY_TO_ENTRY_CONVERTER" target="_blank"&gt;IATE:3535646&lt;/a&gt; ), non ha la capacità d'agire per dare il proprio consenso informato in base alle leggi dello Stato interessato</t>
        </is>
      </c>
      <c r="BJ392" s="2" t="inlineStr">
        <is>
          <t>neveiksnus tiriamasis asmuo</t>
        </is>
      </c>
      <c r="BK392" s="2" t="inlineStr">
        <is>
          <t>3</t>
        </is>
      </c>
      <c r="BL392" s="2" t="inlineStr">
        <is>
          <t/>
        </is>
      </c>
      <c r="BM392" t="inlineStr">
        <is>
          <t>asmuo, kuris dėl kitų priežasčių nei amžius, kurio sulaukus suteikiama teisinė kompetencija duoti informuoto asmens sutikimą, yra juridiškai neveiksnus duoti informuoto asmens sutikimą pagal susijusios valstybės narės įstatymus</t>
        </is>
      </c>
      <c r="BN392" s="2" t="inlineStr">
        <is>
          <t>rīcībnespējīga pētāmā persona</t>
        </is>
      </c>
      <c r="BO392" s="2" t="inlineStr">
        <is>
          <t>3</t>
        </is>
      </c>
      <c r="BP392" s="2" t="inlineStr">
        <is>
          <t/>
        </is>
      </c>
      <c r="BQ392" t="inlineStr">
        <is>
          <t>pētāmā persona, kas saskaņā ar attiecīgās dalībvalsts tiesību aktiem kādu iemeslu dēļ, bet ne tāpēc, ka nav tiesiskās rīcībspējas vecumā, nav spējīga dot &lt;i&gt;informētu piekrišanu&lt;/i&gt; [ &lt;a href="/entry/result/3535646/all" id="ENTRY_TO_ENTRY_CONVERTER" target="_blank"&gt;IATE:3535646&lt;/a&gt; ]</t>
        </is>
      </c>
      <c r="BR392" s="2" t="inlineStr">
        <is>
          <t>suġġett inabilitat</t>
        </is>
      </c>
      <c r="BS392" s="2" t="inlineStr">
        <is>
          <t>3</t>
        </is>
      </c>
      <c r="BT392" s="2" t="inlineStr">
        <is>
          <t/>
        </is>
      </c>
      <c r="BU392" t="inlineStr">
        <is>
          <t>"Suġġett inkapaċitat":suġġett li, għal raġunijiet oħra għajr l-età tal-kompetenza legali li jagħti l-kunsens infurmat, ikun legalment inkapaċi li jagħti l-kunsens infurmat skont il-liġijiet tal-Istat Membru kkonċernat</t>
        </is>
      </c>
      <c r="BV392" s="2" t="inlineStr">
        <is>
          <t>wilsonbekwame proefpersooon</t>
        </is>
      </c>
      <c r="BW392" s="2" t="inlineStr">
        <is>
          <t>3</t>
        </is>
      </c>
      <c r="BX392" s="2" t="inlineStr">
        <is>
          <t/>
        </is>
      </c>
      <c r="BY392" t="inlineStr">
        <is>
          <t>proefpersoon die om andere redenen dan de leeftijd waarop men wettelijk bevoegd is geïnformeerde toestemming te geven, juridisch niet in staat is geïnformeerde toestemming te geven, omdat hij/zij niet voldoende in staat is zich aan de hand van informatie een adequaat oordeel te vormen en dit te uiten</t>
        </is>
      </c>
      <c r="BZ392" s="2" t="inlineStr">
        <is>
          <t>uczestnik niezdolny do wyrażenia zgody</t>
        </is>
      </c>
      <c r="CA392" s="2" t="inlineStr">
        <is>
          <t>3</t>
        </is>
      </c>
      <c r="CB392" s="2" t="inlineStr">
        <is>
          <t/>
        </is>
      </c>
      <c r="CC392" t="inlineStr">
        <is>
          <t>uczestnik, który, z przyczyn innych niż nieosiągnięcie wieku, w którym w świetle prawa przysługuje zdolność do wyrażenia świadomej zgody, nie jest zdolny do wyrażenia świadomej zgody w świetle prawa zainteresowanego państwa członkowskiego</t>
        </is>
      </c>
      <c r="CD392" s="2" t="inlineStr">
        <is>
          <t>sujeito incapaz</t>
        </is>
      </c>
      <c r="CE392" s="2" t="inlineStr">
        <is>
          <t>3</t>
        </is>
      </c>
      <c r="CF392" s="2" t="inlineStr">
        <is>
          <t/>
        </is>
      </c>
      <c r="CG392" t="inlineStr">
        <is>
          <t>Sujeito do ensaio que, por outros motivos que não a idade legal para dar o consentimento esclarecido, seja incapaz de dar o seu consentimento esclarecido de acordo com a legislação do Estado-Membro em causa.</t>
        </is>
      </c>
      <c r="CH392" s="2" t="inlineStr">
        <is>
          <t>subiect aflat în incapacitate</t>
        </is>
      </c>
      <c r="CI392" s="2" t="inlineStr">
        <is>
          <t>3</t>
        </is>
      </c>
      <c r="CJ392" s="2" t="inlineStr">
        <is>
          <t/>
        </is>
      </c>
      <c r="CK392" t="inlineStr">
        <is>
          <t>un subiect care, din alte motive decât vârsta de competență legală pentru a și da consimțământul în cunoștință de cauză, se află în incapacitate legală de a-și da consimțământul în cunoștință de cauză în conformitate cu legislația din statul membru în cauză;</t>
        </is>
      </c>
      <c r="CL392" s="2" t="inlineStr">
        <is>
          <t>právne nespôsobilý účastník</t>
        </is>
      </c>
      <c r="CM392" s="2" t="inlineStr">
        <is>
          <t>3</t>
        </is>
      </c>
      <c r="CN392" s="2" t="inlineStr">
        <is>
          <t/>
        </is>
      </c>
      <c r="CO392" t="inlineStr">
        <is>
          <t>účastník, ktorý je z iných dôvodov ako vekových nespôsobilý poskytnúť informovaný súhlas podľa práva príslušného členského štátu</t>
        </is>
      </c>
      <c r="CP392" s="2" t="inlineStr">
        <is>
          <t>oseba, ki ni sposobna odločati o sebi</t>
        </is>
      </c>
      <c r="CQ392" s="2" t="inlineStr">
        <is>
          <t>3</t>
        </is>
      </c>
      <c r="CR392" s="2" t="inlineStr">
        <is>
          <t/>
        </is>
      </c>
      <c r="CS392" t="inlineStr">
        <is>
          <t/>
        </is>
      </c>
      <c r="CT392" s="2" t="inlineStr">
        <is>
          <t>försöksperson som inte är beslutskompetent</t>
        </is>
      </c>
      <c r="CU392" s="2" t="inlineStr">
        <is>
          <t>3</t>
        </is>
      </c>
      <c r="CV392" s="2" t="inlineStr">
        <is>
          <t/>
        </is>
      </c>
      <c r="CW392" t="inlineStr">
        <is>
          <t>försöksperson som, av andra skäl än den ålder då man juridiskt sett har behörighet att lämna sitt informerade samtycke, är rättsligt förhindrad att lämna sitt informerade samtycke enligt lagstiftningen i den berörda medlemsstaten</t>
        </is>
      </c>
    </row>
    <row r="393">
      <c r="A393" s="1" t="str">
        <f>HYPERLINK("https://iate.europa.eu/entry/result/3623644/all", "3623644")</f>
        <v>3623644</v>
      </c>
      <c r="B393" t="inlineStr">
        <is>
          <t>SOCIAL QUESTIONS;PRODUCTION, TECHNOLOGY AND RESEARCH</t>
        </is>
      </c>
      <c r="C393" t="inlineStr">
        <is>
          <t>SOCIAL QUESTIONS|health|pharmaceutical industry;PRODUCTION, TECHNOLOGY AND RESEARCH|research and intellectual property|research|scientific research</t>
        </is>
      </c>
      <c r="D393" t="inlineStr">
        <is>
          <t>yes</t>
        </is>
      </c>
      <c r="E393" t="inlineStr">
        <is>
          <t/>
        </is>
      </c>
      <c r="F393" t="inlineStr">
        <is>
          <t/>
        </is>
      </c>
      <c r="G393" t="inlineStr">
        <is>
          <t/>
        </is>
      </c>
      <c r="H393" t="inlineStr">
        <is>
          <t/>
        </is>
      </c>
      <c r="I393" t="inlineStr">
        <is>
          <t/>
        </is>
      </c>
      <c r="J393" s="2" t="inlineStr">
        <is>
          <t>referenční bezpečnostní informace</t>
        </is>
      </c>
      <c r="K393" s="2" t="inlineStr">
        <is>
          <t>3</t>
        </is>
      </c>
      <c r="L393" s="2" t="inlineStr">
        <is>
          <t/>
        </is>
      </c>
      <c r="M393" t="inlineStr">
        <is>
          <t/>
        </is>
      </c>
      <c r="N393" t="inlineStr">
        <is>
          <t/>
        </is>
      </c>
      <c r="O393" t="inlineStr">
        <is>
          <t/>
        </is>
      </c>
      <c r="P393" t="inlineStr">
        <is>
          <t/>
        </is>
      </c>
      <c r="Q393" t="inlineStr">
        <is>
          <t/>
        </is>
      </c>
      <c r="R393" s="2" t="inlineStr">
        <is>
          <t>Referenzinformationen zur Sicherheit</t>
        </is>
      </c>
      <c r="S393" s="2" t="inlineStr">
        <is>
          <t>3</t>
        </is>
      </c>
      <c r="T393" s="2" t="inlineStr">
        <is>
          <t/>
        </is>
      </c>
      <c r="U393" t="inlineStr">
        <is>
          <t>Sicherheitsinformationen, die in der jüngsten genehmigten Version des Dossiers für die &lt;a href="https://iate.europa.eu/entry/result/1686971/all" target="_blank"&gt;klinische Prüfung&lt;/a&gt; enthalten sind, auf dessen Grundlage der &lt;a href="https://iate.europa.eu/entry/result/1687928/all" target="_blank"&gt;Sponsor&lt;/a&gt; die Erwartungswahrscheinlichkeit einer &lt;a href="https://iate.europa.eu/entry/result/1146946/all" target="_blank"&gt;Nebenwirkung&lt;/a&gt; bestimmt</t>
        </is>
      </c>
      <c r="V393" s="2" t="inlineStr">
        <is>
          <t>πληροφορίες ασφάλειας αναφοράς</t>
        </is>
      </c>
      <c r="W393" s="2" t="inlineStr">
        <is>
          <t>3</t>
        </is>
      </c>
      <c r="X393" s="2" t="inlineStr">
        <is>
          <t/>
        </is>
      </c>
      <c r="Y393" t="inlineStr">
        <is>
          <t>οι πληροφορίες ασφάλειας που περιέχονται στην πλέον πρόσφατη εγκεκριμένη έκδοση του φακέλου της κλινικής δοκιμής, οι οποίες χρησιμοποιούνται ως η βάση για τον καθορισμό της προβλεψιμότητας μιας &lt;a href="https://iate.europa.eu/entry/result/1146946/en-el" target="_blank"&gt;ανεπιθύμητης ενέργειας&lt;/a&gt; από τον &lt;a href="https://iate.europa.eu/entry/result/1687928/en-el" target="_blank"&gt;χορηγό&lt;/a&gt;</t>
        </is>
      </c>
      <c r="Z393" s="2" t="inlineStr">
        <is>
          <t>reference safety information</t>
        </is>
      </c>
      <c r="AA393" s="2" t="inlineStr">
        <is>
          <t>3</t>
        </is>
      </c>
      <c r="AB393" s="2" t="inlineStr">
        <is>
          <t/>
        </is>
      </c>
      <c r="AC393" t="inlineStr">
        <is>
          <t>safety information contained in the latest approved version of the
clinical trial dossier which serves as the basis for determining the likelihood of an &lt;a href="https://iate.europa.eu/entry/result/1146946/en" target="_blank"&gt;adverse reaction&lt;/a&gt; by the
&lt;a href="https://iate.europa.eu/entry/result/1687928/en" target="_blank"&gt;sponsor&lt;/a&gt;</t>
        </is>
      </c>
      <c r="AD393" s="2" t="inlineStr">
        <is>
          <t>información de seguridad de referencia</t>
        </is>
      </c>
      <c r="AE393" s="2" t="inlineStr">
        <is>
          <t>3</t>
        </is>
      </c>
      <c r="AF393" s="2" t="inlineStr">
        <is>
          <t/>
        </is>
      </c>
      <c r="AG393" t="inlineStr">
        <is>
          <t>Información de seguridad incluida en la última versión aprobada del 
expediente del ensayo clínico, que sirve de base para determinar el 
carácter «esperado» de una&lt;a href="https://iate.europa.eu/entry/result/1146946/es" target="_blank"&gt; reacción adversa&lt;/a&gt; por parte del &lt;a href="https://iate.europa.eu/entry/result/1687928/es" target="_blank"&gt;promotor&lt;/a&gt;.</t>
        </is>
      </c>
      <c r="AH393" t="inlineStr">
        <is>
          <t/>
        </is>
      </c>
      <c r="AI393" t="inlineStr">
        <is>
          <t/>
        </is>
      </c>
      <c r="AJ393" t="inlineStr">
        <is>
          <t/>
        </is>
      </c>
      <c r="AK393" t="inlineStr">
        <is>
          <t/>
        </is>
      </c>
      <c r="AL393" s="2" t="inlineStr">
        <is>
          <t>turvallisuutta koskevat viitetiedot</t>
        </is>
      </c>
      <c r="AM393" s="2" t="inlineStr">
        <is>
          <t>3</t>
        </is>
      </c>
      <c r="AN393" s="2" t="inlineStr">
        <is>
          <t/>
        </is>
      </c>
      <c r="AO393" t="inlineStr">
        <is>
          <t>kliinisen lääketutkimuksen hakemusasiakirjojen viimeisimpään 
hyväksyttyyn versioon sisältyvät turvallisuustiedot, joiden pohjalta 
&lt;a href="https://iate.europa.eu/entry/result/1687928/fi" target="_blank"&gt;toimeksiantaja&lt;/a&gt; määrittää &lt;a href="https://iate.europa.eu/entry/result/1146946/fi" target="_blank"&gt;haittavaikutuksen&lt;/a&gt; odotettavuuden</t>
        </is>
      </c>
      <c r="AP393" t="inlineStr">
        <is>
          <t/>
        </is>
      </c>
      <c r="AQ393" t="inlineStr">
        <is>
          <t/>
        </is>
      </c>
      <c r="AR393" t="inlineStr">
        <is>
          <t/>
        </is>
      </c>
      <c r="AS393" t="inlineStr">
        <is>
          <t/>
        </is>
      </c>
      <c r="AT393" s="2" t="inlineStr">
        <is>
          <t>faisnéis tagartha maidir le sábháilteacht</t>
        </is>
      </c>
      <c r="AU393" s="2" t="inlineStr">
        <is>
          <t>3</t>
        </is>
      </c>
      <c r="AV393" s="2" t="inlineStr">
        <is>
          <t/>
        </is>
      </c>
      <c r="AW393" t="inlineStr">
        <is>
          <t>an fhaisnéis faoi shábháilteacht atá sa leagan formheasta is déanaí de shainchomhad na trialach cliniciúla, rud atá ina bhunús chun a chinneadh cé chomh hintuartha a bheadh sé go ndéanfadh an t-urraitheoir frithghníomh díobhálach</t>
        </is>
      </c>
      <c r="AX393" s="2" t="inlineStr">
        <is>
          <t>referentne sigurnosne informacije</t>
        </is>
      </c>
      <c r="AY393" s="2" t="inlineStr">
        <is>
          <t>3</t>
        </is>
      </c>
      <c r="AZ393" s="2" t="inlineStr">
        <is>
          <t/>
        </is>
      </c>
      <c r="BA393" t="inlineStr">
        <is>
          <t>sigurnosne informacije sadržane u posljednjoj odobrenoj verziji dokumentacije o kliničkom ispitivanju, koje služe kao osnova za utvrđivanje očekivanosti &lt;a href="https://iate.europa.eu/entry/result/1146946/hr" target="_blank"&gt;nuspojave &lt;/a&gt;od strane &lt;a href="https://iate.europa.eu/entry/result/1687928/hr" target="_blank"&gt;naručitelja ispitivanja&lt;/a&gt;</t>
        </is>
      </c>
      <c r="BB393" t="inlineStr">
        <is>
          <t/>
        </is>
      </c>
      <c r="BC393" t="inlineStr">
        <is>
          <t/>
        </is>
      </c>
      <c r="BD393" t="inlineStr">
        <is>
          <t/>
        </is>
      </c>
      <c r="BE393" t="inlineStr">
        <is>
          <t/>
        </is>
      </c>
      <c r="BF393" s="2" t="inlineStr">
        <is>
          <t>informazioni di riferimento sulla sicurezza</t>
        </is>
      </c>
      <c r="BG393" s="2" t="inlineStr">
        <is>
          <t>3</t>
        </is>
      </c>
      <c r="BH393" s="2" t="inlineStr">
        <is>
          <t/>
        </is>
      </c>
      <c r="BI393" t="inlineStr">
        <is>
          <t>informazioni sulla sicurezza contenute nell’ultima versione approvata del fascicolo di sperimentazione clinica che fungono da base per la determinazione, da parte del &lt;a href="https://iate.europa.eu/entry/result/1687928/it" target="_blank"&gt;promotore&lt;/a&gt;, della prevedibilità di una &lt;a href="https://iate.europa.eu/entry/result/1146946/it" target="_blank"&gt;reazione avversa&lt;/a&gt;</t>
        </is>
      </c>
      <c r="BJ393" s="2" t="inlineStr">
        <is>
          <t>referencinė saugumo informacija</t>
        </is>
      </c>
      <c r="BK393" s="2" t="inlineStr">
        <is>
          <t>3</t>
        </is>
      </c>
      <c r="BL393" s="2" t="inlineStr">
        <is>
          <t/>
        </is>
      </c>
      <c r="BM393" t="inlineStr">
        <is>
          <t>naujausioje patvirtintoje klinikinio tyrimo dokumentų rinkinio versijoje pateikta saugumo informacija, kuria remiantis užsakovas nustato nepageidaujamos reakcijos tikimybę</t>
        </is>
      </c>
      <c r="BN393" s="2" t="inlineStr">
        <is>
          <t>drošuma uzziņu informācija</t>
        </is>
      </c>
      <c r="BO393" s="2" t="inlineStr">
        <is>
          <t>3</t>
        </is>
      </c>
      <c r="BP393" s="2" t="inlineStr">
        <is>
          <t/>
        </is>
      </c>
      <c r="BQ393" t="inlineStr">
        <is>
          <t>drošuma informācija, kas ietverta tās klīniskās pārbaudes dokumentācijas pēdējā apstiprinātajā versijā, uz kuras pamata sponsors nosaka blakusparādības paredzētību</t>
        </is>
      </c>
      <c r="BR393" s="2" t="inlineStr">
        <is>
          <t>informazzjoni ta' referenza dwar is-sikurezza</t>
        </is>
      </c>
      <c r="BS393" s="2" t="inlineStr">
        <is>
          <t>3</t>
        </is>
      </c>
      <c r="BT393" s="2" t="inlineStr">
        <is>
          <t/>
        </is>
      </c>
      <c r="BU393" t="inlineStr">
        <is>
          <t>informazzjoni dwar is-sikurezza li jkun hemm fl-aħħar verżjoni approvata tal-fajl tal-prova klinika, li jservi bħala l-bażi biex jiġi ddeterminat kemm reazzjoni avversa tkun mistennija mill-isponsor</t>
        </is>
      </c>
      <c r="BV393" s="2" t="inlineStr">
        <is>
          <t>referentie-informatie over de veiligheid</t>
        </is>
      </c>
      <c r="BW393" s="2" t="inlineStr">
        <is>
          <t>3</t>
        </is>
      </c>
      <c r="BX393" s="2" t="inlineStr">
        <is>
          <t/>
        </is>
      </c>
      <c r="BY393" t="inlineStr">
        <is>
          <t>informatie over de veiligheid van een klinische proef in de meest recent goedgekeurde versie van het dossier van de klinische proef, die voor de opdrachtgever als basis dient om te bepalen of een bijwerking al dan niet wordt verwacht</t>
        </is>
      </c>
      <c r="BZ393" s="2" t="inlineStr">
        <is>
          <t>informacje referencyjne dotyczące bezpieczeństwa</t>
        </is>
      </c>
      <c r="CA393" s="2" t="inlineStr">
        <is>
          <t>3</t>
        </is>
      </c>
      <c r="CB393" s="2" t="inlineStr">
        <is>
          <t/>
        </is>
      </c>
      <c r="CC393" t="inlineStr">
        <is>
          <t>informacje o bezpieczeństwie zamieszczone w najnowszej zatwierdzonej wersji dokumentacji badania klinicznego, które służą sponsorowi jako podstawa do określenia spodziewanego charakteru wystąpienia działania niepożądanego</t>
        </is>
      </c>
      <c r="CD393" s="2" t="inlineStr">
        <is>
          <t>informações de segurança de referência</t>
        </is>
      </c>
      <c r="CE393" s="2" t="inlineStr">
        <is>
          <t>3</t>
        </is>
      </c>
      <c r="CF393" s="2" t="inlineStr">
        <is>
          <t/>
        </is>
      </c>
      <c r="CG393" t="inlineStr">
        <is>
          <t>Informações de segurança contidas na última versão aprovada do dossiê do ensaio clínico, que servem de base para o promotor determinar a previsibilidade de uma reação adversa</t>
        </is>
      </c>
      <c r="CH393" s="2" t="inlineStr">
        <is>
          <t>informații de referință privind siguranța</t>
        </is>
      </c>
      <c r="CI393" s="2" t="inlineStr">
        <is>
          <t>3</t>
        </is>
      </c>
      <c r="CJ393" s="2" t="inlineStr">
        <is>
          <t/>
        </is>
      </c>
      <c r="CK393" t="inlineStr">
        <is>
          <t>informațiile privind siguranța din cea mai recentă versiune aprobată a dosarului studiului clinic intervențional, care servește drept bază pentru determinarea caracterului așteptat al unei reacții adverse de către sponsor</t>
        </is>
      </c>
      <c r="CL393" t="inlineStr">
        <is>
          <t/>
        </is>
      </c>
      <c r="CM393" t="inlineStr">
        <is>
          <t/>
        </is>
      </c>
      <c r="CN393" t="inlineStr">
        <is>
          <t/>
        </is>
      </c>
      <c r="CO393" t="inlineStr">
        <is>
          <t/>
        </is>
      </c>
      <c r="CP393" s="2" t="inlineStr">
        <is>
          <t>referenčne informacije o varnosti</t>
        </is>
      </c>
      <c r="CQ393" s="2" t="inlineStr">
        <is>
          <t>3</t>
        </is>
      </c>
      <c r="CR393" s="2" t="inlineStr">
        <is>
          <t/>
        </is>
      </c>
      <c r="CS393" t="inlineStr">
        <is>
          <t>informacije o varnosti iz zadnje odobrene različice dosjeja kliničnega preskušanja, na podlagi katerih &lt;a href="https://iate.europa.eu/entry/result/1687928/sl" target="_blank"&gt;sponzor&lt;/a&gt; določi pričakovanost &lt;a href="https://iate.europa.eu/entry/result/1146946/sl" target="_blank"&gt;neželenega učinka&lt;/a&gt;</t>
        </is>
      </c>
      <c r="CT393" t="inlineStr">
        <is>
          <t/>
        </is>
      </c>
      <c r="CU393" t="inlineStr">
        <is>
          <t/>
        </is>
      </c>
      <c r="CV393" t="inlineStr">
        <is>
          <t/>
        </is>
      </c>
      <c r="CW393" t="inlineStr">
        <is>
          <t/>
        </is>
      </c>
    </row>
    <row r="394">
      <c r="A394" s="1" t="str">
        <f>HYPERLINK("https://iate.europa.eu/entry/result/3543174/all", "3543174")</f>
        <v>3543174</v>
      </c>
      <c r="B394" t="inlineStr">
        <is>
          <t>SOCIAL QUESTIONS</t>
        </is>
      </c>
      <c r="C394" t="inlineStr">
        <is>
          <t>SOCIAL QUESTIONS|health|pharmaceutical industry</t>
        </is>
      </c>
      <c r="D394" t="inlineStr">
        <is>
          <t>yes</t>
        </is>
      </c>
      <c r="E394" t="inlineStr">
        <is>
          <t/>
        </is>
      </c>
      <c r="F394" s="2" t="inlineStr">
        <is>
          <t>клинично изпитване с ниска степен на интервенция</t>
        </is>
      </c>
      <c r="G394" s="2" t="inlineStr">
        <is>
          <t>3</t>
        </is>
      </c>
      <c r="H394" s="2" t="inlineStr">
        <is>
          <t/>
        </is>
      </c>
      <c r="I394" t="inlineStr">
        <is>
          <t>Клинично изпитване [ &lt;a href="/entry/result/1686971/all" id="ENTRY_TO_ENTRY_CONVERTER" target="_blank"&gt;IATE:1686971&lt;/a&gt; ], което отговаря на всяко едно от следните условия: а) изпитваните лекарствени продукти са разрешени; б) съгласно протокола от клиничното изпитване, изпитваните лекарствени продукти се използват в съответствие с условията на разрешението за търговия или употребата им представлява стандартно лечение във всяка от засегнатите държави членки; в) в сравнение с нормалната клинична практика във всяка от засегнатите държави членки, допълнителните процедури за диагностика или мониторинг пораждат само минимален допълнителен риск или допълнителна тежест за безопасността на субектите.</t>
        </is>
      </c>
      <c r="J394" s="2" t="inlineStr">
        <is>
          <t>nízkointervenční klinické hodnocení</t>
        </is>
      </c>
      <c r="K394" s="2" t="inlineStr">
        <is>
          <t>3</t>
        </is>
      </c>
      <c r="L394" s="2" t="inlineStr">
        <is>
          <t/>
        </is>
      </c>
      <c r="M394" t="inlineStr">
        <is>
          <t>&lt;i&gt;klinické hodnocení&lt;/i&gt; [ &lt;a href="/entry/result/1686971/all" id="ENTRY_TO_ENTRY_CONVERTER" target="_blank"&gt;IATE:1686971&lt;/a&gt; ], které splňuje všechny tyto podmínky: &lt;br&gt; a) hodnocené léčivé přípravky, s výjimkou placeba, jsou registrovány; &lt;br&gt; b) podle protokolu klinického hodnocení i) hodnocené léčivé přípravky jsou používány v souladu s podmínkami registrace nebo ii) použití hodnocených léčivých přípravků je založeno na důkazech a doloženo uveřejněnými vědeckými důkazy o bezpečnosti a účinnosti těchto hodnocených léčivých přípravků v jakémkoli dotčeném členském státě;&lt;br&gt; c) dodatečné diagnostické či monitorovací postupy nepředstavují v porovnání s běžnou klinickou praxí v jakémkoli dotčeném členském státě větší než minimální dodatečné riziko nebo zátěž pro bezpečnost subjektů hodnocení</t>
        </is>
      </c>
      <c r="N394" s="2" t="inlineStr">
        <is>
          <t>klinisk lavinterventionsforsøg</t>
        </is>
      </c>
      <c r="O394" s="2" t="inlineStr">
        <is>
          <t>2</t>
        </is>
      </c>
      <c r="P394" s="2" t="inlineStr">
        <is>
          <t/>
        </is>
      </c>
      <c r="Q394" t="inlineStr">
        <is>
          <t>et klinisk forsøg, som opfylder alle nedenstående betingelser:&lt;br&gt;a)	forsøgslægemidlerne er godkendt&lt;br&gt;b)	ifølge det kliniske forsøgs forsøgsprotokol anvendes forsøgslægemidlerne i overensstemmelse med betingelserne i markedsføringstilladelsen, eller de anvendes som standardbehandling i en af de berørte medlemsstater&lt;br&gt;c)	den yderligere diagnose- eller kontrolprocedure udgør kun en minimal ekstra risiko eller byrde for forsøgspersonernes sikkerhed sammenlignet med normal klinisk praksis i en berørt medlemsstat.</t>
        </is>
      </c>
      <c r="R394" s="2" t="inlineStr">
        <is>
          <t>klinische Prüfung mit geringfügiger Intervention</t>
        </is>
      </c>
      <c r="S394" s="2" t="inlineStr">
        <is>
          <t>3</t>
        </is>
      </c>
      <c r="T394" s="2" t="inlineStr">
        <is>
          <t/>
        </is>
      </c>
      <c r="U394" t="inlineStr">
        <is>
          <t>klinische Prüfung, die folgende Bedingungen erfüllt: a) Die Prüfpräparate sind zugelassen; b) die Prüfpräparate sollen dem Prüfplan der klinischen Prüfung zufolge gemäß der im betroffenen Mitgliedstaat geltenden Zulassung verwendet werden oder werden in einem der betroffenen Mitgliedstaaten als Standardbehandlung verwendet; c) die zusätzlichen diagnostischen oder Überwachungsverfahren stellen im Vergleich zur normalen klinischen Praxis in dem betroffenen Mitgliedstaat nur ein geringfügiges zusätzliches Risiko bzw. eine geringfügige zusätzliche Belastung für die Sicherheit der Probanden dar</t>
        </is>
      </c>
      <c r="V394" s="2" t="inlineStr">
        <is>
          <t>κλινική δοκιμή χαμηλής παρέμβασης</t>
        </is>
      </c>
      <c r="W394" s="2" t="inlineStr">
        <is>
          <t>3</t>
        </is>
      </c>
      <c r="X394" s="2" t="inlineStr">
        <is>
          <t/>
        </is>
      </c>
      <c r="Y394" t="inlineStr">
        <is>
          <t/>
        </is>
      </c>
      <c r="Z394" s="2" t="inlineStr">
        <is>
          <t>low-intervention clinical trial</t>
        </is>
      </c>
      <c r="AA394" s="2" t="inlineStr">
        <is>
          <t>3</t>
        </is>
      </c>
      <c r="AB394" s="2" t="inlineStr">
        <is>
          <t/>
        </is>
      </c>
      <c r="AC394" t="inlineStr">
        <is>
          <t>&lt;i&gt;clinical trial&lt;/i&gt; [ &lt;a href="/entry/result/1686971/all" id="ENTRY_TO_ENTRY_CONVERTER" target="_blank"&gt;IATE:1686971&lt;/a&gt; ] which fulfils all of the following conditions:&lt;br&gt;(a) the &lt;i&gt;investigational medicinal products&lt;/i&gt; [ &lt;a href="/entry/result/2146586/all" id="ENTRY_TO_ENTRY_CONVERTER" target="_blank"&gt;IATE:2146586&lt;/a&gt; ] are authorised;&lt;br&gt;(b) according to the protocol of the clinical trial, the investigational medicinal products are used in accordance with the terms of the marketing authorisation or their use is a standard treatment; and&lt;br&gt;(c) the additional diagnostic or monitoring procedures do not pose more than minimal additional risk or burden to the safety of the subjects compared to normal clinical practice</t>
        </is>
      </c>
      <c r="AD394" t="inlineStr">
        <is>
          <t/>
        </is>
      </c>
      <c r="AE394" t="inlineStr">
        <is>
          <t/>
        </is>
      </c>
      <c r="AF394" t="inlineStr">
        <is>
          <t/>
        </is>
      </c>
      <c r="AG394" t="inlineStr">
        <is>
          <t/>
        </is>
      </c>
      <c r="AH394" s="2" t="inlineStr">
        <is>
          <t>vähesekkuv kliiniline katse</t>
        </is>
      </c>
      <c r="AI394" s="2" t="inlineStr">
        <is>
          <t>2</t>
        </is>
      </c>
      <c r="AJ394" s="2" t="inlineStr">
        <is>
          <t/>
        </is>
      </c>
      <c r="AK394" t="inlineStr">
        <is>
          <t>kliiniline katse, mille puhul on täidetud kõik järgmised tingimused:&lt;br&gt;a) uuritavate ravimite jaoks on luba antud;&lt;br&gt;b) kliinilise katse uuringuplaani kohaselt kasutatakse uuritavaid ravimeid vastavalt müügiloa tingimustele või nende kasutamine tähendab tavapärast ravi mis tahes asjaomases liikmesriigis;&lt;br&gt;c) diagnostilised või jälgimisega seotud lisaprotseduurid kujutavad endast vaid minimaalset täiendavat riski või kahtlust katses osalejate ohutuse suhtes võrreldes asjaomase liikmesriigi normaalsete kliiniliste tavadega</t>
        </is>
      </c>
      <c r="AL394" s="2" t="inlineStr">
        <is>
          <t>alhaisen interventioasteen kliininen lääketutkimus</t>
        </is>
      </c>
      <c r="AM394" s="2" t="inlineStr">
        <is>
          <t>3</t>
        </is>
      </c>
      <c r="AN394" s="2" t="inlineStr">
        <is>
          <t/>
        </is>
      </c>
      <c r="AO394" t="inlineStr">
        <is>
          <t/>
        </is>
      </c>
      <c r="AP394" s="2" t="inlineStr">
        <is>
          <t>essai clinique à faible intervention</t>
        </is>
      </c>
      <c r="AQ394" s="2" t="inlineStr">
        <is>
          <t>3</t>
        </is>
      </c>
      <c r="AR394" s="2" t="inlineStr">
        <is>
          <t/>
        </is>
      </c>
      <c r="AS394" t="inlineStr">
        <is>
          <t>&lt;i&gt;essai clinique&lt;/i&gt; [ &lt;a href="/entry/result/1686971/all" id="ENTRY_TO_ENTRY_CONVERTER" target="_blank"&gt;IATE:1686971&lt;/a&gt; ] obéissant à l’ensemble des conditions suivantes:&lt;br&gt;a) les médicaments expérimentaux sont autorisés;&lt;br&gt;b) selon le protocole de l’étude clinique, les médicaments expérimentaux sont utilisés conformément aux conditions de l’autorisation de mise sur le marché ou leur utilisation constitue un traitement standard;&lt;br&gt;c) les procédures supplémentaires de diagnostic ou de surveillance impliquent au plus un risque ou une contrainte supplémentaire minimale pour la sécurité des participants par rapport à la pratique clinique normale</t>
        </is>
      </c>
      <c r="AT394" s="2" t="inlineStr">
        <is>
          <t>triail chliniciúil íseal-idirghabhála</t>
        </is>
      </c>
      <c r="AU394" s="2" t="inlineStr">
        <is>
          <t>3</t>
        </is>
      </c>
      <c r="AV394" s="2" t="inlineStr">
        <is>
          <t/>
        </is>
      </c>
      <c r="AW394" t="inlineStr">
        <is>
          <t/>
        </is>
      </c>
      <c r="AX394" t="inlineStr">
        <is>
          <t/>
        </is>
      </c>
      <c r="AY394" t="inlineStr">
        <is>
          <t/>
        </is>
      </c>
      <c r="AZ394" t="inlineStr">
        <is>
          <t/>
        </is>
      </c>
      <c r="BA394" t="inlineStr">
        <is>
          <t/>
        </is>
      </c>
      <c r="BB394" s="2" t="inlineStr">
        <is>
          <t>kismértékű beavatkozással járó klinikai vizsgálat</t>
        </is>
      </c>
      <c r="BC394" s="2" t="inlineStr">
        <is>
          <t>4</t>
        </is>
      </c>
      <c r="BD394" s="2" t="inlineStr">
        <is>
          <t/>
        </is>
      </c>
      <c r="BE394" t="inlineStr">
        <is>
          <t>az alábbi feltételek mindegyikének megfelelő klinikai vizsgálat [ &lt;a href="/entry/result/1686971/all" id="ENTRY_TO_ENTRY_CONVERTER" target="_blank"&gt;IATE:1686971&lt;/a&gt; ]:&lt;br&gt;a) a vizsgálati gyógyszerek – a placebók kivételével – forgalombahozatali engedéllyel rendelkeznek;&lt;br&gt;b) a klinikai vizsgálati terv szerint&lt;br&gt;i. a vizsgálati gyógyszereket az érintett tagállam forgalombahozatali engedélyeinek feltételei szerinti alkalmazása, vagy&lt;br&gt;ii. a vizsgálati gyógyszerek alkalmazása bizonyítékokon alapul, és az adott vizsgálati gyógyszereket bármely érintett tagállamban a biztonságosságra és hatásosságra vonatkozó közzétett tudományos bizonyítékok támasztják alá;&lt;br&gt;c) a kiegészítő diagnosztikai vagy monitoring eljárások az érintett tagállam standard klinikai gyakorlatához viszonyítva csak minimális további kockázatot vagy terhet jelentenek a vizsgálati alanyok biztonságára</t>
        </is>
      </c>
      <c r="BF394" s="2" t="inlineStr">
        <is>
          <t>sperimentazione clinica a basso livello di intervento</t>
        </is>
      </c>
      <c r="BG394" s="2" t="inlineStr">
        <is>
          <t>3</t>
        </is>
      </c>
      <c r="BH394" s="2" t="inlineStr">
        <is>
          <t/>
        </is>
      </c>
      <c r="BI394" t="inlineStr">
        <is>
          <t>sperimentazione clinica ( &lt;a href="/entry/result/1686971/all" id="ENTRY_TO_ENTRY_CONVERTER" target="_blank"&gt;IATE:1686971&lt;/a&gt; ) che soddisfa tutte le seguenti condizioni:&lt;br&gt;a) i medicinali in fase di sperimentazione sono autorizzati; (b) in base al protocollo della sperimentazione clinica, i medicinali in fase di sperimentazione sono utilizzati in conformità alle indicazioni contenute nell'autorizzazione all'immissione in commercio o il loro impiego rientra in un trattamento standard in qualsiasi Stato membro interessato; c) le procedure diagnostiche o di monitoraggio aggiuntive pongono solo rischi o oneri aggiuntivi minimi per la sicurezza dei soggetti rispetto alla normale pratica clinica in qualsiasi Stato membro interessato;</t>
        </is>
      </c>
      <c r="BJ394" s="2" t="inlineStr">
        <is>
          <t>mažos intervencijos klinikinis tyrimas</t>
        </is>
      </c>
      <c r="BK394" s="2" t="inlineStr">
        <is>
          <t>3</t>
        </is>
      </c>
      <c r="BL394" s="2" t="inlineStr">
        <is>
          <t/>
        </is>
      </c>
      <c r="BM394" t="inlineStr">
        <is>
          <t>klinikinis tyrimas [ &lt;a href="/entry/result/1686971/all" id="ENTRY_TO_ENTRY_CONVERTER" target="_blank"&gt;IATE:1686971&lt;/a&gt; ], kuris tenkina visas šias sąlygas:&lt;br&gt; a) tiriamieji vaistai, išskyrus placebą, yra registruoti;&lt;br&gt; b) pagal klinikinio tyrimo protokolą:&lt;br&gt; i) tiriamieji vaistai vartojami laikantis jų rinkodaros leidimo sąlygų arba&lt;br&gt; ii) tiriamųjų vaistų vartojimas pagrįstas įrodymais ir paremtas paskelbtais moksliniais įrodymais dėl tų tiriamųjų vaistų saugumo ir veiksmingumo bet kurioje susijusioje valstybėje narėje ir&lt;br&gt; c) papildomos diagnostikos ar stebėsenos procedūros nekelia didesnės papildomos rizikos nei minimali arba nesudaro nekelia didesnės papildomos naštos nei minimali užtikrinant tiriamųjų asmenų saugą, palyginti su įprasta klinikine praktika bet kurioje susijusioje valstybėje narėje</t>
        </is>
      </c>
      <c r="BN394" s="2" t="inlineStr">
        <is>
          <t>maziejaukšanās klīniska pārbaude</t>
        </is>
      </c>
      <c r="BO394" s="2" t="inlineStr">
        <is>
          <t>3</t>
        </is>
      </c>
      <c r="BP394" s="2" t="inlineStr">
        <is>
          <t/>
        </is>
      </c>
      <c r="BQ394" t="inlineStr">
        <is>
          <t>&lt;i&gt;klīniska pārbaude&lt;/i&gt; [ &lt;a href="/entry/result/1686971/all" id="ENTRY_TO_ENTRY_CONVERTER" target="_blank"&gt;IATE:1686971&lt;/a&gt; ], kas atbilst visiem šādiem nosacījumiem: &lt;br&gt;a) &lt;i&gt;pētāmās zāles&lt;/i&gt; [ &lt;a href="/entry/result/2146586/all" id="ENTRY_TO_ENTRY_CONVERTER" target="_blank"&gt;IATE:2146586&lt;/a&gt; ], izņemot placebo, ir atļautas; &lt;br&gt;b) saskaņā ar klīniskās pārbaudes protokolu: &lt;br&gt;i) pētāmās zāles lieto, ievērojot tirdzniecības atļaujas noteikumus; vai &lt;br&gt;ii) pētāmo zāļu lietošana jebkurā no attiecīgajām dalībvalstīm ir uz pierādījumiem balstīta un pamatota ar publicētiem zinātnisku pētījumu rezultātiem par minēto pētāmo zāļu drošumu un efektivitāti; un &lt;br&gt;c) salīdzinājumā ar kādas attiecīgās dalībvalsts parasto klīnisko praksi papildu diagnostikas vai monitoringa procedūru pētāmajām personām papildus radītais risks vai drošības samazinājums ir minimāls</t>
        </is>
      </c>
      <c r="BR394" s="2" t="inlineStr">
        <is>
          <t>prova klinika b'livell baxx ta' intervent</t>
        </is>
      </c>
      <c r="BS394" s="2" t="inlineStr">
        <is>
          <t>3</t>
        </is>
      </c>
      <c r="BT394" s="2" t="inlineStr">
        <is>
          <t/>
        </is>
      </c>
      <c r="BU394" t="inlineStr">
        <is>
          <t/>
        </is>
      </c>
      <c r="BV394" s="2" t="inlineStr">
        <is>
          <t>klinische proef met beperkte interventie</t>
        </is>
      </c>
      <c r="BW394" s="2" t="inlineStr">
        <is>
          <t>3</t>
        </is>
      </c>
      <c r="BX394" s="2" t="inlineStr">
        <is>
          <t/>
        </is>
      </c>
      <c r="BY394" t="inlineStr">
        <is>
          <t>"klinische proef ( &lt;a href="/entry/result/1686971/all" id="ENTRY_TO_ENTRY_CONVERTER" target="_blank"&gt;IATE:1686971&lt;/a&gt; ) die aan alle volgende voorwaarden voldoet:&lt;br&gt;a) de geneesmiddelen voor onderzoek [&lt;a href="/entry/result/2146586/all" id="ENTRY_TO_ENTRY_CONVERTER" target="_blank"&gt;IATE:2146586&lt;/a&gt; ] zijn toegelaten;&lt;br&gt;b) de geneesmiddelen voor onderzoek worden volgens het protocol van de klinische proef overeenkomstig de voorwaarden van de vergunning voor het in de handel brengen gebruikt of het gebruik ervan is een standaardbehandeling in een of meer van de betrokken lidstaten;&lt;br&gt;c) de aanvullende diagnostische of monitoringprocedures leveren, ten opzichte van de normale klinische praktijk in een betrokken lidstaat, niet meer dan een minimaal hoger risico of een minimale hogere belasting voor de veiligheid van de proefpersonen op;"</t>
        </is>
      </c>
      <c r="BZ394" s="2" t="inlineStr">
        <is>
          <t>badanie kliniczne o niskim stopniu interwencji</t>
        </is>
      </c>
      <c r="CA394" s="2" t="inlineStr">
        <is>
          <t>3</t>
        </is>
      </c>
      <c r="CB394" s="2" t="inlineStr">
        <is>
          <t/>
        </is>
      </c>
      <c r="CC394" t="inlineStr">
        <is>
          <t>badanie kliniczne spełniające wszystkie następujące warunki:&lt;br&gt;a) badane produkty lecznicze są dopuszczone do obrotu;&lt;br&gt;b) według protokołu badania klinicznego badane produkty lecznicze są stosowane zgodnie z warunkami pozwolenia na dopuszczenie do obrotu lub ich stosowanie stanowi standardowy sposób leczenia w którymkolwiek z zainteresowanych państw członkowskich;&lt;br&gt;c) dodatkowe procedury diagnostyczne lub procedury monitorowania stwarzają najwyżej minimalne dodatkowe ryzyko lub obciążenie dla bezpieczeństwa uczestników w porównaniu ze zwykłą praktyką kliniczną w którymkolwiek z zainteresowanych państw członkowskich</t>
        </is>
      </c>
      <c r="CD394" s="2" t="inlineStr">
        <is>
          <t>ensaio clínico com mínima intervenção</t>
        </is>
      </c>
      <c r="CE394" s="2" t="inlineStr">
        <is>
          <t>3</t>
        </is>
      </c>
      <c r="CF394" s="2" t="inlineStr">
        <is>
          <t/>
        </is>
      </c>
      <c r="CG394" t="inlineStr">
        <is>
          <t>Eensaio clínico que satisfaz todas as condições seguintes:&lt;br&gt;a) Os medicamentos experimentais, com exceção dos placebos, estão autorizados;&lt;br&gt;b) De acordo com o protocolo do ensaio clínico, &lt;br&gt;i) os medicamentos experimentais são utilizados em conformidade com os termos da autorização de introdução no mercado, ou&lt;br&gt;ii) a utilização dos medicamentos experimentais é comprovada e sustentada por provas científicas publicadas em matéria de segurança e eficácia desses medicamentos experimentais em qualquer dos Estados-Membros em causa; e&lt;br&gt;c) Os procedimentos de diagnóstico ou de monitorização complementares não representam mais do que um risco ou sobrecarga adicionais mínimos para a segurança dos sujeitos do ensaio em comparação com a prática clínica normal em qualquer Estado-Membro em causa.</t>
        </is>
      </c>
      <c r="CH394" s="2" t="inlineStr">
        <is>
          <t>studiu cu intervenție redusă</t>
        </is>
      </c>
      <c r="CI394" s="2" t="inlineStr">
        <is>
          <t>3</t>
        </is>
      </c>
      <c r="CJ394" s="2" t="inlineStr">
        <is>
          <t/>
        </is>
      </c>
      <c r="CK394" t="inlineStr">
        <is>
          <t/>
        </is>
      </c>
      <c r="CL394" s="2" t="inlineStr">
        <is>
          <t>nízkointervenčné klinické skúšanie (lieku)</t>
        </is>
      </c>
      <c r="CM394" s="2" t="inlineStr">
        <is>
          <t>3</t>
        </is>
      </c>
      <c r="CN394" s="2" t="inlineStr">
        <is>
          <t/>
        </is>
      </c>
      <c r="CO394" t="inlineStr">
        <is>
          <t>klinické skúšanie, ktoré spĺňa všetky tieto podmienky:&lt;br&gt; a) skúšané lieky, okrem placieb sú povolené; &lt;br&gt;b) podľa protokolu klinického skúšania:&lt;br&gt; i) sa skúšané lieky používajú v súlade s podmienkami povolenia na uvedenie na trh alebo&lt;br&gt; ii) použitie skúšaných liekov je založené na dôkazoch a doložené zverejnenými vedeckými dôkazmi o neškodnosti a účinnosti týchto skúšaných liekov v ktoromkoľvek príslušnom členskom štáte, a &lt;br&gt;c) dodatočné diagnostické alebo monitorovacie postupy nepredstavujú väčšie ako minimálne dodatočné riziko ani ohrozenie bezpečnosti účastníkov v porovnaní s bežnou klinickou praxou v ktoromkoľvek príslušnom členskom štáte</t>
        </is>
      </c>
      <c r="CP394" s="2" t="inlineStr">
        <is>
          <t>klinično preskušanje z minimalno intervencijo</t>
        </is>
      </c>
      <c r="CQ394" s="2" t="inlineStr">
        <is>
          <t>3</t>
        </is>
      </c>
      <c r="CR394" s="2" t="inlineStr">
        <is>
          <t/>
        </is>
      </c>
      <c r="CS394" t="inlineStr">
        <is>
          <t>Klinična študija, ki izpolnjuje naslednje pogoje: &lt;br&gt; (a) zdravila v preskušanju imajo dovoljenje za promet; &lt;br&gt; (b) v skladu s protokolom kliničnega preskušanja se zdravila v preskušanju uporabljajo v skladu s pogoji dovoljenja za promet z zdravili ali pa je njihova uporaba del običajnega zdravljenja v kateri koli zadevni državi članici; &lt;br&gt; (c) dodatne preiskave ali spremljanje predstavljajo le minimalno dodatno tveganje ali grožnjo za varnost preizkušanca v primerjavi z običajno klinično prakso v kateri koli zadevni državi članici.</t>
        </is>
      </c>
      <c r="CT394" s="2" t="inlineStr">
        <is>
          <t>låginterventionsprövning</t>
        </is>
      </c>
      <c r="CU394" s="2" t="inlineStr">
        <is>
          <t>3</t>
        </is>
      </c>
      <c r="CV394" s="2" t="inlineStr">
        <is>
          <t/>
        </is>
      </c>
      <c r="CW394" t="inlineStr">
        <is>
          <t>&lt;i&gt;klinisk prövning&lt;/i&gt; [ &lt;a href="/entry/result/1686971/all" id="ENTRY_TO_ENTRY_CONVERTER" target="_blank"&gt;IATE:1686971&lt;/a&gt; ] där&lt;br&gt;a) &lt;i&gt;prövningsläkemedlen&lt;/i&gt; [ &lt;a href="/entry/result/2146586/all" id="ENTRY_TO_ENTRY_CONVERTER" target="_blank"&gt;IATE:2146586&lt;/a&gt; ] är godkända,&lt;br&gt;b) prövningsläkemedlen enligt prövningsprotokollet används i enlighet med villkoren i godkännandet för försäljning eller deras användning är en standardbehandling, och&lt;br&gt;c) de kompletterande förfarandena för diagnostik eller övervakning inte bidrar mer än minimalt till risken eller bördan i fråga om försökspersonernas säkerhet jämfört med normal klinisk praxis.</t>
        </is>
      </c>
    </row>
    <row r="395">
      <c r="A395" s="1" t="str">
        <f>HYPERLINK("https://iate.europa.eu/entry/result/1258400/all", "1258400")</f>
        <v>1258400</v>
      </c>
      <c r="B395" t="inlineStr">
        <is>
          <t>SOCIAL QUESTIONS</t>
        </is>
      </c>
      <c r="C395" t="inlineStr">
        <is>
          <t>SOCIAL QUESTIONS|health|pharmaceutical industry</t>
        </is>
      </c>
      <c r="D395" t="inlineStr">
        <is>
          <t>yes</t>
        </is>
      </c>
      <c r="E395" t="inlineStr">
        <is>
          <t/>
        </is>
      </c>
      <c r="F395" s="2" t="inlineStr">
        <is>
          <t>максимална концентрация</t>
        </is>
      </c>
      <c r="G395" s="2" t="inlineStr">
        <is>
          <t>3</t>
        </is>
      </c>
      <c r="H395" s="2" t="inlineStr">
        <is>
          <t/>
        </is>
      </c>
      <c r="I395" t="inlineStr">
        <is>
          <t>Максималната концентрация в кръвта на лекарство, взимано съгласно предписанието.</t>
        </is>
      </c>
      <c r="J395" s="2" t="inlineStr">
        <is>
          <t>maximální koncentrace|
C&lt;sub&gt;max&lt;/sub&gt;</t>
        </is>
      </c>
      <c r="K395" s="2" t="inlineStr">
        <is>
          <t>3|
3</t>
        </is>
      </c>
      <c r="L395" s="2" t="inlineStr">
        <is>
          <t xml:space="preserve">|
</t>
        </is>
      </c>
      <c r="M395" t="inlineStr">
        <is>
          <t>farmakokinetická veličina, která udává maximální koncentraci léčiva v krvi (v plasmě)</t>
        </is>
      </c>
      <c r="N395" t="inlineStr">
        <is>
          <t/>
        </is>
      </c>
      <c r="O395" t="inlineStr">
        <is>
          <t/>
        </is>
      </c>
      <c r="P395" t="inlineStr">
        <is>
          <t/>
        </is>
      </c>
      <c r="Q395" t="inlineStr">
        <is>
          <t/>
        </is>
      </c>
      <c r="R395" s="2" t="inlineStr">
        <is>
          <t>maximaler Blutspiegel</t>
        </is>
      </c>
      <c r="S395" s="2" t="inlineStr">
        <is>
          <t>3</t>
        </is>
      </c>
      <c r="T395" s="2" t="inlineStr">
        <is>
          <t/>
        </is>
      </c>
      <c r="U395" t="inlineStr">
        <is>
          <t/>
        </is>
      </c>
      <c r="V395" s="2" t="inlineStr">
        <is>
          <t>μέγιστη συγκέντρωση</t>
        </is>
      </c>
      <c r="W395" s="2" t="inlineStr">
        <is>
          <t>3</t>
        </is>
      </c>
      <c r="X395" s="2" t="inlineStr">
        <is>
          <t/>
        </is>
      </c>
      <c r="Y395" t="inlineStr">
        <is>
          <t/>
        </is>
      </c>
      <c r="Z395" s="2" t="inlineStr">
        <is>
          <t>peak concentration|
maximum concentration</t>
        </is>
      </c>
      <c r="AA395" s="2" t="inlineStr">
        <is>
          <t>3|
3</t>
        </is>
      </c>
      <c r="AB395" s="2" t="inlineStr">
        <is>
          <t xml:space="preserve">|
</t>
        </is>
      </c>
      <c r="AC395" t="inlineStr">
        <is>
          <t>maximum concentration attained by a drug following its administration</t>
        </is>
      </c>
      <c r="AD395" s="2" t="inlineStr">
        <is>
          <t>concentración máxima|
C&lt;sub&gt;máx&lt;/sub&gt;</t>
        </is>
      </c>
      <c r="AE395" s="2" t="inlineStr">
        <is>
          <t>3|
3</t>
        </is>
      </c>
      <c r="AF395" s="2" t="inlineStr">
        <is>
          <t xml:space="preserve">|
</t>
        </is>
      </c>
      <c r="AG395" t="inlineStr">
        <is>
          <t>Valor máximo de una concentración que, en farmacología, suele usarse en el sentido más restringido de «concentración plasmática máxima» o de «concentración sérica máxima».</t>
        </is>
      </c>
      <c r="AH395" t="inlineStr">
        <is>
          <t/>
        </is>
      </c>
      <c r="AI395" t="inlineStr">
        <is>
          <t/>
        </is>
      </c>
      <c r="AJ395" t="inlineStr">
        <is>
          <t/>
        </is>
      </c>
      <c r="AK395" t="inlineStr">
        <is>
          <t/>
        </is>
      </c>
      <c r="AL395" s="2" t="inlineStr">
        <is>
          <t>huippupitoisuus|
suurin pitoisuus</t>
        </is>
      </c>
      <c r="AM395" s="2" t="inlineStr">
        <is>
          <t>3|
3</t>
        </is>
      </c>
      <c r="AN395" s="2" t="inlineStr">
        <is>
          <t xml:space="preserve">|
</t>
        </is>
      </c>
      <c r="AO395" t="inlineStr">
        <is>
          <t/>
        </is>
      </c>
      <c r="AP395" t="inlineStr">
        <is>
          <t/>
        </is>
      </c>
      <c r="AQ395" t="inlineStr">
        <is>
          <t/>
        </is>
      </c>
      <c r="AR395" t="inlineStr">
        <is>
          <t/>
        </is>
      </c>
      <c r="AS395" t="inlineStr">
        <is>
          <t/>
        </is>
      </c>
      <c r="AT395" s="2" t="inlineStr">
        <is>
          <t>uastiúchan</t>
        </is>
      </c>
      <c r="AU395" s="2" t="inlineStr">
        <is>
          <t>3</t>
        </is>
      </c>
      <c r="AV395" s="2" t="inlineStr">
        <is>
          <t/>
        </is>
      </c>
      <c r="AW395" t="inlineStr">
        <is>
          <t/>
        </is>
      </c>
      <c r="AX395" t="inlineStr">
        <is>
          <t/>
        </is>
      </c>
      <c r="AY395" t="inlineStr">
        <is>
          <t/>
        </is>
      </c>
      <c r="AZ395" t="inlineStr">
        <is>
          <t/>
        </is>
      </c>
      <c r="BA395" t="inlineStr">
        <is>
          <t/>
        </is>
      </c>
      <c r="BB395" s="2" t="inlineStr">
        <is>
          <t>csúcskoncentráció|
Cmax</t>
        </is>
      </c>
      <c r="BC395" s="2" t="inlineStr">
        <is>
          <t>4|
4</t>
        </is>
      </c>
      <c r="BD395" s="2" t="inlineStr">
        <is>
          <t xml:space="preserve">|
</t>
        </is>
      </c>
      <c r="BE395" t="inlineStr">
        <is>
          <t>gyógyszer beadását/bevételét követően elért maximális gyógyszerkoncentráció a testben</t>
        </is>
      </c>
      <c r="BF395" s="2" t="inlineStr">
        <is>
          <t>picco di concentrazione|
concentrazione massima</t>
        </is>
      </c>
      <c r="BG395" s="2" t="inlineStr">
        <is>
          <t>3|
3</t>
        </is>
      </c>
      <c r="BH395" s="2" t="inlineStr">
        <is>
          <t xml:space="preserve">|
</t>
        </is>
      </c>
      <c r="BI395" t="inlineStr">
        <is>
          <t>massima concentrazione plasmatica raggiunta dopo la somministrazione del farmaco</t>
        </is>
      </c>
      <c r="BJ395" s="2" t="inlineStr">
        <is>
          <t>didžiausia koncentracija</t>
        </is>
      </c>
      <c r="BK395" s="2" t="inlineStr">
        <is>
          <t>3</t>
        </is>
      </c>
      <c r="BL395" s="2" t="inlineStr">
        <is>
          <t/>
        </is>
      </c>
      <c r="BM395" t="inlineStr">
        <is>
          <t/>
        </is>
      </c>
      <c r="BN395" s="2" t="inlineStr">
        <is>
          <t>maksimālā koncentrācija</t>
        </is>
      </c>
      <c r="BO395" s="2" t="inlineStr">
        <is>
          <t>2</t>
        </is>
      </c>
      <c r="BP395" s="2" t="inlineStr">
        <is>
          <t/>
        </is>
      </c>
      <c r="BQ395" t="inlineStr">
        <is>
          <t/>
        </is>
      </c>
      <c r="BR395" s="2" t="inlineStr">
        <is>
          <t>Cmax</t>
        </is>
      </c>
      <c r="BS395" s="2" t="inlineStr">
        <is>
          <t>2</t>
        </is>
      </c>
      <c r="BT395" s="2" t="inlineStr">
        <is>
          <t/>
        </is>
      </c>
      <c r="BU395" t="inlineStr">
        <is>
          <t/>
        </is>
      </c>
      <c r="BV395" s="2" t="inlineStr">
        <is>
          <t>piekconcentratie|
Cmax</t>
        </is>
      </c>
      <c r="BW395" s="2" t="inlineStr">
        <is>
          <t>3|
3</t>
        </is>
      </c>
      <c r="BX395" s="2" t="inlineStr">
        <is>
          <t xml:space="preserve">|
</t>
        </is>
      </c>
      <c r="BY395" t="inlineStr">
        <is>
          <t/>
        </is>
      </c>
      <c r="BZ395" s="2" t="inlineStr">
        <is>
          <t>maksymalne stężenie</t>
        </is>
      </c>
      <c r="CA395" s="2" t="inlineStr">
        <is>
          <t>3</t>
        </is>
      </c>
      <c r="CB395" s="2" t="inlineStr">
        <is>
          <t/>
        </is>
      </c>
      <c r="CC395" t="inlineStr">
        <is>
          <t>maksymalne stężenie leku obserwowane we krwi natychmiast po dożylnym podaniu lub po pewnym czasie od chwili pozanaczyniowego podania leku</t>
        </is>
      </c>
      <c r="CD395" s="2" t="inlineStr">
        <is>
          <t>concentração máxima</t>
        </is>
      </c>
      <c r="CE395" s="2" t="inlineStr">
        <is>
          <t>3</t>
        </is>
      </c>
      <c r="CF395" s="2" t="inlineStr">
        <is>
          <t/>
        </is>
      </c>
      <c r="CG395" t="inlineStr">
        <is>
          <t>concentração máxima no plasma, atingida por um fármaco no momento em que o ritmo de eliminação acompanha o ritmo de captação.</t>
        </is>
      </c>
      <c r="CH395" s="2" t="inlineStr">
        <is>
          <t>concentrație maximă|
Cmax</t>
        </is>
      </c>
      <c r="CI395" s="2" t="inlineStr">
        <is>
          <t>3|
3</t>
        </is>
      </c>
      <c r="CJ395" s="2" t="inlineStr">
        <is>
          <t xml:space="preserve">|
</t>
        </is>
      </c>
      <c r="CK395" t="inlineStr">
        <is>
          <t/>
        </is>
      </c>
      <c r="CL395" s="2" t="inlineStr">
        <is>
          <t>maximálna koncentrácia</t>
        </is>
      </c>
      <c r="CM395" s="2" t="inlineStr">
        <is>
          <t>3</t>
        </is>
      </c>
      <c r="CN395" s="2" t="inlineStr">
        <is>
          <t/>
        </is>
      </c>
      <c r="CO395" t="inlineStr">
        <is>
          <t/>
        </is>
      </c>
      <c r="CP395" s="2" t="inlineStr">
        <is>
          <t>Cmax</t>
        </is>
      </c>
      <c r="CQ395" s="2" t="inlineStr">
        <is>
          <t>3</t>
        </is>
      </c>
      <c r="CR395" s="2" t="inlineStr">
        <is>
          <t/>
        </is>
      </c>
      <c r="CS395" t="inlineStr">
        <is>
          <t>Največja koncentracija po odmerku zdravila.</t>
        </is>
      </c>
      <c r="CT395" t="inlineStr">
        <is>
          <t/>
        </is>
      </c>
      <c r="CU395" t="inlineStr">
        <is>
          <t/>
        </is>
      </c>
      <c r="CV395" t="inlineStr">
        <is>
          <t/>
        </is>
      </c>
      <c r="CW395" t="inlineStr">
        <is>
          <t/>
        </is>
      </c>
    </row>
    <row r="396">
      <c r="A396" s="1" t="str">
        <f>HYPERLINK("https://iate.europa.eu/entry/result/3510354/all", "3510354")</f>
        <v>3510354</v>
      </c>
      <c r="B396" t="inlineStr">
        <is>
          <t>AGRICULTURE, FORESTRY AND FISHERIES</t>
        </is>
      </c>
      <c r="C396" t="inlineStr">
        <is>
          <t>AGRICULTURE, FORESTRY AND FISHERIES|agricultural activity|animal health</t>
        </is>
      </c>
      <c r="D396" t="inlineStr">
        <is>
          <t>yes</t>
        </is>
      </c>
      <c r="E396" t="inlineStr">
        <is>
          <t/>
        </is>
      </c>
      <c r="F396" t="inlineStr">
        <is>
          <t/>
        </is>
      </c>
      <c r="G396" t="inlineStr">
        <is>
          <t/>
        </is>
      </c>
      <c r="H396" t="inlineStr">
        <is>
          <t/>
        </is>
      </c>
      <c r="I396" t="inlineStr">
        <is>
          <t/>
        </is>
      </c>
      <c r="J396" t="inlineStr">
        <is>
          <t/>
        </is>
      </c>
      <c r="K396" t="inlineStr">
        <is>
          <t/>
        </is>
      </c>
      <c r="L396" t="inlineStr">
        <is>
          <t/>
        </is>
      </c>
      <c r="M396" t="inlineStr">
        <is>
          <t/>
        </is>
      </c>
      <c r="N396" t="inlineStr">
        <is>
          <t/>
        </is>
      </c>
      <c r="O396" t="inlineStr">
        <is>
          <t/>
        </is>
      </c>
      <c r="P396" t="inlineStr">
        <is>
          <t/>
        </is>
      </c>
      <c r="Q396" t="inlineStr">
        <is>
          <t/>
        </is>
      </c>
      <c r="R396" t="inlineStr">
        <is>
          <t/>
        </is>
      </c>
      <c r="S396" t="inlineStr">
        <is>
          <t/>
        </is>
      </c>
      <c r="T396" t="inlineStr">
        <is>
          <t/>
        </is>
      </c>
      <c r="U396" t="inlineStr">
        <is>
          <t/>
        </is>
      </c>
      <c r="V396" s="2" t="inlineStr">
        <is>
          <t>ασφάλεια</t>
        </is>
      </c>
      <c r="W396" s="2" t="inlineStr">
        <is>
          <t>4</t>
        </is>
      </c>
      <c r="X396" s="2" t="inlineStr">
        <is>
          <t/>
        </is>
      </c>
      <c r="Y396" t="inlineStr">
        <is>
          <t/>
        </is>
      </c>
      <c r="Z396" s="2" t="inlineStr">
        <is>
          <t>safety</t>
        </is>
      </c>
      <c r="AA396" s="2" t="inlineStr">
        <is>
          <t>3</t>
        </is>
      </c>
      <c r="AB396" s="2" t="inlineStr">
        <is>
          <t/>
        </is>
      </c>
      <c r="AC396" t="inlineStr">
        <is>
          <t/>
        </is>
      </c>
      <c r="AD396" t="inlineStr">
        <is>
          <t/>
        </is>
      </c>
      <c r="AE396" t="inlineStr">
        <is>
          <t/>
        </is>
      </c>
      <c r="AF396" t="inlineStr">
        <is>
          <t/>
        </is>
      </c>
      <c r="AG396" t="inlineStr">
        <is>
          <t/>
        </is>
      </c>
      <c r="AH396" s="2" t="inlineStr">
        <is>
          <t>ohutus</t>
        </is>
      </c>
      <c r="AI396" s="2" t="inlineStr">
        <is>
          <t>3</t>
        </is>
      </c>
      <c r="AJ396" s="2" t="inlineStr">
        <is>
          <t/>
        </is>
      </c>
      <c r="AK396" t="inlineStr">
        <is>
          <t/>
        </is>
      </c>
      <c r="AL396" t="inlineStr">
        <is>
          <t/>
        </is>
      </c>
      <c r="AM396" t="inlineStr">
        <is>
          <t/>
        </is>
      </c>
      <c r="AN396" t="inlineStr">
        <is>
          <t/>
        </is>
      </c>
      <c r="AO396" t="inlineStr">
        <is>
          <t/>
        </is>
      </c>
      <c r="AP396" t="inlineStr">
        <is>
          <t/>
        </is>
      </c>
      <c r="AQ396" t="inlineStr">
        <is>
          <t/>
        </is>
      </c>
      <c r="AR396" t="inlineStr">
        <is>
          <t/>
        </is>
      </c>
      <c r="AS396" t="inlineStr">
        <is>
          <t/>
        </is>
      </c>
      <c r="AT396" s="2" t="inlineStr">
        <is>
          <t>sábháilteacht</t>
        </is>
      </c>
      <c r="AU396" s="2" t="inlineStr">
        <is>
          <t>3</t>
        </is>
      </c>
      <c r="AV396" s="2" t="inlineStr">
        <is>
          <t/>
        </is>
      </c>
      <c r="AW396" t="inlineStr">
        <is>
          <t/>
        </is>
      </c>
      <c r="AX396" t="inlineStr">
        <is>
          <t/>
        </is>
      </c>
      <c r="AY396" t="inlineStr">
        <is>
          <t/>
        </is>
      </c>
      <c r="AZ396" t="inlineStr">
        <is>
          <t/>
        </is>
      </c>
      <c r="BA396" t="inlineStr">
        <is>
          <t/>
        </is>
      </c>
      <c r="BB396" s="2" t="inlineStr">
        <is>
          <t>biztonság</t>
        </is>
      </c>
      <c r="BC396" s="2" t="inlineStr">
        <is>
          <t>3</t>
        </is>
      </c>
      <c r="BD396" s="2" t="inlineStr">
        <is>
          <t/>
        </is>
      </c>
      <c r="BE396" t="inlineStr">
        <is>
          <t>valamely biológiai termék mentessége nem kívánt helyi vagy szisztémás reakciókat okozó komponensektől</t>
        </is>
      </c>
      <c r="BF396" t="inlineStr">
        <is>
          <t/>
        </is>
      </c>
      <c r="BG396" t="inlineStr">
        <is>
          <t/>
        </is>
      </c>
      <c r="BH396" t="inlineStr">
        <is>
          <t/>
        </is>
      </c>
      <c r="BI396" t="inlineStr">
        <is>
          <t/>
        </is>
      </c>
      <c r="BJ396" s="2" t="inlineStr">
        <is>
          <t>sauga|
saugumas</t>
        </is>
      </c>
      <c r="BK396" s="2" t="inlineStr">
        <is>
          <t>3|
3</t>
        </is>
      </c>
      <c r="BL396" s="2" t="inlineStr">
        <is>
          <t xml:space="preserve">|
</t>
        </is>
      </c>
      <c r="BM396" t="inlineStr">
        <is>
          <t/>
        </is>
      </c>
      <c r="BN396" s="2" t="inlineStr">
        <is>
          <t>nekaitīgums</t>
        </is>
      </c>
      <c r="BO396" s="2" t="inlineStr">
        <is>
          <t>3</t>
        </is>
      </c>
      <c r="BP396" s="2" t="inlineStr">
        <is>
          <t/>
        </is>
      </c>
      <c r="BQ396" t="inlineStr">
        <is>
          <t>Nozīmē, ka bioloģisks produkts neizraisa pārmērīgas lokālas vai sistēmiskas reakcijas, ja tiek lietots pēc ražotāja ieteikumiem un indikācijām, kā arī nav kaitīgs kontakta dzīvniekiem, cilvēkiem un videi</t>
        </is>
      </c>
      <c r="BR396" t="inlineStr">
        <is>
          <t/>
        </is>
      </c>
      <c r="BS396" t="inlineStr">
        <is>
          <t/>
        </is>
      </c>
      <c r="BT396" t="inlineStr">
        <is>
          <t/>
        </is>
      </c>
      <c r="BU396" t="inlineStr">
        <is>
          <t/>
        </is>
      </c>
      <c r="BV396" s="2" t="inlineStr">
        <is>
          <t>veiligheid</t>
        </is>
      </c>
      <c r="BW396" s="2" t="inlineStr">
        <is>
          <t>3</t>
        </is>
      </c>
      <c r="BX396" s="2" t="inlineStr">
        <is>
          <t/>
        </is>
      </c>
      <c r="BY396" t="inlineStr">
        <is>
          <t/>
        </is>
      </c>
      <c r="BZ396" s="2" t="inlineStr">
        <is>
          <t>bezpieczeństwo</t>
        </is>
      </c>
      <c r="CA396" s="2" t="inlineStr">
        <is>
          <t>3</t>
        </is>
      </c>
      <c r="CB396" s="2" t="inlineStr">
        <is>
          <t/>
        </is>
      </c>
      <c r="CC396" t="inlineStr">
        <is>
          <t/>
        </is>
      </c>
      <c r="CD396" s="2" t="inlineStr">
        <is>
          <t>segurança|
inocuidade</t>
        </is>
      </c>
      <c r="CE396" s="2" t="inlineStr">
        <is>
          <t>3|
3</t>
        </is>
      </c>
      <c r="CF396" s="2" t="inlineStr">
        <is>
          <t xml:space="preserve">|
</t>
        </is>
      </c>
      <c r="CG396" t="inlineStr">
        <is>
          <t>Ausência de propriedades que conduzem a reacções adversas, locais ou sistémicas, quando da utilização recomendada ou sugerida pelo fabricante e sem perigo conhecido para os animais, pessoas e meio ambiente em contacto.</t>
        </is>
      </c>
      <c r="CH396" s="2" t="inlineStr">
        <is>
          <t>siguranță|
inocuitate</t>
        </is>
      </c>
      <c r="CI396" s="2" t="inlineStr">
        <is>
          <t>3|
3</t>
        </is>
      </c>
      <c r="CJ396" s="2" t="inlineStr">
        <is>
          <t xml:space="preserve">|
</t>
        </is>
      </c>
      <c r="CK396" t="inlineStr">
        <is>
          <t/>
        </is>
      </c>
      <c r="CL396" t="inlineStr">
        <is>
          <t/>
        </is>
      </c>
      <c r="CM396" t="inlineStr">
        <is>
          <t/>
        </is>
      </c>
      <c r="CN396" t="inlineStr">
        <is>
          <t/>
        </is>
      </c>
      <c r="CO396" t="inlineStr">
        <is>
          <t/>
        </is>
      </c>
      <c r="CP396" s="2" t="inlineStr">
        <is>
          <t>varnost</t>
        </is>
      </c>
      <c r="CQ396" s="2" t="inlineStr">
        <is>
          <t>3</t>
        </is>
      </c>
      <c r="CR396" s="2" t="inlineStr">
        <is>
          <t/>
        </is>
      </c>
      <c r="CS396" t="inlineStr">
        <is>
          <t/>
        </is>
      </c>
      <c r="CT396" t="inlineStr">
        <is>
          <t/>
        </is>
      </c>
      <c r="CU396" t="inlineStr">
        <is>
          <t/>
        </is>
      </c>
      <c r="CV396" t="inlineStr">
        <is>
          <t/>
        </is>
      </c>
      <c r="CW396" t="inlineStr">
        <is>
          <t/>
        </is>
      </c>
    </row>
    <row r="397">
      <c r="A397" s="1" t="str">
        <f>HYPERLINK("https://iate.europa.eu/entry/result/1270043/all", "1270043")</f>
        <v>1270043</v>
      </c>
      <c r="B397" t="inlineStr">
        <is>
          <t>SOCIAL QUESTIONS</t>
        </is>
      </c>
      <c r="C397" t="inlineStr">
        <is>
          <t>SOCIAL QUESTIONS|health|pharmaceutical industry</t>
        </is>
      </c>
      <c r="D397" t="inlineStr">
        <is>
          <t>yes</t>
        </is>
      </c>
      <c r="E397" t="inlineStr">
        <is>
          <t/>
        </is>
      </c>
      <c r="F397" s="2" t="inlineStr">
        <is>
          <t>неинтервенционно изследване</t>
        </is>
      </c>
      <c r="G397" s="2" t="inlineStr">
        <is>
          <t>4</t>
        </is>
      </c>
      <c r="H397" s="2" t="inlineStr">
        <is>
          <t/>
        </is>
      </c>
      <c r="I397" t="inlineStr">
        <is>
          <t>Kлинично изследване [ &lt;a href="/entry/result/3543172/all" id="ENTRY_TO_ENTRY_CONVERTER" target="_blank"&gt;IATE:3543172&lt;/a&gt; ], различно от клинично изпитване [ &lt;a href="/entry/result/1686971/all" id="ENTRY_TO_ENTRY_CONVERTER" target="_blank"&gt;IATE:1686971&lt;/a&gt; ].</t>
        </is>
      </c>
      <c r="J397" s="2" t="inlineStr">
        <is>
          <t>neintervenční studie</t>
        </is>
      </c>
      <c r="K397" s="2" t="inlineStr">
        <is>
          <t>3</t>
        </is>
      </c>
      <c r="L397" s="2" t="inlineStr">
        <is>
          <t/>
        </is>
      </c>
      <c r="M397" t="inlineStr">
        <is>
          <t>&lt;i&gt;klinická studie&lt;/i&gt; [ &lt;a href="/entry/result/3543172/all" id="ENTRY_TO_ENTRY_CONVERTER" target="_blank"&gt;IATE:3543172&lt;/a&gt; ], která není &lt;i&gt;klinickým hodnocením&lt;/i&gt; [ &lt;a href="/entry/result/1686971/all" id="ENTRY_TO_ENTRY_CONVERTER" target="_blank"&gt;IATE:1686971&lt;/a&gt; ]</t>
        </is>
      </c>
      <c r="N397" t="inlineStr">
        <is>
          <t/>
        </is>
      </c>
      <c r="O397" t="inlineStr">
        <is>
          <t/>
        </is>
      </c>
      <c r="P397" t="inlineStr">
        <is>
          <t/>
        </is>
      </c>
      <c r="Q397" t="inlineStr">
        <is>
          <t/>
        </is>
      </c>
      <c r="R397" s="2" t="inlineStr">
        <is>
          <t>Anwendungsbeobachtung</t>
        </is>
      </c>
      <c r="S397" s="2" t="inlineStr">
        <is>
          <t>3</t>
        </is>
      </c>
      <c r="T397" s="2" t="inlineStr">
        <is>
          <t/>
        </is>
      </c>
      <c r="U397" t="inlineStr">
        <is>
          <t/>
        </is>
      </c>
      <c r="V397" s="2" t="inlineStr">
        <is>
          <t>μη παρεμβατική μελέτη</t>
        </is>
      </c>
      <c r="W397" s="2" t="inlineStr">
        <is>
          <t>4</t>
        </is>
      </c>
      <c r="X397" s="2" t="inlineStr">
        <is>
          <t>preferred</t>
        </is>
      </c>
      <c r="Y397" t="inlineStr">
        <is>
          <t>δοκιμή κατά την οποία το ή τα φάρμακα συνταγογραφούνται ως συνήθως, σύμφωνα με τους όρους που προβλέπονται στην άδεια κυκλοφορίας. Η ένταξη του ασθενούς σε μια συγκεκριμένη θεραπευτική στρατηγική δεν αποφασίζεται εκ των προτέρων από πρωτόκολλο δοκιμής, αλλά εντάσσεται στην τρέχουσα ιατρική πρακτική, η δε απόφαση χορήγησης του φαρμάκου διαχωρίζεται σαφώς από την απόφαση συμμετοχής του ασθενούς στη δοκιμή. Στους ασθενείς δεν πρέπει να εφαρμόζεται πρόσθετη διαδικασία διάγνωσης ή παρακολούθησης και για την ανάλυση των συλλεγόμενων δεδομένων χρησιμοποιούνται επιδημιολογικές μέθοδοι</t>
        </is>
      </c>
      <c r="Z397" s="2" t="inlineStr">
        <is>
          <t>non-interventional study|
non-intervention study</t>
        </is>
      </c>
      <c r="AA397" s="2" t="inlineStr">
        <is>
          <t>3|
3</t>
        </is>
      </c>
      <c r="AB397" s="2" t="inlineStr">
        <is>
          <t xml:space="preserve">|
</t>
        </is>
      </c>
      <c r="AC397" t="inlineStr">
        <is>
          <t>&lt;i&gt;clinical study&lt;/i&gt; [ &lt;a href="/entry/result/3543172/all" id="ENTRY_TO_ENTRY_CONVERTER" target="_blank"&gt;IATE:3543172&lt;/a&gt; ] other than a &lt;i&gt;clinical trial&lt;/i&gt; [ &lt;a href="/entry/result/1686971/all" id="ENTRY_TO_ENTRY_CONVERTER" target="_blank"&gt;IATE:1686971&lt;/a&gt; ]</t>
        </is>
      </c>
      <c r="AD397" s="2" t="inlineStr">
        <is>
          <t>estudio no intervencional</t>
        </is>
      </c>
      <c r="AE397" s="2" t="inlineStr">
        <is>
          <t>3</t>
        </is>
      </c>
      <c r="AF397" s="2" t="inlineStr">
        <is>
          <t/>
        </is>
      </c>
      <c r="AG397" t="inlineStr">
        <is>
          <t>Todo estudio clínico [ &lt;a href="/entry/result/3543172/all" id="ENTRY_TO_ENTRY_CONVERTER" target="_blank"&gt;IATE:3543172&lt;/a&gt; ] distinto de un ensayo clínico [ &lt;a href="/entry/result/1686971/all" id="ENTRY_TO_ENTRY_CONVERTER" target="_blank"&gt;IATE:1686971&lt;/a&gt; ].</t>
        </is>
      </c>
      <c r="AH397" s="2" t="inlineStr">
        <is>
          <t>ravisse mittesekkuv uuring</t>
        </is>
      </c>
      <c r="AI397" s="2" t="inlineStr">
        <is>
          <t>2</t>
        </is>
      </c>
      <c r="AJ397" s="2" t="inlineStr">
        <is>
          <t/>
        </is>
      </c>
      <c r="AK397" t="inlineStr">
        <is>
          <t/>
        </is>
      </c>
      <c r="AL397" s="2" t="inlineStr">
        <is>
          <t>ei-interventiotutkimus|
muu kuin interventiotutkimus|
non-interventiotutkimus</t>
        </is>
      </c>
      <c r="AM397" s="2" t="inlineStr">
        <is>
          <t>3|
3|
3</t>
        </is>
      </c>
      <c r="AN397" s="2" t="inlineStr">
        <is>
          <t xml:space="preserve">|
|
</t>
        </is>
      </c>
      <c r="AO397" t="inlineStr">
        <is>
          <t>muu kliininen tutkimus [ &lt;a href="/entry/result/3543172/all" id="ENTRY_TO_ENTRY_CONVERTER" target="_blank"&gt;IATE:3543172&lt;/a&gt; ] kuin kliininen lääketutkimus [ &lt;a href="/entry/result/1686971/all" id="ENTRY_TO_ENTRY_CONVERTER" target="_blank"&gt;IATE:1686971&lt;/a&gt; ]</t>
        </is>
      </c>
      <c r="AP397" s="2" t="inlineStr">
        <is>
          <t>étude non interventionnelle</t>
        </is>
      </c>
      <c r="AQ397" s="2" t="inlineStr">
        <is>
          <t>3</t>
        </is>
      </c>
      <c r="AR397" s="2" t="inlineStr">
        <is>
          <t/>
        </is>
      </c>
      <c r="AS397" t="inlineStr">
        <is>
          <t>&lt;i&gt;étude clinique&lt;/i&gt; [ &lt;a href="/entry/result/3543172/all" id="ENTRY_TO_ENTRY_CONVERTER" target="_blank"&gt;IATE:3543172&lt;/a&gt; ] à l'exclusion des &lt;i&gt;essais cliniques&lt;/i&gt; [ &lt;a href="/entry/result/1686971/all" id="ENTRY_TO_ENTRY_CONVERTER" target="_blank"&gt;IATE:1686971&lt;/a&gt; ]</t>
        </is>
      </c>
      <c r="AT397" s="2" t="inlineStr">
        <is>
          <t>triail neamh-idirghabhálach</t>
        </is>
      </c>
      <c r="AU397" s="2" t="inlineStr">
        <is>
          <t>3</t>
        </is>
      </c>
      <c r="AV397" s="2" t="inlineStr">
        <is>
          <t/>
        </is>
      </c>
      <c r="AW397" t="inlineStr">
        <is>
          <t/>
        </is>
      </c>
      <c r="AX397" t="inlineStr">
        <is>
          <t/>
        </is>
      </c>
      <c r="AY397" t="inlineStr">
        <is>
          <t/>
        </is>
      </c>
      <c r="AZ397" t="inlineStr">
        <is>
          <t/>
        </is>
      </c>
      <c r="BA397" t="inlineStr">
        <is>
          <t/>
        </is>
      </c>
      <c r="BB397" s="2" t="inlineStr">
        <is>
          <t>beavatkozással nem járó vizsgálat</t>
        </is>
      </c>
      <c r="BC397" s="2" t="inlineStr">
        <is>
          <t>4</t>
        </is>
      </c>
      <c r="BD397" s="2" t="inlineStr">
        <is>
          <t/>
        </is>
      </c>
      <c r="BE397" t="inlineStr">
        <is>
          <t>olyan vizsgálat, ahol a gyógyszert, illetve gyógyszereket a szokásos módon, a forgalomba hozatali engedély feltételeinek megfelelően írják fel. A betegnek egy adott kezelési stratégiába való bevonását nem előre határozzák meg egy vizsgálati tervvel, hanem az aktuális gyakorlatnak megfelelő módon rendelik el, és a gyógyszer felírása világosan elválik a betegnek a vizsgálatba való bevonására vonatkozó döntéstől. További diagnosztikai, illetve megfigyelési eljárásokat nem kell alkalmazni a betegeknél, és az összegyűjtött adatokat epidemiológiai módszerekkel kell elemezni;</t>
        </is>
      </c>
      <c r="BF397" s="2" t="inlineStr">
        <is>
          <t>studio non interventistico|
studio osservazionale</t>
        </is>
      </c>
      <c r="BG397" s="2" t="inlineStr">
        <is>
          <t>3|
3</t>
        </is>
      </c>
      <c r="BH397" s="2" t="inlineStr">
        <is>
          <t xml:space="preserve">|
</t>
        </is>
      </c>
      <c r="BI397" t="inlineStr">
        <is>
          <t>&lt;i&gt;studio clinico&lt;/i&gt; ( &lt;a href="/entry/result/3543172/all" id="ENTRY_TO_ENTRY_CONVERTER" target="_blank"&gt;IATE:3543172&lt;/a&gt; ) diverso da una &lt;i&gt;sperimentazione clinica&lt;/i&gt; (&lt;a href="/entry/result/1686971/all" id="ENTRY_TO_ENTRY_CONVERTER" target="_blank"&gt;IATE:1686971&lt;/a&gt; ), in cui non vi è intervento esterno del ricercatore, che si limita ad osservare gli eventi nei gruppi in studio</t>
        </is>
      </c>
      <c r="BJ397" s="2" t="inlineStr">
        <is>
          <t>neintervencinė studija</t>
        </is>
      </c>
      <c r="BK397" s="2" t="inlineStr">
        <is>
          <t>3</t>
        </is>
      </c>
      <c r="BL397" s="2" t="inlineStr">
        <is>
          <t/>
        </is>
      </c>
      <c r="BM397" t="inlineStr">
        <is>
          <t>kita klinikinė studija [ &lt;a href="/entry/result/3543172/all" id="ENTRY_TO_ENTRY_CONVERTER" target="_blank"&gt;IATE:3543172&lt;/a&gt; ] nei klinikinis tyrimas [ &lt;a href="/entry/result/1686971/all" id="ENTRY_TO_ENTRY_CONVERTER" target="_blank"&gt;IATE:1686971&lt;/a&gt; ]</t>
        </is>
      </c>
      <c r="BN397" s="2" t="inlineStr">
        <is>
          <t>beziejaukšanās pētījums</t>
        </is>
      </c>
      <c r="BO397" s="2" t="inlineStr">
        <is>
          <t>3</t>
        </is>
      </c>
      <c r="BP397" s="2" t="inlineStr">
        <is>
          <t/>
        </is>
      </c>
      <c r="BQ397" t="inlineStr">
        <is>
          <t>&lt;i&gt;klīnisks pētījums&lt;/i&gt; [ &lt;a href="/entry/result/3543172/all" id="ENTRY_TO_ENTRY_CONVERTER" target="_blank"&gt;IATE:3543172&lt;/a&gt; ], kas nav &lt;i&gt;klīniska pārbaude&lt;/i&gt; [ &lt;a href="/entry/result/1686971/all" id="ENTRY_TO_ENTRY_CONVERTER" target="_blank"&gt;IATE:1686971&lt;/a&gt; ]</t>
        </is>
      </c>
      <c r="BR397" s="2" t="inlineStr">
        <is>
          <t>studju mingħajr intervent</t>
        </is>
      </c>
      <c r="BS397" s="2" t="inlineStr">
        <is>
          <t>3</t>
        </is>
      </c>
      <c r="BT397" s="2" t="inlineStr">
        <is>
          <t/>
        </is>
      </c>
      <c r="BU397" t="inlineStr">
        <is>
          <t/>
        </is>
      </c>
      <c r="BV397" s="2" t="inlineStr">
        <is>
          <t>studie zonder interventie|
niet-interventionele studie|
onderzoek zonder interventie|
niet-interventioneel onderzoek</t>
        </is>
      </c>
      <c r="BW397" s="2" t="inlineStr">
        <is>
          <t>3|
3|
3|
3</t>
        </is>
      </c>
      <c r="BX397" s="2" t="inlineStr">
        <is>
          <t xml:space="preserve">|
|
|
</t>
        </is>
      </c>
      <c r="BY397" t="inlineStr">
        <is>
          <t>onderzoek waarbij de geneesmiddelen worden voorgeschreven op de gebruikelijke wijze, overeenkomstig de in de vergunning voor het in de handel brengen vastgestelde voorwaarden. De indeling van de patiënt bij een bepaalde therapeutische strategie wordt niet van tevoren door een onderzoeksprotocol bepaald, maar maakt deel uit van de gangbare medische praktijk en het besluit om het geneesmiddel voor te schrijven staat geheel los van het besluit om een patiënt te laten deelnemen aan het onderzoek. De patiënt in kwestie hoeft geen extra diagnostische of controleprocedure te doorlopen en voor de analyse van de verkregen resultaten worden epidemiologische methoden gebruikt</t>
        </is>
      </c>
      <c r="BZ397" s="2" t="inlineStr">
        <is>
          <t>badanie nieinterwencyjne</t>
        </is>
      </c>
      <c r="CA397" s="2" t="inlineStr">
        <is>
          <t>3</t>
        </is>
      </c>
      <c r="CB397" s="2" t="inlineStr">
        <is>
          <t/>
        </is>
      </c>
      <c r="CC397" t="inlineStr">
        <is>
          <t>badanie biomedyczne inne niż badanie kliniczne</t>
        </is>
      </c>
      <c r="CD397" s="2" t="inlineStr">
        <is>
          <t>estudo sem intervenção</t>
        </is>
      </c>
      <c r="CE397" s="2" t="inlineStr">
        <is>
          <t>3</t>
        </is>
      </c>
      <c r="CF397" s="2" t="inlineStr">
        <is>
          <t/>
        </is>
      </c>
      <c r="CG397" t="inlineStr">
        <is>
          <t>Estudo clínico que não seja um ensaio clínico.</t>
        </is>
      </c>
      <c r="CH397" s="2" t="inlineStr">
        <is>
          <t>studiu nonintervențional</t>
        </is>
      </c>
      <c r="CI397" s="2" t="inlineStr">
        <is>
          <t>3</t>
        </is>
      </c>
      <c r="CJ397" s="2" t="inlineStr">
        <is>
          <t/>
        </is>
      </c>
      <c r="CK397" t="inlineStr">
        <is>
          <t/>
        </is>
      </c>
      <c r="CL397" s="2" t="inlineStr">
        <is>
          <t>neintervenčná klinická štúdia|
neintervenčná štúdia</t>
        </is>
      </c>
      <c r="CM397" s="2" t="inlineStr">
        <is>
          <t>3|
3</t>
        </is>
      </c>
      <c r="CN397" s="2" t="inlineStr">
        <is>
          <t xml:space="preserve">|
</t>
        </is>
      </c>
      <c r="CO397" t="inlineStr">
        <is>
          <t>klinická štúdia iná ako klinické skúšanie</t>
        </is>
      </c>
      <c r="CP397" s="2" t="inlineStr">
        <is>
          <t>neintervencijska študija|
neintervencijska klinična študija</t>
        </is>
      </c>
      <c r="CQ397" s="2" t="inlineStr">
        <is>
          <t>3|
3</t>
        </is>
      </c>
      <c r="CR397" s="2" t="inlineStr">
        <is>
          <t xml:space="preserve">|
</t>
        </is>
      </c>
      <c r="CS397" t="inlineStr">
        <is>
          <t>&lt;a href="https://iate.europa.eu/entry/result/3543172/sl" target="_blank"&gt;klinična študija&lt;/a&gt;, ki ni &lt;a href="https://iate.europa.eu/entry/result/1686971/sl" target="_blank"&gt;klinično preskušanje&lt;/a&gt;</t>
        </is>
      </c>
      <c r="CT397" s="2" t="inlineStr">
        <is>
          <t>observationsstudie</t>
        </is>
      </c>
      <c r="CU397" s="2" t="inlineStr">
        <is>
          <t>3</t>
        </is>
      </c>
      <c r="CV397" s="2" t="inlineStr">
        <is>
          <t/>
        </is>
      </c>
      <c r="CW397" t="inlineStr">
        <is>
          <t>studie inom vars ram läkemedlet förskrivs på sedvanligt sätt i enlighet med de villkor som fastställs i godkännandet för försäljning. Den behandlingsstrategi som skall tillämpas för patienten fastställs inte i förväg genom ett prövningsprotokoll utan följer av vad som är brukligt, och beslutet om förskrivning av läkemedlet skall vara tydligt skilt från beslutet om att ta med patienten i studien. Ingen ytterligare diagnostik eller övervakning får användas för patienterna, och epidemiologiska metoder skall användas för att analysera insamlade uppgifter</t>
        </is>
      </c>
    </row>
    <row r="398">
      <c r="A398" s="1" t="str">
        <f>HYPERLINK("https://iate.europa.eu/entry/result/383931/all", "383931")</f>
        <v>383931</v>
      </c>
      <c r="B398" t="inlineStr">
        <is>
          <t>SOCIAL QUESTIONS</t>
        </is>
      </c>
      <c r="C398" t="inlineStr">
        <is>
          <t>SOCIAL QUESTIONS|health|pharmaceutical industry</t>
        </is>
      </c>
      <c r="D398" t="inlineStr">
        <is>
          <t>yes</t>
        </is>
      </c>
      <c r="E398" t="inlineStr">
        <is>
          <t/>
        </is>
      </c>
      <c r="F398" s="2" t="inlineStr">
        <is>
          <t>фармакологичен ефект</t>
        </is>
      </c>
      <c r="G398" s="2" t="inlineStr">
        <is>
          <t>3</t>
        </is>
      </c>
      <c r="H398" s="2" t="inlineStr">
        <is>
          <t/>
        </is>
      </c>
      <c r="I398" t="inlineStr">
        <is>
          <t>Наблюдаваните и измерими функционални и морфологични промени в органите и системите в резултат на дадено лекарствено действие.</t>
        </is>
      </c>
      <c r="J398" s="2" t="inlineStr">
        <is>
          <t>farmakologický účinek</t>
        </is>
      </c>
      <c r="K398" s="2" t="inlineStr">
        <is>
          <t>3</t>
        </is>
      </c>
      <c r="L398" s="2" t="inlineStr">
        <is>
          <t/>
        </is>
      </c>
      <c r="M398" t="inlineStr">
        <is>
          <t/>
        </is>
      </c>
      <c r="N398" s="2" t="inlineStr">
        <is>
          <t>farmakologisk virkning</t>
        </is>
      </c>
      <c r="O398" s="2" t="inlineStr">
        <is>
          <t>3</t>
        </is>
      </c>
      <c r="P398" s="2" t="inlineStr">
        <is>
          <t/>
        </is>
      </c>
      <c r="Q398" t="inlineStr">
        <is>
          <t/>
        </is>
      </c>
      <c r="R398" s="2" t="inlineStr">
        <is>
          <t>pharmakologische Wirkung</t>
        </is>
      </c>
      <c r="S398" s="2" t="inlineStr">
        <is>
          <t>3</t>
        </is>
      </c>
      <c r="T398" s="2" t="inlineStr">
        <is>
          <t/>
        </is>
      </c>
      <c r="U398" t="inlineStr">
        <is>
          <t>Interaktion zwischen Molekülen einer (zu bewertenden) Substanzund einem zellulären Bestandteil, üblicherweise einem Rezeptor, welche entweder ineiner direkten Wirkung mündet oder die Wirkung eines anderen Agens blockiert</t>
        </is>
      </c>
      <c r="V398" s="2" t="inlineStr">
        <is>
          <t>φαρμακολογική δράση|
αποτέλεσμα</t>
        </is>
      </c>
      <c r="W398" s="2" t="inlineStr">
        <is>
          <t>3|
3</t>
        </is>
      </c>
      <c r="X398" s="2" t="inlineStr">
        <is>
          <t xml:space="preserve">|
</t>
        </is>
      </c>
      <c r="Y398" t="inlineStr">
        <is>
          <t/>
        </is>
      </c>
      <c r="Z398" s="2" t="inlineStr">
        <is>
          <t>pharmacological effect|
pharmacological effects</t>
        </is>
      </c>
      <c r="AA398" s="2" t="inlineStr">
        <is>
          <t>3|
1</t>
        </is>
      </c>
      <c r="AB398" s="2" t="inlineStr">
        <is>
          <t xml:space="preserve">|
</t>
        </is>
      </c>
      <c r="AC398" t="inlineStr">
        <is>
          <t>any effect of a drug due to its intended mode of activity</t>
        </is>
      </c>
      <c r="AD398" s="2" t="inlineStr">
        <is>
          <t>efecto farmacológico</t>
        </is>
      </c>
      <c r="AE398" s="2" t="inlineStr">
        <is>
          <t>3</t>
        </is>
      </c>
      <c r="AF398" s="2" t="inlineStr">
        <is>
          <t/>
        </is>
      </c>
      <c r="AG398" t="inlineStr">
        <is>
          <t>Manifestación observable de la acción farmacológica de un medicamento.</t>
        </is>
      </c>
      <c r="AH398" t="inlineStr">
        <is>
          <t/>
        </is>
      </c>
      <c r="AI398" t="inlineStr">
        <is>
          <t/>
        </is>
      </c>
      <c r="AJ398" t="inlineStr">
        <is>
          <t/>
        </is>
      </c>
      <c r="AK398" t="inlineStr">
        <is>
          <t/>
        </is>
      </c>
      <c r="AL398" s="2" t="inlineStr">
        <is>
          <t>farmakologinen vaikutus</t>
        </is>
      </c>
      <c r="AM398" s="2" t="inlineStr">
        <is>
          <t>3</t>
        </is>
      </c>
      <c r="AN398" s="2" t="inlineStr">
        <is>
          <t/>
        </is>
      </c>
      <c r="AO398" t="inlineStr">
        <is>
          <t/>
        </is>
      </c>
      <c r="AP398" s="2" t="inlineStr">
        <is>
          <t>effet pharmacologique</t>
        </is>
      </c>
      <c r="AQ398" s="2" t="inlineStr">
        <is>
          <t>1</t>
        </is>
      </c>
      <c r="AR398" s="2" t="inlineStr">
        <is>
          <t/>
        </is>
      </c>
      <c r="AS398" t="inlineStr">
        <is>
          <t/>
        </is>
      </c>
      <c r="AT398" s="2" t="inlineStr">
        <is>
          <t>éifeacht chógaseolaíochta</t>
        </is>
      </c>
      <c r="AU398" s="2" t="inlineStr">
        <is>
          <t>3</t>
        </is>
      </c>
      <c r="AV398" s="2" t="inlineStr">
        <is>
          <t/>
        </is>
      </c>
      <c r="AW398" t="inlineStr">
        <is>
          <t/>
        </is>
      </c>
      <c r="AX398" t="inlineStr">
        <is>
          <t/>
        </is>
      </c>
      <c r="AY398" t="inlineStr">
        <is>
          <t/>
        </is>
      </c>
      <c r="AZ398" t="inlineStr">
        <is>
          <t/>
        </is>
      </c>
      <c r="BA398" t="inlineStr">
        <is>
          <t/>
        </is>
      </c>
      <c r="BB398" s="2" t="inlineStr">
        <is>
          <t>farmakológiai hatás</t>
        </is>
      </c>
      <c r="BC398" s="2" t="inlineStr">
        <is>
          <t>4</t>
        </is>
      </c>
      <c r="BD398" s="2" t="inlineStr">
        <is>
          <t/>
        </is>
      </c>
      <c r="BE398" t="inlineStr">
        <is>
          <t>a gyógyszerek szervezetre gyakorolt hatása</t>
        </is>
      </c>
      <c r="BF398" s="2" t="inlineStr">
        <is>
          <t>effetto farmacologico</t>
        </is>
      </c>
      <c r="BG398" s="2" t="inlineStr">
        <is>
          <t>3</t>
        </is>
      </c>
      <c r="BH398" s="2" t="inlineStr">
        <is>
          <t/>
        </is>
      </c>
      <c r="BI398" t="inlineStr">
        <is>
          <t>effetto indotto dall'interazione di un farmaco con gli specifici componenti tessutali molecolari (recettori)</t>
        </is>
      </c>
      <c r="BJ398" s="2" t="inlineStr">
        <is>
          <t>farmakologinis poveikis</t>
        </is>
      </c>
      <c r="BK398" s="2" t="inlineStr">
        <is>
          <t>4</t>
        </is>
      </c>
      <c r="BL398" s="2" t="inlineStr">
        <is>
          <t/>
        </is>
      </c>
      <c r="BM398" t="inlineStr">
        <is>
          <t>bet koks vartojamo vaisto poveikis organizmui</t>
        </is>
      </c>
      <c r="BN398" s="2" t="inlineStr">
        <is>
          <t>farmakoloģiska iedarbība</t>
        </is>
      </c>
      <c r="BO398" s="2" t="inlineStr">
        <is>
          <t>3</t>
        </is>
      </c>
      <c r="BP398" s="2" t="inlineStr">
        <is>
          <t/>
        </is>
      </c>
      <c r="BQ398" t="inlineStr">
        <is>
          <t/>
        </is>
      </c>
      <c r="BR398" s="2" t="inlineStr">
        <is>
          <t>effett farmakoloġiku</t>
        </is>
      </c>
      <c r="BS398" s="2" t="inlineStr">
        <is>
          <t>3</t>
        </is>
      </c>
      <c r="BT398" s="2" t="inlineStr">
        <is>
          <t/>
        </is>
      </c>
      <c r="BU398" t="inlineStr">
        <is>
          <t/>
        </is>
      </c>
      <c r="BV398" s="2" t="inlineStr">
        <is>
          <t>farmacologisch effect</t>
        </is>
      </c>
      <c r="BW398" s="2" t="inlineStr">
        <is>
          <t>3</t>
        </is>
      </c>
      <c r="BX398" s="2" t="inlineStr">
        <is>
          <t/>
        </is>
      </c>
      <c r="BY398" t="inlineStr">
        <is>
          <t/>
        </is>
      </c>
      <c r="BZ398" s="2" t="inlineStr">
        <is>
          <t>efekt farmakologiczny</t>
        </is>
      </c>
      <c r="CA398" s="2" t="inlineStr">
        <is>
          <t>3</t>
        </is>
      </c>
      <c r="CB398" s="2" t="inlineStr">
        <is>
          <t/>
        </is>
      </c>
      <c r="CC398" t="inlineStr">
        <is>
          <t>zmiana czynności komórki, narządu lub organizmu pod wpływem leku</t>
        </is>
      </c>
      <c r="CD398" s="2" t="inlineStr">
        <is>
          <t>efeito farmacológico</t>
        </is>
      </c>
      <c r="CE398" s="2" t="inlineStr">
        <is>
          <t>3</t>
        </is>
      </c>
      <c r="CF398" s="2" t="inlineStr">
        <is>
          <t/>
        </is>
      </c>
      <c r="CG398" t="inlineStr">
        <is>
          <t/>
        </is>
      </c>
      <c r="CH398" s="2" t="inlineStr">
        <is>
          <t>efect farmacologic</t>
        </is>
      </c>
      <c r="CI398" s="2" t="inlineStr">
        <is>
          <t>3</t>
        </is>
      </c>
      <c r="CJ398" s="2" t="inlineStr">
        <is>
          <t/>
        </is>
      </c>
      <c r="CK398" t="inlineStr">
        <is>
          <t/>
        </is>
      </c>
      <c r="CL398" s="2" t="inlineStr">
        <is>
          <t>farmakologický účinok</t>
        </is>
      </c>
      <c r="CM398" s="2" t="inlineStr">
        <is>
          <t>3</t>
        </is>
      </c>
      <c r="CN398" s="2" t="inlineStr">
        <is>
          <t/>
        </is>
      </c>
      <c r="CO398" t="inlineStr">
        <is>
          <t/>
        </is>
      </c>
      <c r="CP398" s="2" t="inlineStr">
        <is>
          <t>farmakološki učinek</t>
        </is>
      </c>
      <c r="CQ398" s="2" t="inlineStr">
        <is>
          <t>3</t>
        </is>
      </c>
      <c r="CR398" s="2" t="inlineStr">
        <is>
          <t/>
        </is>
      </c>
      <c r="CS398" t="inlineStr">
        <is>
          <t/>
        </is>
      </c>
      <c r="CT398" t="inlineStr">
        <is>
          <t/>
        </is>
      </c>
      <c r="CU398" t="inlineStr">
        <is>
          <t/>
        </is>
      </c>
      <c r="CV398" t="inlineStr">
        <is>
          <t/>
        </is>
      </c>
      <c r="CW398" t="inlineStr">
        <is>
          <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2023-09-21T09:37:27Z</dcterms:created>
  <dc:creator>Apache POI</dc:creator>
</cp:coreProperties>
</file>