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ATE2 Export"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
    <font>
      <sz val="11.0"/>
      <color indexed="8"/>
      <name val="Calibri"/>
      <family val="2"/>
      <scheme val="minor"/>
    </font>
    <font>
      <name val="Calibri"/>
      <sz val="11.0"/>
      <u val="single"/>
      <color indexed="12"/>
    </font>
  </fonts>
  <fills count="4">
    <fill>
      <patternFill patternType="none"/>
    </fill>
    <fill>
      <patternFill patternType="darkGray"/>
    </fill>
    <fill>
      <patternFill patternType="none">
        <fgColor indexed="10"/>
      </patternFill>
    </fill>
    <fill>
      <patternFill patternType="solid">
        <fgColor indexed="10"/>
      </patternFill>
    </fill>
  </fills>
  <borders count="1">
    <border>
      <left/>
      <right/>
      <top/>
      <bottom/>
      <diagonal/>
    </border>
  </borders>
  <cellStyleXfs count="1">
    <xf numFmtId="0" fontId="0" fillId="0" borderId="0"/>
  </cellStyleXfs>
  <cellXfs count="4">
    <xf numFmtId="0" fontId="0" fillId="0" borderId="0" xfId="0"/>
    <xf numFmtId="0" fontId="1" fillId="0" borderId="0" xfId="0" applyFont="true"/>
    <xf numFmtId="0" fontId="0" fillId="0" borderId="0" xfId="0">
      <alignment wrapText="true"/>
    </xf>
    <xf numFmtId="0" fontId="0" fillId="3" borderId="0" xfId="0" applyFill="true"/>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E_ID</t>
        </is>
      </c>
      <c r="B1" t="inlineStr">
        <is>
          <t>E_DOMAINS</t>
        </is>
      </c>
      <c r="C1" t="inlineStr">
        <is>
          <t>E_FULL_DOMAINS</t>
        </is>
      </c>
      <c r="D1" t="inlineStr">
        <is>
          <t>E_PRIMARY_ENTRY</t>
        </is>
      </c>
      <c r="E1" t="inlineStr">
        <is>
          <t>E_LIFECYCLE</t>
        </is>
      </c>
      <c r="F1" t="inlineStr">
        <is>
          <t>BG</t>
        </is>
      </c>
      <c r="G1" t="inlineStr">
        <is>
          <t>RELIABILITY_BG</t>
        </is>
      </c>
      <c r="H1" t="inlineStr">
        <is>
          <t>EVALUATION_BG</t>
        </is>
      </c>
      <c r="I1" t="inlineStr">
        <is>
          <t>DEFINITION_BG</t>
        </is>
      </c>
      <c r="J1" t="inlineStr">
        <is>
          <t>CS</t>
        </is>
      </c>
      <c r="K1" t="inlineStr">
        <is>
          <t>RELIABILITY_CS</t>
        </is>
      </c>
      <c r="L1" t="inlineStr">
        <is>
          <t>EVALUATION_CS</t>
        </is>
      </c>
      <c r="M1" t="inlineStr">
        <is>
          <t>DEFINITION_CS</t>
        </is>
      </c>
      <c r="N1" t="inlineStr">
        <is>
          <t>DA</t>
        </is>
      </c>
      <c r="O1" t="inlineStr">
        <is>
          <t>RELIABILITY_DA</t>
        </is>
      </c>
      <c r="P1" t="inlineStr">
        <is>
          <t>EVALUATION_DA</t>
        </is>
      </c>
      <c r="Q1" t="inlineStr">
        <is>
          <t>DEFINITION_DA</t>
        </is>
      </c>
      <c r="R1" t="inlineStr">
        <is>
          <t>DE</t>
        </is>
      </c>
      <c r="S1" t="inlineStr">
        <is>
          <t>RELIABILITY_DE</t>
        </is>
      </c>
      <c r="T1" t="inlineStr">
        <is>
          <t>EVALUATION_DE</t>
        </is>
      </c>
      <c r="U1" t="inlineStr">
        <is>
          <t>DEFINITION_DE</t>
        </is>
      </c>
      <c r="V1" t="inlineStr">
        <is>
          <t>EL</t>
        </is>
      </c>
      <c r="W1" t="inlineStr">
        <is>
          <t>RELIABILITY_EL</t>
        </is>
      </c>
      <c r="X1" t="inlineStr">
        <is>
          <t>EVALUATION_EL</t>
        </is>
      </c>
      <c r="Y1" t="inlineStr">
        <is>
          <t>DEFINITION_EL</t>
        </is>
      </c>
      <c r="Z1" t="inlineStr">
        <is>
          <t>EN</t>
        </is>
      </c>
      <c r="AA1" t="inlineStr">
        <is>
          <t>RELIABILITY_EN</t>
        </is>
      </c>
      <c r="AB1" t="inlineStr">
        <is>
          <t>EVALUATION_EN</t>
        </is>
      </c>
      <c r="AC1" t="inlineStr">
        <is>
          <t>DEFINITION_EN</t>
        </is>
      </c>
      <c r="AD1" t="inlineStr">
        <is>
          <t>ES</t>
        </is>
      </c>
      <c r="AE1" t="inlineStr">
        <is>
          <t>RELIABILITY_ES</t>
        </is>
      </c>
      <c r="AF1" t="inlineStr">
        <is>
          <t>EVALUATION_ES</t>
        </is>
      </c>
      <c r="AG1" t="inlineStr">
        <is>
          <t>DEFINITION_ES</t>
        </is>
      </c>
      <c r="AH1" t="inlineStr">
        <is>
          <t>ET</t>
        </is>
      </c>
      <c r="AI1" t="inlineStr">
        <is>
          <t>RELIABILITY_ET</t>
        </is>
      </c>
      <c r="AJ1" t="inlineStr">
        <is>
          <t>EVALUATION_ET</t>
        </is>
      </c>
      <c r="AK1" t="inlineStr">
        <is>
          <t>DEFINITION_ET</t>
        </is>
      </c>
      <c r="AL1" t="inlineStr">
        <is>
          <t>FI</t>
        </is>
      </c>
      <c r="AM1" t="inlineStr">
        <is>
          <t>RELIABILITY_FI</t>
        </is>
      </c>
      <c r="AN1" t="inlineStr">
        <is>
          <t>EVALUATION_FI</t>
        </is>
      </c>
      <c r="AO1" t="inlineStr">
        <is>
          <t>DEFINITION_FI</t>
        </is>
      </c>
      <c r="AP1" t="inlineStr">
        <is>
          <t>FR</t>
        </is>
      </c>
      <c r="AQ1" t="inlineStr">
        <is>
          <t>RELIABILITY_FR</t>
        </is>
      </c>
      <c r="AR1" t="inlineStr">
        <is>
          <t>EVALUATION_FR</t>
        </is>
      </c>
      <c r="AS1" t="inlineStr">
        <is>
          <t>DEFINITION_FR</t>
        </is>
      </c>
      <c r="AT1" t="inlineStr">
        <is>
          <t>GA</t>
        </is>
      </c>
      <c r="AU1" t="inlineStr">
        <is>
          <t>RELIABILITY_GA</t>
        </is>
      </c>
      <c r="AV1" t="inlineStr">
        <is>
          <t>EVALUATION_GA</t>
        </is>
      </c>
      <c r="AW1" t="inlineStr">
        <is>
          <t>DEFINITION_GA</t>
        </is>
      </c>
      <c r="AX1" t="inlineStr">
        <is>
          <t>HR</t>
        </is>
      </c>
      <c r="AY1" t="inlineStr">
        <is>
          <t>RELIABILITY_HR</t>
        </is>
      </c>
      <c r="AZ1" t="inlineStr">
        <is>
          <t>EVALUATION_HR</t>
        </is>
      </c>
      <c r="BA1" t="inlineStr">
        <is>
          <t>DEFINITION_HR</t>
        </is>
      </c>
      <c r="BB1" t="inlineStr">
        <is>
          <t>HU</t>
        </is>
      </c>
      <c r="BC1" t="inlineStr">
        <is>
          <t>RELIABILITY_HU</t>
        </is>
      </c>
      <c r="BD1" t="inlineStr">
        <is>
          <t>EVALUATION_HU</t>
        </is>
      </c>
      <c r="BE1" t="inlineStr">
        <is>
          <t>DEFINITION_HU</t>
        </is>
      </c>
      <c r="BF1" t="inlineStr">
        <is>
          <t>IT</t>
        </is>
      </c>
      <c r="BG1" t="inlineStr">
        <is>
          <t>RELIABILITY_IT</t>
        </is>
      </c>
      <c r="BH1" t="inlineStr">
        <is>
          <t>EVALUATION_IT</t>
        </is>
      </c>
      <c r="BI1" t="inlineStr">
        <is>
          <t>DEFINITION_IT</t>
        </is>
      </c>
      <c r="BJ1" t="inlineStr">
        <is>
          <t>LT</t>
        </is>
      </c>
      <c r="BK1" t="inlineStr">
        <is>
          <t>RELIABILITY_LT</t>
        </is>
      </c>
      <c r="BL1" t="inlineStr">
        <is>
          <t>EVALUATION_LT</t>
        </is>
      </c>
      <c r="BM1" t="inlineStr">
        <is>
          <t>DEFINITION_LT</t>
        </is>
      </c>
      <c r="BN1" t="inlineStr">
        <is>
          <t>LV</t>
        </is>
      </c>
      <c r="BO1" t="inlineStr">
        <is>
          <t>RELIABILITY_LV</t>
        </is>
      </c>
      <c r="BP1" t="inlineStr">
        <is>
          <t>EVALUATION_LV</t>
        </is>
      </c>
      <c r="BQ1" t="inlineStr">
        <is>
          <t>DEFINITION_LV</t>
        </is>
      </c>
      <c r="BR1" t="inlineStr">
        <is>
          <t>MT</t>
        </is>
      </c>
      <c r="BS1" t="inlineStr">
        <is>
          <t>RELIABILITY_MT</t>
        </is>
      </c>
      <c r="BT1" t="inlineStr">
        <is>
          <t>EVALUATION_MT</t>
        </is>
      </c>
      <c r="BU1" t="inlineStr">
        <is>
          <t>DEFINITION_MT</t>
        </is>
      </c>
      <c r="BV1" t="inlineStr">
        <is>
          <t>NL</t>
        </is>
      </c>
      <c r="BW1" t="inlineStr">
        <is>
          <t>RELIABILITY_NL</t>
        </is>
      </c>
      <c r="BX1" t="inlineStr">
        <is>
          <t>EVALUATION_NL</t>
        </is>
      </c>
      <c r="BY1" t="inlineStr">
        <is>
          <t>DEFINITION_NL</t>
        </is>
      </c>
      <c r="BZ1" t="inlineStr">
        <is>
          <t>PL</t>
        </is>
      </c>
      <c r="CA1" t="inlineStr">
        <is>
          <t>RELIABILITY_PL</t>
        </is>
      </c>
      <c r="CB1" t="inlineStr">
        <is>
          <t>EVALUATION_PL</t>
        </is>
      </c>
      <c r="CC1" t="inlineStr">
        <is>
          <t>DEFINITION_PL</t>
        </is>
      </c>
      <c r="CD1" t="inlineStr">
        <is>
          <t>PT</t>
        </is>
      </c>
      <c r="CE1" t="inlineStr">
        <is>
          <t>RELIABILITY_PT</t>
        </is>
      </c>
      <c r="CF1" t="inlineStr">
        <is>
          <t>EVALUATION_PT</t>
        </is>
      </c>
      <c r="CG1" t="inlineStr">
        <is>
          <t>DEFINITION_PT</t>
        </is>
      </c>
      <c r="CH1" t="inlineStr">
        <is>
          <t>RO</t>
        </is>
      </c>
      <c r="CI1" t="inlineStr">
        <is>
          <t>RELIABILITY_RO</t>
        </is>
      </c>
      <c r="CJ1" t="inlineStr">
        <is>
          <t>EVALUATION_RO</t>
        </is>
      </c>
      <c r="CK1" t="inlineStr">
        <is>
          <t>DEFINITION_RO</t>
        </is>
      </c>
      <c r="CL1" t="inlineStr">
        <is>
          <t>SK</t>
        </is>
      </c>
      <c r="CM1" t="inlineStr">
        <is>
          <t>RELIABILITY_SK</t>
        </is>
      </c>
      <c r="CN1" t="inlineStr">
        <is>
          <t>EVALUATION_SK</t>
        </is>
      </c>
      <c r="CO1" t="inlineStr">
        <is>
          <t>DEFINITION_SK</t>
        </is>
      </c>
      <c r="CP1" t="inlineStr">
        <is>
          <t>SL</t>
        </is>
      </c>
      <c r="CQ1" t="inlineStr">
        <is>
          <t>RELIABILITY_SL</t>
        </is>
      </c>
      <c r="CR1" t="inlineStr">
        <is>
          <t>EVALUATION_SL</t>
        </is>
      </c>
      <c r="CS1" t="inlineStr">
        <is>
          <t>DEFINITION_SL</t>
        </is>
      </c>
      <c r="CT1" t="inlineStr">
        <is>
          <t>SV</t>
        </is>
      </c>
      <c r="CU1" t="inlineStr">
        <is>
          <t>RELIABILITY_SV</t>
        </is>
      </c>
      <c r="CV1" t="inlineStr">
        <is>
          <t>EVALUATION_SV</t>
        </is>
      </c>
      <c r="CW1" t="inlineStr">
        <is>
          <t>DEFINITION_SV</t>
        </is>
      </c>
    </row>
    <row r="2">
      <c r="A2" s="1" t="str">
        <f>HYPERLINK("https://iate.europa.eu/entry/result/3639426/all", "3639426")</f>
        <v>3639426</v>
      </c>
      <c r="B2" t="inlineStr">
        <is>
          <t>ENVIRONMENT;ECONOMICS</t>
        </is>
      </c>
      <c r="C2" t="inlineStr">
        <is>
          <t>ENVIRONMENT|environmental policy|climate change policy;ECONOMICS|national accounts|accounting system;ENVIRONMENT|natural environment|physical environment|biosphere|biodiversity</t>
        </is>
      </c>
      <c r="D2" t="inlineStr">
        <is>
          <t>yes</t>
        </is>
      </c>
      <c r="E2" t="inlineStr">
        <is>
          <t/>
        </is>
      </c>
      <c r="F2" s="2" t="inlineStr">
        <is>
          <t>ключова за биологичното разнообразие област</t>
        </is>
      </c>
      <c r="G2" s="2" t="inlineStr">
        <is>
          <t>2</t>
        </is>
      </c>
      <c r="H2" s="2" t="inlineStr">
        <is>
          <t/>
        </is>
      </c>
      <c r="I2" t="inlineStr">
        <is>
          <t/>
        </is>
      </c>
      <c r="J2" t="inlineStr">
        <is>
          <t/>
        </is>
      </c>
      <c r="K2" t="inlineStr">
        <is>
          <t/>
        </is>
      </c>
      <c r="L2" t="inlineStr">
        <is>
          <t/>
        </is>
      </c>
      <c r="M2" t="inlineStr">
        <is>
          <t/>
        </is>
      </c>
      <c r="N2" t="inlineStr">
        <is>
          <t/>
        </is>
      </c>
      <c r="O2" t="inlineStr">
        <is>
          <t/>
        </is>
      </c>
      <c r="P2" t="inlineStr">
        <is>
          <t/>
        </is>
      </c>
      <c r="Q2" t="inlineStr">
        <is>
          <t/>
        </is>
      </c>
      <c r="R2" t="inlineStr">
        <is>
          <t/>
        </is>
      </c>
      <c r="S2" t="inlineStr">
        <is>
          <t/>
        </is>
      </c>
      <c r="T2" t="inlineStr">
        <is>
          <t/>
        </is>
      </c>
      <c r="U2" t="inlineStr">
        <is>
          <t/>
        </is>
      </c>
      <c r="V2" t="inlineStr">
        <is>
          <t/>
        </is>
      </c>
      <c r="W2" t="inlineStr">
        <is>
          <t/>
        </is>
      </c>
      <c r="X2" t="inlineStr">
        <is>
          <t/>
        </is>
      </c>
      <c r="Y2" t="inlineStr">
        <is>
          <t/>
        </is>
      </c>
      <c r="Z2" s="2" t="inlineStr">
        <is>
          <t>key biodiversity area|
KBA</t>
        </is>
      </c>
      <c r="AA2" s="2" t="inlineStr">
        <is>
          <t>3|
3</t>
        </is>
      </c>
      <c r="AB2" s="2" t="inlineStr">
        <is>
          <t xml:space="preserve">|
</t>
        </is>
      </c>
      <c r="AC2" t="inlineStr">
        <is>
          <t>site contributing significantly to the global persistence of biodiversity,
in terrestrial, freshwater and marine ecosystems</t>
        </is>
      </c>
      <c r="AD2" t="inlineStr">
        <is>
          <t/>
        </is>
      </c>
      <c r="AE2" t="inlineStr">
        <is>
          <t/>
        </is>
      </c>
      <c r="AF2" t="inlineStr">
        <is>
          <t/>
        </is>
      </c>
      <c r="AG2" t="inlineStr">
        <is>
          <t/>
        </is>
      </c>
      <c r="AH2" t="inlineStr">
        <is>
          <t/>
        </is>
      </c>
      <c r="AI2" t="inlineStr">
        <is>
          <t/>
        </is>
      </c>
      <c r="AJ2" t="inlineStr">
        <is>
          <t/>
        </is>
      </c>
      <c r="AK2" t="inlineStr">
        <is>
          <t/>
        </is>
      </c>
      <c r="AL2" t="inlineStr">
        <is>
          <t/>
        </is>
      </c>
      <c r="AM2" t="inlineStr">
        <is>
          <t/>
        </is>
      </c>
      <c r="AN2" t="inlineStr">
        <is>
          <t/>
        </is>
      </c>
      <c r="AO2" t="inlineStr">
        <is>
          <t/>
        </is>
      </c>
      <c r="AP2" t="inlineStr">
        <is>
          <t/>
        </is>
      </c>
      <c r="AQ2" t="inlineStr">
        <is>
          <t/>
        </is>
      </c>
      <c r="AR2" t="inlineStr">
        <is>
          <t/>
        </is>
      </c>
      <c r="AS2" t="inlineStr">
        <is>
          <t/>
        </is>
      </c>
      <c r="AT2" t="inlineStr">
        <is>
          <t/>
        </is>
      </c>
      <c r="AU2" t="inlineStr">
        <is>
          <t/>
        </is>
      </c>
      <c r="AV2" t="inlineStr">
        <is>
          <t/>
        </is>
      </c>
      <c r="AW2" t="inlineStr">
        <is>
          <t/>
        </is>
      </c>
      <c r="AX2" t="inlineStr">
        <is>
          <t/>
        </is>
      </c>
      <c r="AY2" t="inlineStr">
        <is>
          <t/>
        </is>
      </c>
      <c r="AZ2" t="inlineStr">
        <is>
          <t/>
        </is>
      </c>
      <c r="BA2" t="inlineStr">
        <is>
          <t/>
        </is>
      </c>
      <c r="BB2" t="inlineStr">
        <is>
          <t/>
        </is>
      </c>
      <c r="BC2" t="inlineStr">
        <is>
          <t/>
        </is>
      </c>
      <c r="BD2" t="inlineStr">
        <is>
          <t/>
        </is>
      </c>
      <c r="BE2" t="inlineStr">
        <is>
          <t/>
        </is>
      </c>
      <c r="BF2" t="inlineStr">
        <is>
          <t/>
        </is>
      </c>
      <c r="BG2" t="inlineStr">
        <is>
          <t/>
        </is>
      </c>
      <c r="BH2" t="inlineStr">
        <is>
          <t/>
        </is>
      </c>
      <c r="BI2" t="inlineStr">
        <is>
          <t/>
        </is>
      </c>
      <c r="BJ2" s="2" t="inlineStr">
        <is>
          <t>pagrindinė biologinės įvairovės teritorija</t>
        </is>
      </c>
      <c r="BK2" s="2" t="inlineStr">
        <is>
          <t>3</t>
        </is>
      </c>
      <c r="BL2" s="2" t="inlineStr">
        <is>
          <t/>
        </is>
      </c>
      <c r="BM2" t="inlineStr">
        <is>
          <t/>
        </is>
      </c>
      <c r="BN2" t="inlineStr">
        <is>
          <t/>
        </is>
      </c>
      <c r="BO2" t="inlineStr">
        <is>
          <t/>
        </is>
      </c>
      <c r="BP2" t="inlineStr">
        <is>
          <t/>
        </is>
      </c>
      <c r="BQ2" t="inlineStr">
        <is>
          <t/>
        </is>
      </c>
      <c r="BR2" t="inlineStr">
        <is>
          <t/>
        </is>
      </c>
      <c r="BS2" t="inlineStr">
        <is>
          <t/>
        </is>
      </c>
      <c r="BT2" t="inlineStr">
        <is>
          <t/>
        </is>
      </c>
      <c r="BU2" t="inlineStr">
        <is>
          <t/>
        </is>
      </c>
      <c r="BV2" t="inlineStr">
        <is>
          <t/>
        </is>
      </c>
      <c r="BW2" t="inlineStr">
        <is>
          <t/>
        </is>
      </c>
      <c r="BX2" t="inlineStr">
        <is>
          <t/>
        </is>
      </c>
      <c r="BY2" t="inlineStr">
        <is>
          <t/>
        </is>
      </c>
      <c r="BZ2" s="2" t="inlineStr">
        <is>
          <t>obszar o zasadniczym znaczeniu dla bioróżnorodności</t>
        </is>
      </c>
      <c r="CA2" s="2" t="inlineStr">
        <is>
          <t>3</t>
        </is>
      </c>
      <c r="CB2" s="2" t="inlineStr">
        <is>
          <t/>
        </is>
      </c>
      <c r="CC2" t="inlineStr">
        <is>
          <t/>
        </is>
      </c>
      <c r="CD2" t="inlineStr">
        <is>
          <t/>
        </is>
      </c>
      <c r="CE2" t="inlineStr">
        <is>
          <t/>
        </is>
      </c>
      <c r="CF2" t="inlineStr">
        <is>
          <t/>
        </is>
      </c>
      <c r="CG2" t="inlineStr">
        <is>
          <t/>
        </is>
      </c>
      <c r="CH2" t="inlineStr">
        <is>
          <t/>
        </is>
      </c>
      <c r="CI2" t="inlineStr">
        <is>
          <t/>
        </is>
      </c>
      <c r="CJ2" t="inlineStr">
        <is>
          <t/>
        </is>
      </c>
      <c r="CK2" t="inlineStr">
        <is>
          <t/>
        </is>
      </c>
      <c r="CL2" t="inlineStr">
        <is>
          <t/>
        </is>
      </c>
      <c r="CM2" t="inlineStr">
        <is>
          <t/>
        </is>
      </c>
      <c r="CN2" t="inlineStr">
        <is>
          <t/>
        </is>
      </c>
      <c r="CO2" t="inlineStr">
        <is>
          <t/>
        </is>
      </c>
      <c r="CP2" s="2" t="inlineStr">
        <is>
          <t>ključno območje biotske raznovrstnosti</t>
        </is>
      </c>
      <c r="CQ2" s="2" t="inlineStr">
        <is>
          <t>3</t>
        </is>
      </c>
      <c r="CR2" s="2" t="inlineStr">
        <is>
          <t/>
        </is>
      </c>
      <c r="CS2" t="inlineStr">
        <is>
          <t/>
        </is>
      </c>
      <c r="CT2" t="inlineStr">
        <is>
          <t/>
        </is>
      </c>
      <c r="CU2" t="inlineStr">
        <is>
          <t/>
        </is>
      </c>
      <c r="CV2" t="inlineStr">
        <is>
          <t/>
        </is>
      </c>
      <c r="CW2" t="inlineStr">
        <is>
          <t/>
        </is>
      </c>
    </row>
    <row r="3">
      <c r="A3" s="1" t="str">
        <f>HYPERLINK("https://iate.europa.eu/entry/result/3639429/all", "3639429")</f>
        <v>3639429</v>
      </c>
      <c r="B3" t="inlineStr">
        <is>
          <t>ENVIRONMENT;ECONOMICS</t>
        </is>
      </c>
      <c r="C3" t="inlineStr">
        <is>
          <t>ENVIRONMENT|environmental policy|climate change policy;ECONOMICS|national accounts|accounting system;ENVIRONMENT|natural environment|physical environment|biosphere|biodiversity</t>
        </is>
      </c>
      <c r="D3" t="inlineStr">
        <is>
          <t>yes</t>
        </is>
      </c>
      <c r="E3" t="inlineStr">
        <is>
          <t/>
        </is>
      </c>
      <c r="F3" t="inlineStr">
        <is>
          <t/>
        </is>
      </c>
      <c r="G3" t="inlineStr">
        <is>
          <t/>
        </is>
      </c>
      <c r="H3" t="inlineStr">
        <is>
          <t/>
        </is>
      </c>
      <c r="I3" t="inlineStr">
        <is>
          <t/>
        </is>
      </c>
      <c r="J3" t="inlineStr">
        <is>
          <t/>
        </is>
      </c>
      <c r="K3" t="inlineStr">
        <is>
          <t/>
        </is>
      </c>
      <c r="L3" t="inlineStr">
        <is>
          <t/>
        </is>
      </c>
      <c r="M3" t="inlineStr">
        <is>
          <t/>
        </is>
      </c>
      <c r="N3" t="inlineStr">
        <is>
          <t/>
        </is>
      </c>
      <c r="O3" t="inlineStr">
        <is>
          <t/>
        </is>
      </c>
      <c r="P3" t="inlineStr">
        <is>
          <t/>
        </is>
      </c>
      <c r="Q3" t="inlineStr">
        <is>
          <t/>
        </is>
      </c>
      <c r="R3" t="inlineStr">
        <is>
          <t/>
        </is>
      </c>
      <c r="S3" t="inlineStr">
        <is>
          <t/>
        </is>
      </c>
      <c r="T3" t="inlineStr">
        <is>
          <t/>
        </is>
      </c>
      <c r="U3" t="inlineStr">
        <is>
          <t/>
        </is>
      </c>
      <c r="V3" t="inlineStr">
        <is>
          <t/>
        </is>
      </c>
      <c r="W3" t="inlineStr">
        <is>
          <t/>
        </is>
      </c>
      <c r="X3" t="inlineStr">
        <is>
          <t/>
        </is>
      </c>
      <c r="Y3" t="inlineStr">
        <is>
          <t/>
        </is>
      </c>
      <c r="Z3" s="2" t="inlineStr">
        <is>
          <t>biodiversity offset</t>
        </is>
      </c>
      <c r="AA3" s="2" t="inlineStr">
        <is>
          <t>3</t>
        </is>
      </c>
      <c r="AB3" s="2" t="inlineStr">
        <is>
          <t/>
        </is>
      </c>
      <c r="AC3" t="inlineStr">
        <is>
          <t>any measurable conservation outcome that results from actions designed to compensate for significant, residual &lt;a href="https://iate.europa.eu/entry/result/1174843/en" target="_blank"&gt;biodiversity loss&lt;/a&gt; from development projects</t>
        </is>
      </c>
      <c r="AD3" t="inlineStr">
        <is>
          <t/>
        </is>
      </c>
      <c r="AE3" t="inlineStr">
        <is>
          <t/>
        </is>
      </c>
      <c r="AF3" t="inlineStr">
        <is>
          <t/>
        </is>
      </c>
      <c r="AG3" t="inlineStr">
        <is>
          <t/>
        </is>
      </c>
      <c r="AH3" t="inlineStr">
        <is>
          <t/>
        </is>
      </c>
      <c r="AI3" t="inlineStr">
        <is>
          <t/>
        </is>
      </c>
      <c r="AJ3" t="inlineStr">
        <is>
          <t/>
        </is>
      </c>
      <c r="AK3" t="inlineStr">
        <is>
          <t/>
        </is>
      </c>
      <c r="AL3" t="inlineStr">
        <is>
          <t/>
        </is>
      </c>
      <c r="AM3" t="inlineStr">
        <is>
          <t/>
        </is>
      </c>
      <c r="AN3" t="inlineStr">
        <is>
          <t/>
        </is>
      </c>
      <c r="AO3" t="inlineStr">
        <is>
          <t/>
        </is>
      </c>
      <c r="AP3" s="2" t="inlineStr">
        <is>
          <t>compensation en faveur de la biodiversité</t>
        </is>
      </c>
      <c r="AQ3" s="2" t="inlineStr">
        <is>
          <t>3</t>
        </is>
      </c>
      <c r="AR3" s="2" t="inlineStr">
        <is>
          <t/>
        </is>
      </c>
      <c r="AS3" t="inlineStr">
        <is>
          <t>&lt;div&gt;mesure d’action préventive et de correction des atteintes à la biodiversité, visant à financer et réaliser une action en faveur de la biodiversité générant un gain au moins équivalent à la perte résiduelle, devant être mise en œuvre en priorité sur le site endommagé ou, en 
tout état de cause, à proximité de celui-ci afin de garantir ses 
fonctionnalités de manière pérenne, et devant se traduire par une obligation de résultats et être effective pendant toute la durée des atteintes à la biodiversité&lt;br&gt;&lt;/div&gt;</t>
        </is>
      </c>
      <c r="AT3" t="inlineStr">
        <is>
          <t/>
        </is>
      </c>
      <c r="AU3" t="inlineStr">
        <is>
          <t/>
        </is>
      </c>
      <c r="AV3" t="inlineStr">
        <is>
          <t/>
        </is>
      </c>
      <c r="AW3" t="inlineStr">
        <is>
          <t/>
        </is>
      </c>
      <c r="AX3" t="inlineStr">
        <is>
          <t/>
        </is>
      </c>
      <c r="AY3" t="inlineStr">
        <is>
          <t/>
        </is>
      </c>
      <c r="AZ3" t="inlineStr">
        <is>
          <t/>
        </is>
      </c>
      <c r="BA3" t="inlineStr">
        <is>
          <t/>
        </is>
      </c>
      <c r="BB3" t="inlineStr">
        <is>
          <t/>
        </is>
      </c>
      <c r="BC3" t="inlineStr">
        <is>
          <t/>
        </is>
      </c>
      <c r="BD3" t="inlineStr">
        <is>
          <t/>
        </is>
      </c>
      <c r="BE3" t="inlineStr">
        <is>
          <t/>
        </is>
      </c>
      <c r="BF3" t="inlineStr">
        <is>
          <t/>
        </is>
      </c>
      <c r="BG3" t="inlineStr">
        <is>
          <t/>
        </is>
      </c>
      <c r="BH3" t="inlineStr">
        <is>
          <t/>
        </is>
      </c>
      <c r="BI3" t="inlineStr">
        <is>
          <t/>
        </is>
      </c>
      <c r="BJ3" t="inlineStr">
        <is>
          <t/>
        </is>
      </c>
      <c r="BK3" t="inlineStr">
        <is>
          <t/>
        </is>
      </c>
      <c r="BL3" t="inlineStr">
        <is>
          <t/>
        </is>
      </c>
      <c r="BM3" t="inlineStr">
        <is>
          <t/>
        </is>
      </c>
      <c r="BN3" t="inlineStr">
        <is>
          <t/>
        </is>
      </c>
      <c r="BO3" t="inlineStr">
        <is>
          <t/>
        </is>
      </c>
      <c r="BP3" t="inlineStr">
        <is>
          <t/>
        </is>
      </c>
      <c r="BQ3" t="inlineStr">
        <is>
          <t/>
        </is>
      </c>
      <c r="BR3" t="inlineStr">
        <is>
          <t/>
        </is>
      </c>
      <c r="BS3" t="inlineStr">
        <is>
          <t/>
        </is>
      </c>
      <c r="BT3" t="inlineStr">
        <is>
          <t/>
        </is>
      </c>
      <c r="BU3" t="inlineStr">
        <is>
          <t/>
        </is>
      </c>
      <c r="BV3" t="inlineStr">
        <is>
          <t/>
        </is>
      </c>
      <c r="BW3" t="inlineStr">
        <is>
          <t/>
        </is>
      </c>
      <c r="BX3" t="inlineStr">
        <is>
          <t/>
        </is>
      </c>
      <c r="BY3" t="inlineStr">
        <is>
          <t/>
        </is>
      </c>
      <c r="BZ3" s="2" t="inlineStr">
        <is>
          <t>kompensata utraty różnorodności biologicznej</t>
        </is>
      </c>
      <c r="CA3" s="2" t="inlineStr">
        <is>
          <t>3</t>
        </is>
      </c>
      <c r="CB3" s="2" t="inlineStr">
        <is>
          <t/>
        </is>
      </c>
      <c r="CC3" t="inlineStr">
        <is>
          <t/>
        </is>
      </c>
      <c r="CD3" t="inlineStr">
        <is>
          <t/>
        </is>
      </c>
      <c r="CE3" t="inlineStr">
        <is>
          <t/>
        </is>
      </c>
      <c r="CF3" t="inlineStr">
        <is>
          <t/>
        </is>
      </c>
      <c r="CG3" t="inlineStr">
        <is>
          <t/>
        </is>
      </c>
      <c r="CH3" t="inlineStr">
        <is>
          <t/>
        </is>
      </c>
      <c r="CI3" t="inlineStr">
        <is>
          <t/>
        </is>
      </c>
      <c r="CJ3" t="inlineStr">
        <is>
          <t/>
        </is>
      </c>
      <c r="CK3" t="inlineStr">
        <is>
          <t/>
        </is>
      </c>
      <c r="CL3" t="inlineStr">
        <is>
          <t/>
        </is>
      </c>
      <c r="CM3" t="inlineStr">
        <is>
          <t/>
        </is>
      </c>
      <c r="CN3" t="inlineStr">
        <is>
          <t/>
        </is>
      </c>
      <c r="CO3" t="inlineStr">
        <is>
          <t/>
        </is>
      </c>
      <c r="CP3" t="inlineStr">
        <is>
          <t/>
        </is>
      </c>
      <c r="CQ3" t="inlineStr">
        <is>
          <t/>
        </is>
      </c>
      <c r="CR3" t="inlineStr">
        <is>
          <t/>
        </is>
      </c>
      <c r="CS3" t="inlineStr">
        <is>
          <t/>
        </is>
      </c>
      <c r="CT3" s="2" t="inlineStr">
        <is>
          <t>kompensering för biologisk mångfald</t>
        </is>
      </c>
      <c r="CU3" s="2" t="inlineStr">
        <is>
          <t>3</t>
        </is>
      </c>
      <c r="CV3" s="2" t="inlineStr">
        <is>
          <t/>
        </is>
      </c>
      <c r="CW3" t="inlineStr">
        <is>
          <t/>
        </is>
      </c>
    </row>
    <row r="4">
      <c r="A4" s="1" t="str">
        <f>HYPERLINK("https://iate.europa.eu/entry/result/3636805/all", "3636805")</f>
        <v>3636805</v>
      </c>
      <c r="B4" t="inlineStr">
        <is>
          <t>ENVIRONMENT</t>
        </is>
      </c>
      <c r="C4" t="inlineStr">
        <is>
          <t>ENVIRONMENT|natural environment|physical environment|biosphere|biodiversity</t>
        </is>
      </c>
      <c r="D4" t="inlineStr">
        <is>
          <t>yes</t>
        </is>
      </c>
      <c r="E4" t="inlineStr">
        <is>
          <t/>
        </is>
      </c>
      <c r="F4" s="2" t="inlineStr">
        <is>
          <t>зона, уязвима по отношение на биологичното разнообразие</t>
        </is>
      </c>
      <c r="G4" s="2" t="inlineStr">
        <is>
          <t>3</t>
        </is>
      </c>
      <c r="H4" s="2" t="inlineStr">
        <is>
          <t/>
        </is>
      </c>
      <c r="I4" t="inlineStr">
        <is>
          <t>зона, която е част от мрежата от защитени територии „Натура 2000“, обектите от Списъка на световното културно и природно наследство на ЮНЕСКО и ключови области на биологичното разнообразие, както и други защитени територии, съгласно допълнение Г от приложение II към Делегиран регламент (ЕС) 2021/2139</t>
        </is>
      </c>
      <c r="J4" t="inlineStr">
        <is>
          <t/>
        </is>
      </c>
      <c r="K4" t="inlineStr">
        <is>
          <t/>
        </is>
      </c>
      <c r="L4" t="inlineStr">
        <is>
          <t/>
        </is>
      </c>
      <c r="M4" t="inlineStr">
        <is>
          <t/>
        </is>
      </c>
      <c r="N4" t="inlineStr">
        <is>
          <t/>
        </is>
      </c>
      <c r="O4" t="inlineStr">
        <is>
          <t/>
        </is>
      </c>
      <c r="P4" t="inlineStr">
        <is>
          <t/>
        </is>
      </c>
      <c r="Q4" t="inlineStr">
        <is>
          <t/>
        </is>
      </c>
      <c r="R4" t="inlineStr">
        <is>
          <t/>
        </is>
      </c>
      <c r="S4" t="inlineStr">
        <is>
          <t/>
        </is>
      </c>
      <c r="T4" t="inlineStr">
        <is>
          <t/>
        </is>
      </c>
      <c r="U4" t="inlineStr">
        <is>
          <t/>
        </is>
      </c>
      <c r="V4" t="inlineStr">
        <is>
          <t/>
        </is>
      </c>
      <c r="W4" t="inlineStr">
        <is>
          <t/>
        </is>
      </c>
      <c r="X4" t="inlineStr">
        <is>
          <t/>
        </is>
      </c>
      <c r="Y4" t="inlineStr">
        <is>
          <t/>
        </is>
      </c>
      <c r="Z4" s="2" t="inlineStr">
        <is>
          <t>biodiversity-sensitive area</t>
        </is>
      </c>
      <c r="AA4" s="2" t="inlineStr">
        <is>
          <t>3</t>
        </is>
      </c>
      <c r="AB4" s="2" t="inlineStr">
        <is>
          <t/>
        </is>
      </c>
      <c r="AC4" t="inlineStr">
        <is>
          <t>area belonging to the Natura 2000 network of protected areas, Unesco World Heritage sites and &lt;a href="https://iate.europa.eu/entry/result/3613306/en" target="_blank"&gt;Key Biodiversity Areas&lt;/a&gt; (‘KBAs’), as well as other protected areas, as referred to in Appendix D of Annex II to Commission Delegated Regulation (EU) 2021/2139</t>
        </is>
      </c>
      <c r="AD4" t="inlineStr">
        <is>
          <t/>
        </is>
      </c>
      <c r="AE4" t="inlineStr">
        <is>
          <t/>
        </is>
      </c>
      <c r="AF4" t="inlineStr">
        <is>
          <t/>
        </is>
      </c>
      <c r="AG4" t="inlineStr">
        <is>
          <t/>
        </is>
      </c>
      <c r="AH4" s="2" t="inlineStr">
        <is>
          <t>elurikkuse seisukohast tundlik ala</t>
        </is>
      </c>
      <c r="AI4" s="2" t="inlineStr">
        <is>
          <t>3</t>
        </is>
      </c>
      <c r="AJ4" s="2" t="inlineStr">
        <is>
          <t/>
        </is>
      </c>
      <c r="AK4" t="inlineStr">
        <is>
          <t>ala, mis kuulub komisjoni delegeeritud määruse (EL) 2021/2139 II lisa D liites osutatud Natura 2000 kaitsealade võrgustikku, UNESCO maailmapärandi objektide hulka ja elurikkuse seisukohast tähtsaimad piirkonnad ning muud kaitsealad</t>
        </is>
      </c>
      <c r="AL4" t="inlineStr">
        <is>
          <t/>
        </is>
      </c>
      <c r="AM4" t="inlineStr">
        <is>
          <t/>
        </is>
      </c>
      <c r="AN4" t="inlineStr">
        <is>
          <t/>
        </is>
      </c>
      <c r="AO4" t="inlineStr">
        <is>
          <t/>
        </is>
      </c>
      <c r="AP4" s="2" t="inlineStr">
        <is>
          <t>zone sensible sur le plan de la biodiversité</t>
        </is>
      </c>
      <c r="AQ4" s="2" t="inlineStr">
        <is>
          <t>3</t>
        </is>
      </c>
      <c r="AR4" s="2" t="inlineStr">
        <is>
          <t/>
        </is>
      </c>
      <c r="AS4" t="inlineStr">
        <is>
          <t>zone appartenant au réseau Natura 2000 de zones protégées, site classé au patrimoine mondial de l’Unesco, domaine clé de la biodiversité ou autre zone protégée au sens de l’&lt;a href="https://eur-lex.europa.eu/legal-content/EN-FR/TXT/?from=FR&amp;amp;uri=CELEX%3A02021R2139-20230101&amp;amp;qid=1688372855497" target="_blank"&gt;annexe II, appendice D, du règlement délégué (UE) 2021/2139 de la Commission&lt;/a&gt;</t>
        </is>
      </c>
      <c r="AT4" t="inlineStr">
        <is>
          <t/>
        </is>
      </c>
      <c r="AU4" t="inlineStr">
        <is>
          <t/>
        </is>
      </c>
      <c r="AV4" t="inlineStr">
        <is>
          <t/>
        </is>
      </c>
      <c r="AW4" t="inlineStr">
        <is>
          <t/>
        </is>
      </c>
      <c r="AX4" t="inlineStr">
        <is>
          <t/>
        </is>
      </c>
      <c r="AY4" t="inlineStr">
        <is>
          <t/>
        </is>
      </c>
      <c r="AZ4" t="inlineStr">
        <is>
          <t/>
        </is>
      </c>
      <c r="BA4" t="inlineStr">
        <is>
          <t/>
        </is>
      </c>
      <c r="BB4" t="inlineStr">
        <is>
          <t/>
        </is>
      </c>
      <c r="BC4" t="inlineStr">
        <is>
          <t/>
        </is>
      </c>
      <c r="BD4" t="inlineStr">
        <is>
          <t/>
        </is>
      </c>
      <c r="BE4" t="inlineStr">
        <is>
          <t/>
        </is>
      </c>
      <c r="BF4" t="inlineStr">
        <is>
          <t/>
        </is>
      </c>
      <c r="BG4" t="inlineStr">
        <is>
          <t/>
        </is>
      </c>
      <c r="BH4" t="inlineStr">
        <is>
          <t/>
        </is>
      </c>
      <c r="BI4" t="inlineStr">
        <is>
          <t/>
        </is>
      </c>
      <c r="BJ4" s="2" t="inlineStr">
        <is>
          <t>pažeidžiamos biologinės įvairovės teritorija</t>
        </is>
      </c>
      <c r="BK4" s="2" t="inlineStr">
        <is>
          <t>2</t>
        </is>
      </c>
      <c r="BL4" s="2" t="inlineStr">
        <is>
          <t/>
        </is>
      </c>
      <c r="BM4" t="inlineStr">
        <is>
          <t>saugomų teritorijų tinklo „Natura 2000“ teritorija, UNESCO pasaulio paveldo vietovė, pagrindinė biologinės įvairovės teritorija ar kita saugoma teritorija, nurodyta Komisijos deleguotojo reglamento (ES) 2021/2139 (12) II priedo D priedėlyje</t>
        </is>
      </c>
      <c r="BN4" t="inlineStr">
        <is>
          <t/>
        </is>
      </c>
      <c r="BO4" t="inlineStr">
        <is>
          <t/>
        </is>
      </c>
      <c r="BP4" t="inlineStr">
        <is>
          <t/>
        </is>
      </c>
      <c r="BQ4" t="inlineStr">
        <is>
          <t/>
        </is>
      </c>
      <c r="BR4" t="inlineStr">
        <is>
          <t/>
        </is>
      </c>
      <c r="BS4" t="inlineStr">
        <is>
          <t/>
        </is>
      </c>
      <c r="BT4" t="inlineStr">
        <is>
          <t/>
        </is>
      </c>
      <c r="BU4" t="inlineStr">
        <is>
          <t/>
        </is>
      </c>
      <c r="BV4" t="inlineStr">
        <is>
          <t/>
        </is>
      </c>
      <c r="BW4" t="inlineStr">
        <is>
          <t/>
        </is>
      </c>
      <c r="BX4" t="inlineStr">
        <is>
          <t/>
        </is>
      </c>
      <c r="BY4" t="inlineStr">
        <is>
          <t/>
        </is>
      </c>
      <c r="BZ4" s="2" t="inlineStr">
        <is>
          <t>obszar wrażliwy pod względem bioróżnorodności</t>
        </is>
      </c>
      <c r="CA4" s="2" t="inlineStr">
        <is>
          <t>3</t>
        </is>
      </c>
      <c r="CB4" s="2" t="inlineStr">
        <is>
          <t/>
        </is>
      </c>
      <c r="CC4" t="inlineStr">
        <is>
          <t>obszar należący do sieci obszarów chronionych Natura 2000, obiektów światowego dziedzictwa Unesco i obszary o zasadniczym znaczeniu dla bioróżnorodności, a także innych obszarów chronionych, o których mowa w dodatku D do załącznika II do rozporządzenia delegowanego Komisji (UE) 2021/2139</t>
        </is>
      </c>
      <c r="CD4" t="inlineStr">
        <is>
          <t/>
        </is>
      </c>
      <c r="CE4" t="inlineStr">
        <is>
          <t/>
        </is>
      </c>
      <c r="CF4" t="inlineStr">
        <is>
          <t/>
        </is>
      </c>
      <c r="CG4" t="inlineStr">
        <is>
          <t/>
        </is>
      </c>
      <c r="CH4" t="inlineStr">
        <is>
          <t/>
        </is>
      </c>
      <c r="CI4" t="inlineStr">
        <is>
          <t/>
        </is>
      </c>
      <c r="CJ4" t="inlineStr">
        <is>
          <t/>
        </is>
      </c>
      <c r="CK4" t="inlineStr">
        <is>
          <t/>
        </is>
      </c>
      <c r="CL4" t="inlineStr">
        <is>
          <t/>
        </is>
      </c>
      <c r="CM4" t="inlineStr">
        <is>
          <t/>
        </is>
      </c>
      <c r="CN4" t="inlineStr">
        <is>
          <t/>
        </is>
      </c>
      <c r="CO4" t="inlineStr">
        <is>
          <t/>
        </is>
      </c>
      <c r="CP4" t="inlineStr">
        <is>
          <t/>
        </is>
      </c>
      <c r="CQ4" t="inlineStr">
        <is>
          <t/>
        </is>
      </c>
      <c r="CR4" t="inlineStr">
        <is>
          <t/>
        </is>
      </c>
      <c r="CS4" t="inlineStr">
        <is>
          <t/>
        </is>
      </c>
      <c r="CT4" s="2" t="inlineStr">
        <is>
          <t>område med känslig biologisk mångfald</t>
        </is>
      </c>
      <c r="CU4" s="2" t="inlineStr">
        <is>
          <t>3</t>
        </is>
      </c>
      <c r="CV4" s="2" t="inlineStr">
        <is>
          <t/>
        </is>
      </c>
      <c r="CW4" t="inlineStr">
        <is>
          <t>Natura 2000-nätverk av skyddade områden, Unescos världsarvsområden och viktiga områden för biologisk mångfald, liksom andra skyddade områden, enligt tillägg D till bilaga II till kommissionens delegerade förordning (EU) 2021/2139</t>
        </is>
      </c>
    </row>
    <row r="5">
      <c r="A5" s="1" t="str">
        <f>HYPERLINK("https://iate.europa.eu/entry/result/1623566/all", "1623566")</f>
        <v>1623566</v>
      </c>
      <c r="B5" t="inlineStr">
        <is>
          <t>AGRICULTURE, FORESTRY AND FISHERIES</t>
        </is>
      </c>
      <c r="C5" t="inlineStr">
        <is>
          <t>AGRICULTURE, FORESTRY AND FISHERIES|forestry|forestry policy;AGRICULTURE, FORESTRY AND FISHERIES|forestry|forestry policy|forestry development</t>
        </is>
      </c>
      <c r="D5" t="inlineStr">
        <is>
          <t>yes</t>
        </is>
      </c>
      <c r="E5" t="inlineStr">
        <is>
          <t/>
        </is>
      </c>
      <c r="F5" s="2" t="inlineStr">
        <is>
          <t>повторно залесяване</t>
        </is>
      </c>
      <c r="G5" s="2" t="inlineStr">
        <is>
          <t>3</t>
        </is>
      </c>
      <c r="H5" s="2" t="inlineStr">
        <is>
          <t/>
        </is>
      </c>
      <c r="I5" t="inlineStr">
        <is>
          <t>Посаждане на нови дървета и особено типични за района растения в области, където растителната покривка е била унищожена. Практикува се за предпазване на земята срещу ерозия от вятър и вода и др.</t>
        </is>
      </c>
      <c r="J5" s="2" t="inlineStr">
        <is>
          <t>opětovné zalesňování|
znovuzalesňování</t>
        </is>
      </c>
      <c r="K5" s="2" t="inlineStr">
        <is>
          <t>3|
3</t>
        </is>
      </c>
      <c r="L5" s="2" t="inlineStr">
        <is>
          <t xml:space="preserve">preferred|
</t>
        </is>
      </c>
      <c r="M5" t="inlineStr">
        <is>
          <t/>
        </is>
      </c>
      <c r="N5" s="2" t="inlineStr">
        <is>
          <t>genplantning af skov|
gentilplantning med skov</t>
        </is>
      </c>
      <c r="O5" s="2" t="inlineStr">
        <is>
          <t>4|
4</t>
        </is>
      </c>
      <c r="P5" s="2" t="inlineStr">
        <is>
          <t xml:space="preserve">|
</t>
        </is>
      </c>
      <c r="Q5" t="inlineStr">
        <is>
          <t>Tilplantning med træer i et område, hvor der tidligere har været skov.</t>
        </is>
      </c>
      <c r="R5" s="2" t="inlineStr">
        <is>
          <t>Wiederaufforstung|
Wiederbewaldung</t>
        </is>
      </c>
      <c r="S5" s="2" t="inlineStr">
        <is>
          <t>3|
2</t>
        </is>
      </c>
      <c r="T5" s="2" t="inlineStr">
        <is>
          <t xml:space="preserve">|
</t>
        </is>
      </c>
      <c r="U5" t="inlineStr">
        <is>
          <t>Anpflanzen von Bäumen oder Aussaat von Samen als Wiederherstellung einer früheren, durch Abholzung, Sturmschäden, etc. verschwundenen Bewaldung</t>
        </is>
      </c>
      <c r="V5" s="2" t="inlineStr">
        <is>
          <t>αναδάσωση</t>
        </is>
      </c>
      <c r="W5" s="2" t="inlineStr">
        <is>
          <t>3</t>
        </is>
      </c>
      <c r="X5" s="2" t="inlineStr">
        <is>
          <t/>
        </is>
      </c>
      <c r="Y5" t="inlineStr">
        <is>
          <t>Εκ νέου φύτευση δένδρων σε περιοχή που είχε και προηγουμένως δάση</t>
        </is>
      </c>
      <c r="Z5" s="2" t="inlineStr">
        <is>
          <t>reforestation|
reafforestation|
restocking</t>
        </is>
      </c>
      <c r="AA5" s="2" t="inlineStr">
        <is>
          <t>4|
3|
3</t>
        </is>
      </c>
      <c r="AB5" s="2" t="inlineStr">
        <is>
          <t xml:space="preserve">|
|
</t>
        </is>
      </c>
      <c r="AC5" t="inlineStr">
        <is>
          <t>reestablishment of forest through planting and/or deliberate seeding on land classified as forest</t>
        </is>
      </c>
      <c r="AD5" s="2" t="inlineStr">
        <is>
          <t>repoblación forestal|
reforestación</t>
        </is>
      </c>
      <c r="AE5" s="2" t="inlineStr">
        <is>
          <t>3|
3</t>
        </is>
      </c>
      <c r="AF5" s="2" t="inlineStr">
        <is>
          <t xml:space="preserve">|
</t>
        </is>
      </c>
      <c r="AG5" t="inlineStr">
        <is>
          <t>"reforestación": repoblación de un terreno, que generalmente ya ha sido forestal, con especies forestales.
&lt;br&gt;"repoblación forestal": introducción de determinadas especies vegetales mediante siembra o plantación, en un medio con vocación forestal.</t>
        </is>
      </c>
      <c r="AH5" s="2" t="inlineStr">
        <is>
          <t>taasmetsastamine</t>
        </is>
      </c>
      <c r="AI5" s="2" t="inlineStr">
        <is>
          <t>3</t>
        </is>
      </c>
      <c r="AJ5" s="2" t="inlineStr">
        <is>
          <t/>
        </is>
      </c>
      <c r="AK5" t="inlineStr">
        <is>
          <t>otsesest inimtegevusest tingitud muutus, mille käigus metsata maa-ala, mis on olnud metsa all ja muudetud ilma metsata maa-alaks, muudetakse metsaks istutamise, külvamise või ja/või looduslikule uuenemisele inimtegevusega kaasaaitamise abil</t>
        </is>
      </c>
      <c r="AL5" s="2" t="inlineStr">
        <is>
          <t>uudelleen metsittäminen</t>
        </is>
      </c>
      <c r="AM5" s="2" t="inlineStr">
        <is>
          <t>2</t>
        </is>
      </c>
      <c r="AN5" s="2" t="inlineStr">
        <is>
          <t/>
        </is>
      </c>
      <c r="AO5" t="inlineStr">
        <is>
          <t>"Uudelleenmetsityksellä (
&lt;i&gt;reforestation&lt;/i&gt;) tarkoitetaan FAO:n määritelmän mukaan metsän uudistamista, mutta IPCC:n mukaan vain ei-metsämaan metsittämistä."</t>
        </is>
      </c>
      <c r="AP5" s="2" t="inlineStr">
        <is>
          <t>reboisement|
reforestation</t>
        </is>
      </c>
      <c r="AQ5" s="2" t="inlineStr">
        <is>
          <t>3|
3</t>
        </is>
      </c>
      <c r="AR5" s="2" t="inlineStr">
        <is>
          <t xml:space="preserve">|
</t>
        </is>
      </c>
      <c r="AS5" t="inlineStr">
        <is>
          <t>restauration ou création de zones boisées ou de forêts - par plantation, ensemencement et/ou promotion par l'homme d'un ensemencement naturel- sur des terrains ayant par le passé porté des forêts qui ont été détruites par coupe rase ("coupe à blanc") [ &lt;a href="/entry/result/1779558/all" id="ENTRY_TO_ENTRY_CONVERTER" target="_blank"&gt;IATE:1779558&lt;/a&gt; ], surexploitation, incendie, surpâturage, guerre...</t>
        </is>
      </c>
      <c r="AT5" s="2" t="inlineStr">
        <is>
          <t>athfhoraoisiú</t>
        </is>
      </c>
      <c r="AU5" s="2" t="inlineStr">
        <is>
          <t>3</t>
        </is>
      </c>
      <c r="AV5" s="2" t="inlineStr">
        <is>
          <t/>
        </is>
      </c>
      <c r="AW5" t="inlineStr">
        <is>
          <t/>
        </is>
      </c>
      <c r="AX5" s="2" t="inlineStr">
        <is>
          <t>ponovno pošumljavanje</t>
        </is>
      </c>
      <c r="AY5" s="2" t="inlineStr">
        <is>
          <t>3</t>
        </is>
      </c>
      <c r="AZ5" s="2" t="inlineStr">
        <is>
          <t/>
        </is>
      </c>
      <c r="BA5" t="inlineStr">
        <is>
          <t>prirodno ili umjetno ponovno stvaranje šuma ili popunjavanje prirodnoga podmlatka sadnjom sadnica ili sjetvom sjemena drveća i grmlja</t>
        </is>
      </c>
      <c r="BB5" s="2" t="inlineStr">
        <is>
          <t>újraerdősítés</t>
        </is>
      </c>
      <c r="BC5" s="2" t="inlineStr">
        <is>
          <t>3</t>
        </is>
      </c>
      <c r="BD5" s="2" t="inlineStr">
        <is>
          <t/>
        </is>
      </c>
      <c r="BE5" t="inlineStr">
        <is>
          <t>erdőnek nem minősülő földterület erdővé alakítása közvetlen emberi beavatkozás révén ültetéssel, magvetéssel és/vagy természetes magforrások emberi segítséggel végzett terjesztéséve</t>
        </is>
      </c>
      <c r="BF5" s="2" t="inlineStr">
        <is>
          <t>riforestazione|
rimboschimento</t>
        </is>
      </c>
      <c r="BG5" s="2" t="inlineStr">
        <is>
          <t>3|
3</t>
        </is>
      </c>
      <c r="BH5" s="2" t="inlineStr">
        <is>
          <t xml:space="preserve">|
</t>
        </is>
      </c>
      <c r="BI5" t="inlineStr">
        <is>
          <t>conversione, per azione antropica, in foresta di un terreno già in precedenza forestale, ma che nel passato è stato convertito ad altri usi, realizzata per mezzo di piantagione, semina e/o azione antropica di sostegno all’affermazione di modalità naturali di propagazione.</t>
        </is>
      </c>
      <c r="BJ5" s="2" t="inlineStr">
        <is>
          <t>miško atkūrimas</t>
        </is>
      </c>
      <c r="BK5" s="2" t="inlineStr">
        <is>
          <t>3</t>
        </is>
      </c>
      <c r="BL5" s="2" t="inlineStr">
        <is>
          <t/>
        </is>
      </c>
      <c r="BM5" t="inlineStr">
        <is>
          <t>kryptingas žmogaus vykdomas žemės, kuri nėra miškas, pavertimas vėl mišku apsodinant, apsėjant ir (arba) žmogui skatinant natūralų sėklų plitimą, taikomas tik žemei, kurioje ankščiau augo miškas</t>
        </is>
      </c>
      <c r="BN5" s="2" t="inlineStr">
        <is>
          <t>atkārtota apmežošana</t>
        </is>
      </c>
      <c r="BO5" s="2" t="inlineStr">
        <is>
          <t>3</t>
        </is>
      </c>
      <c r="BP5" s="2" t="inlineStr">
        <is>
          <t/>
        </is>
      </c>
      <c r="BQ5" t="inlineStr">
        <is>
          <t>meža stādīšana vai sēšana vietās, kurās mežs jau iepriekš bijis, bet cilvēka darbības (piem., kailcirtes) vai dabisku procesu (piem., dabas ugunsgrēku) rezultātā izzudis vai iznīcināts</t>
        </is>
      </c>
      <c r="BR5" s="2" t="inlineStr">
        <is>
          <t>riforestazzjoni</t>
        </is>
      </c>
      <c r="BS5" s="2" t="inlineStr">
        <is>
          <t>3</t>
        </is>
      </c>
      <c r="BT5" s="2" t="inlineStr">
        <is>
          <t/>
        </is>
      </c>
      <c r="BU5" t="inlineStr">
        <is>
          <t>kwalunkwe konverżjoni, li tirriżulta minn azzjoni diretta tal-bniedem, ta' art li mhijiex foresta għal foresta permezz tat-taħwil, taż-żrigħ u/jew tal-promozzjoni, li tirriżulta minn azzjoni tal-bniedem, ta' sorsi naturali taż-żrieragħ, fuq art li oriġinarjament kienet miksija b'foresta, iżda li mbagħad kienet inbidlet f'art mingħajr foresta</t>
        </is>
      </c>
      <c r="BV5" s="2" t="inlineStr">
        <is>
          <t>herbebossing</t>
        </is>
      </c>
      <c r="BW5" s="2" t="inlineStr">
        <is>
          <t>3</t>
        </is>
      </c>
      <c r="BX5" s="2" t="inlineStr">
        <is>
          <t/>
        </is>
      </c>
      <c r="BY5" t="inlineStr">
        <is>
          <t>aanplant of natuurlijke aangroei van een bos in een gebied dat voorheen bebost was</t>
        </is>
      </c>
      <c r="BZ5" s="2" t="inlineStr">
        <is>
          <t>ponowne zalesianie</t>
        </is>
      </c>
      <c r="CA5" s="2" t="inlineStr">
        <is>
          <t>2</t>
        </is>
      </c>
      <c r="CB5" s="2" t="inlineStr">
        <is>
          <t/>
        </is>
      </c>
      <c r="CC5" t="inlineStr">
        <is>
          <t>bezpośrednio spowodowane przez człowieka przekształcenie terenu niezalesionego w zalesiony przez sadzenie, siew i/lub promocję naturalnych zasobów nasion na terenie, który wcześniej był zalesiony i który został przekształcony w teren niezalesiony</t>
        </is>
      </c>
      <c r="CD5" s="2" t="inlineStr">
        <is>
          <t>reflorestação|
rearborização</t>
        </is>
      </c>
      <c r="CE5" s="2" t="inlineStr">
        <is>
          <t>3|
3</t>
        </is>
      </c>
      <c r="CF5" s="2" t="inlineStr">
        <is>
          <t xml:space="preserve">|
</t>
        </is>
      </c>
      <c r="CG5" t="inlineStr">
        <is>
          <t>Repovoamento, através de técnicas silvícolas, de um terreno não florestal que fora ocupado no passado por floresta.</t>
        </is>
      </c>
      <c r="CH5" s="2" t="inlineStr">
        <is>
          <t>reîmpădurire</t>
        </is>
      </c>
      <c r="CI5" s="2" t="inlineStr">
        <is>
          <t>3</t>
        </is>
      </c>
      <c r="CJ5" s="2" t="inlineStr">
        <is>
          <t/>
        </is>
      </c>
      <c r="CK5" t="inlineStr">
        <is>
          <t/>
        </is>
      </c>
      <c r="CL5" s="2" t="inlineStr">
        <is>
          <t>obnova lesa|
opätovné zalesňovanie</t>
        </is>
      </c>
      <c r="CM5" s="2" t="inlineStr">
        <is>
          <t>3|
3</t>
        </is>
      </c>
      <c r="CN5" s="2" t="inlineStr">
        <is>
          <t xml:space="preserve">preferred|
</t>
        </is>
      </c>
      <c r="CO5" t="inlineStr">
        <is>
          <t>umelé založenie lesa na pôde, na ktorej les predtým bol, pričom sa pôvodné druhy stromov môžu nahradiť novými a podstatne odlišnými druhmi alebo genetickými odrodami</t>
        </is>
      </c>
      <c r="CP5" s="2" t="inlineStr">
        <is>
          <t>ponovno pogozdovanje</t>
        </is>
      </c>
      <c r="CQ5" s="2" t="inlineStr">
        <is>
          <t>3</t>
        </is>
      </c>
      <c r="CR5" s="2" t="inlineStr">
        <is>
          <t/>
        </is>
      </c>
      <c r="CS5" t="inlineStr">
        <is>
          <t>Proces ponovnega sajenja dreves na ozemlju, na katerem so v relativno nedavni preteklosti gozdove krčili.</t>
        </is>
      </c>
      <c r="CT5" s="2" t="inlineStr">
        <is>
          <t>återbeskogning</t>
        </is>
      </c>
      <c r="CU5" s="2" t="inlineStr">
        <is>
          <t>3</t>
        </is>
      </c>
      <c r="CV5" s="2" t="inlineStr">
        <is>
          <t/>
        </is>
      </c>
      <c r="CW5" t="inlineStr">
        <is>
          <t>"återbeskogning, förnyelse av skog efter t.ex. avverkning eller brand. Ofta, men ologiskt, talar man om föryngring. Återbeskogning kan ske både på naturlig väg genom självsådd från kvarlämnade fröträd (vanligen tall) eller från omgivande bestånd och genom sådd eller (vanligast) plantering, i regel efter någon form av markberedning. "</t>
        </is>
      </c>
    </row>
    <row r="6">
      <c r="A6" s="1" t="str">
        <f>HYPERLINK("https://iate.europa.eu/entry/result/3639692/all", "3639692")</f>
        <v>3639692</v>
      </c>
      <c r="B6" t="inlineStr">
        <is>
          <t>ENVIRONMENT;ECONOMICS</t>
        </is>
      </c>
      <c r="C6" t="inlineStr">
        <is>
          <t>ENVIRONMENT|environmental policy|climate change policy;ECONOMICS|national accounts|accounting system</t>
        </is>
      </c>
      <c r="D6" t="inlineStr">
        <is>
          <t>yes</t>
        </is>
      </c>
      <c r="E6" t="inlineStr">
        <is>
          <t/>
        </is>
      </c>
      <c r="F6" t="inlineStr">
        <is>
          <t/>
        </is>
      </c>
      <c r="G6" t="inlineStr">
        <is>
          <t/>
        </is>
      </c>
      <c r="H6" t="inlineStr">
        <is>
          <t/>
        </is>
      </c>
      <c r="I6" t="inlineStr">
        <is>
          <t/>
        </is>
      </c>
      <c r="J6" t="inlineStr">
        <is>
          <t/>
        </is>
      </c>
      <c r="K6" t="inlineStr">
        <is>
          <t/>
        </is>
      </c>
      <c r="L6" t="inlineStr">
        <is>
          <t/>
        </is>
      </c>
      <c r="M6" t="inlineStr">
        <is>
          <t/>
        </is>
      </c>
      <c r="N6" t="inlineStr">
        <is>
          <t/>
        </is>
      </c>
      <c r="O6" t="inlineStr">
        <is>
          <t/>
        </is>
      </c>
      <c r="P6" t="inlineStr">
        <is>
          <t/>
        </is>
      </c>
      <c r="Q6" t="inlineStr">
        <is>
          <t/>
        </is>
      </c>
      <c r="R6" t="inlineStr">
        <is>
          <t/>
        </is>
      </c>
      <c r="S6" t="inlineStr">
        <is>
          <t/>
        </is>
      </c>
      <c r="T6" t="inlineStr">
        <is>
          <t/>
        </is>
      </c>
      <c r="U6" t="inlineStr">
        <is>
          <t/>
        </is>
      </c>
      <c r="V6" t="inlineStr">
        <is>
          <t/>
        </is>
      </c>
      <c r="W6" t="inlineStr">
        <is>
          <t/>
        </is>
      </c>
      <c r="X6" t="inlineStr">
        <is>
          <t/>
        </is>
      </c>
      <c r="Y6" t="inlineStr">
        <is>
          <t/>
        </is>
      </c>
      <c r="Z6" s="2" t="inlineStr">
        <is>
          <t>rehabilitation</t>
        </is>
      </c>
      <c r="AA6" s="2" t="inlineStr">
        <is>
          <t>3</t>
        </is>
      </c>
      <c r="AB6" s="2" t="inlineStr">
        <is>
          <t/>
        </is>
      </c>
      <c r="AC6" t="inlineStr">
        <is>
          <t>&lt;div&gt;environmental management actions that aim to reinstate a level of ecosystem functioning on degraded sites, where the goal is renewed and ongoing provision of ecosystem services rather than the biodiversity and integrity of a designated natural or semi-natural reference ecosystem&lt;br&gt;&lt;/div&gt;</t>
        </is>
      </c>
      <c r="AD6" t="inlineStr">
        <is>
          <t/>
        </is>
      </c>
      <c r="AE6" t="inlineStr">
        <is>
          <t/>
        </is>
      </c>
      <c r="AF6" t="inlineStr">
        <is>
          <t/>
        </is>
      </c>
      <c r="AG6" t="inlineStr">
        <is>
          <t/>
        </is>
      </c>
      <c r="AH6" t="inlineStr">
        <is>
          <t/>
        </is>
      </c>
      <c r="AI6" t="inlineStr">
        <is>
          <t/>
        </is>
      </c>
      <c r="AJ6" t="inlineStr">
        <is>
          <t/>
        </is>
      </c>
      <c r="AK6" t="inlineStr">
        <is>
          <t/>
        </is>
      </c>
      <c r="AL6" t="inlineStr">
        <is>
          <t/>
        </is>
      </c>
      <c r="AM6" t="inlineStr">
        <is>
          <t/>
        </is>
      </c>
      <c r="AN6" t="inlineStr">
        <is>
          <t/>
        </is>
      </c>
      <c r="AO6" t="inlineStr">
        <is>
          <t/>
        </is>
      </c>
      <c r="AP6" s="2" t="inlineStr">
        <is>
          <t>réhabilitation</t>
        </is>
      </c>
      <c r="AQ6" s="2" t="inlineStr">
        <is>
          <t>3</t>
        </is>
      </c>
      <c r="AR6" s="2" t="inlineStr">
        <is>
          <t/>
        </is>
      </c>
      <c r="AS6" t="inlineStr">
        <is>
          <t>action de gestion environnementale visant à rétablir un niveau de 
fonctionnement écosystémique sur des sites dégradés, où l’objectif est 
la fourniture renouvelée et continue de services écosystémiques plutôt 
que la biodiversité et l’intégrité d’un écosystème de référence naturel 
ou semi-naturel désigné</t>
        </is>
      </c>
      <c r="AT6" t="inlineStr">
        <is>
          <t/>
        </is>
      </c>
      <c r="AU6" t="inlineStr">
        <is>
          <t/>
        </is>
      </c>
      <c r="AV6" t="inlineStr">
        <is>
          <t/>
        </is>
      </c>
      <c r="AW6" t="inlineStr">
        <is>
          <t/>
        </is>
      </c>
      <c r="AX6" t="inlineStr">
        <is>
          <t/>
        </is>
      </c>
      <c r="AY6" t="inlineStr">
        <is>
          <t/>
        </is>
      </c>
      <c r="AZ6" t="inlineStr">
        <is>
          <t/>
        </is>
      </c>
      <c r="BA6" t="inlineStr">
        <is>
          <t/>
        </is>
      </c>
      <c r="BB6" t="inlineStr">
        <is>
          <t/>
        </is>
      </c>
      <c r="BC6" t="inlineStr">
        <is>
          <t/>
        </is>
      </c>
      <c r="BD6" t="inlineStr">
        <is>
          <t/>
        </is>
      </c>
      <c r="BE6" t="inlineStr">
        <is>
          <t/>
        </is>
      </c>
      <c r="BF6" t="inlineStr">
        <is>
          <t/>
        </is>
      </c>
      <c r="BG6" t="inlineStr">
        <is>
          <t/>
        </is>
      </c>
      <c r="BH6" t="inlineStr">
        <is>
          <t/>
        </is>
      </c>
      <c r="BI6" t="inlineStr">
        <is>
          <t/>
        </is>
      </c>
      <c r="BJ6" t="inlineStr">
        <is>
          <t/>
        </is>
      </c>
      <c r="BK6" t="inlineStr">
        <is>
          <t/>
        </is>
      </c>
      <c r="BL6" t="inlineStr">
        <is>
          <t/>
        </is>
      </c>
      <c r="BM6" t="inlineStr">
        <is>
          <t/>
        </is>
      </c>
      <c r="BN6" t="inlineStr">
        <is>
          <t/>
        </is>
      </c>
      <c r="BO6" t="inlineStr">
        <is>
          <t/>
        </is>
      </c>
      <c r="BP6" t="inlineStr">
        <is>
          <t/>
        </is>
      </c>
      <c r="BQ6" t="inlineStr">
        <is>
          <t/>
        </is>
      </c>
      <c r="BR6" t="inlineStr">
        <is>
          <t/>
        </is>
      </c>
      <c r="BS6" t="inlineStr">
        <is>
          <t/>
        </is>
      </c>
      <c r="BT6" t="inlineStr">
        <is>
          <t/>
        </is>
      </c>
      <c r="BU6" t="inlineStr">
        <is>
          <t/>
        </is>
      </c>
      <c r="BV6" t="inlineStr">
        <is>
          <t/>
        </is>
      </c>
      <c r="BW6" t="inlineStr">
        <is>
          <t/>
        </is>
      </c>
      <c r="BX6" t="inlineStr">
        <is>
          <t/>
        </is>
      </c>
      <c r="BY6" t="inlineStr">
        <is>
          <t/>
        </is>
      </c>
      <c r="BZ6" t="inlineStr">
        <is>
          <t/>
        </is>
      </c>
      <c r="CA6" t="inlineStr">
        <is>
          <t/>
        </is>
      </c>
      <c r="CB6" t="inlineStr">
        <is>
          <t/>
        </is>
      </c>
      <c r="CC6" t="inlineStr">
        <is>
          <t/>
        </is>
      </c>
      <c r="CD6" t="inlineStr">
        <is>
          <t/>
        </is>
      </c>
      <c r="CE6" t="inlineStr">
        <is>
          <t/>
        </is>
      </c>
      <c r="CF6" t="inlineStr">
        <is>
          <t/>
        </is>
      </c>
      <c r="CG6" t="inlineStr">
        <is>
          <t/>
        </is>
      </c>
      <c r="CH6" t="inlineStr">
        <is>
          <t/>
        </is>
      </c>
      <c r="CI6" t="inlineStr">
        <is>
          <t/>
        </is>
      </c>
      <c r="CJ6" t="inlineStr">
        <is>
          <t/>
        </is>
      </c>
      <c r="CK6" t="inlineStr">
        <is>
          <t/>
        </is>
      </c>
      <c r="CL6" t="inlineStr">
        <is>
          <t/>
        </is>
      </c>
      <c r="CM6" t="inlineStr">
        <is>
          <t/>
        </is>
      </c>
      <c r="CN6" t="inlineStr">
        <is>
          <t/>
        </is>
      </c>
      <c r="CO6" t="inlineStr">
        <is>
          <t/>
        </is>
      </c>
      <c r="CP6" t="inlineStr">
        <is>
          <t/>
        </is>
      </c>
      <c r="CQ6" t="inlineStr">
        <is>
          <t/>
        </is>
      </c>
      <c r="CR6" t="inlineStr">
        <is>
          <t/>
        </is>
      </c>
      <c r="CS6" t="inlineStr">
        <is>
          <t/>
        </is>
      </c>
      <c r="CT6" t="inlineStr">
        <is>
          <t/>
        </is>
      </c>
      <c r="CU6" t="inlineStr">
        <is>
          <t/>
        </is>
      </c>
      <c r="CV6" t="inlineStr">
        <is>
          <t/>
        </is>
      </c>
      <c r="CW6" t="inlineStr">
        <is>
          <t/>
        </is>
      </c>
    </row>
    <row r="7">
      <c r="A7" s="1" t="str">
        <f>HYPERLINK("https://iate.europa.eu/entry/result/45298/all", "45298")</f>
        <v>45298</v>
      </c>
      <c r="B7" t="inlineStr">
        <is>
          <t>SCIENCE</t>
        </is>
      </c>
      <c r="C7" t="inlineStr">
        <is>
          <t>SCIENCE|natural and applied sciences|earth sciences|oceanography</t>
        </is>
      </c>
      <c r="D7" t="inlineStr">
        <is>
          <t>yes</t>
        </is>
      </c>
      <c r="E7" t="inlineStr">
        <is>
          <t/>
        </is>
      </c>
      <c r="F7" t="inlineStr">
        <is>
          <t/>
        </is>
      </c>
      <c r="G7" t="inlineStr">
        <is>
          <t/>
        </is>
      </c>
      <c r="H7" t="inlineStr">
        <is>
          <t/>
        </is>
      </c>
      <c r="I7" t="inlineStr">
        <is>
          <t/>
        </is>
      </c>
      <c r="J7" s="2" t="inlineStr">
        <is>
          <t>bariérový útes</t>
        </is>
      </c>
      <c r="K7" s="2" t="inlineStr">
        <is>
          <t>3</t>
        </is>
      </c>
      <c r="L7" s="2" t="inlineStr">
        <is>
          <t/>
        </is>
      </c>
      <c r="M7" t="inlineStr">
        <is>
          <t>druh korálového útesu, vyvinut dále od pobřeží, takže mezi pobřežím a útesem je různě rozsáhlá laguna</t>
        </is>
      </c>
      <c r="N7" s="2" t="inlineStr">
        <is>
          <t>voldrev</t>
        </is>
      </c>
      <c r="O7" s="2" t="inlineStr">
        <is>
          <t>3</t>
        </is>
      </c>
      <c r="P7" s="2" t="inlineStr">
        <is>
          <t/>
        </is>
      </c>
      <c r="Q7" t="inlineStr">
        <is>
          <t/>
        </is>
      </c>
      <c r="R7" s="2" t="inlineStr">
        <is>
          <t>Barriereriff</t>
        </is>
      </c>
      <c r="S7" s="2" t="inlineStr">
        <is>
          <t>3</t>
        </is>
      </c>
      <c r="T7" s="2" t="inlineStr">
        <is>
          <t/>
        </is>
      </c>
      <c r="U7" t="inlineStr">
        <is>
          <t/>
        </is>
      </c>
      <c r="V7" s="2" t="inlineStr">
        <is>
          <t>κοραλλιογενές φράγμα|
κοραλλιογενής ύφαλος|
φραγματικός ύφαλος</t>
        </is>
      </c>
      <c r="W7" s="2" t="inlineStr">
        <is>
          <t>3|
3|
3</t>
        </is>
      </c>
      <c r="X7" s="2" t="inlineStr">
        <is>
          <t xml:space="preserve">preferred|
|
</t>
        </is>
      </c>
      <c r="Y7" t="inlineStr">
        <is>
          <t>εκτενές γραμμικό σύμπλεγμα υφάλων παράλληλο της ακτογραμμής, το οποίο, από τη μία πλευρά του, συνορεύει με τα βαθιά ύδατα ενώ διαχωρίζεται από την ακτή με βαθιά και μεγάλου πλάτους ύδατα</t>
        </is>
      </c>
      <c r="Z7" s="2" t="inlineStr">
        <is>
          <t>barrier reef|
barrier-reef</t>
        </is>
      </c>
      <c r="AA7" s="2" t="inlineStr">
        <is>
          <t>3|
1</t>
        </is>
      </c>
      <c r="AB7" s="2" t="inlineStr">
        <is>
          <t xml:space="preserve">|
</t>
        </is>
      </c>
      <c r="AC7" t="inlineStr">
        <is>
          <t>extensive linear reef complex running parallel to the coastline,
with one side neighbouring deep water, and separated from the shore by some
distance by deep and broad body of water</t>
        </is>
      </c>
      <c r="AD7" s="2" t="inlineStr">
        <is>
          <t>arrecife de coral</t>
        </is>
      </c>
      <c r="AE7" s="2" t="inlineStr">
        <is>
          <t>3</t>
        </is>
      </c>
      <c r="AF7" s="2" t="inlineStr">
        <is>
          <t/>
        </is>
      </c>
      <c r="AG7" t="inlineStr">
        <is>
          <t/>
        </is>
      </c>
      <c r="AH7" t="inlineStr">
        <is>
          <t/>
        </is>
      </c>
      <c r="AI7" t="inlineStr">
        <is>
          <t/>
        </is>
      </c>
      <c r="AJ7" t="inlineStr">
        <is>
          <t/>
        </is>
      </c>
      <c r="AK7" t="inlineStr">
        <is>
          <t/>
        </is>
      </c>
      <c r="AL7" s="2" t="inlineStr">
        <is>
          <t>rantariutta, valliriutta</t>
        </is>
      </c>
      <c r="AM7" s="2" t="inlineStr">
        <is>
          <t>3</t>
        </is>
      </c>
      <c r="AN7" s="2" t="inlineStr">
        <is>
          <t/>
        </is>
      </c>
      <c r="AO7" t="inlineStr">
        <is>
          <t/>
        </is>
      </c>
      <c r="AP7" s="2" t="inlineStr">
        <is>
          <t>récif barrière</t>
        </is>
      </c>
      <c r="AQ7" s="2" t="inlineStr">
        <is>
          <t>3</t>
        </is>
      </c>
      <c r="AR7" s="2" t="inlineStr">
        <is>
          <t/>
        </is>
      </c>
      <c r="AS7" t="inlineStr">
        <is>
          <t/>
        </is>
      </c>
      <c r="AT7" s="2" t="inlineStr">
        <is>
          <t>sceir bhacainneach</t>
        </is>
      </c>
      <c r="AU7" s="2" t="inlineStr">
        <is>
          <t>3</t>
        </is>
      </c>
      <c r="AV7" s="2" t="inlineStr">
        <is>
          <t/>
        </is>
      </c>
      <c r="AW7" t="inlineStr">
        <is>
          <t/>
        </is>
      </c>
      <c r="AX7" t="inlineStr">
        <is>
          <t/>
        </is>
      </c>
      <c r="AY7" t="inlineStr">
        <is>
          <t/>
        </is>
      </c>
      <c r="AZ7" t="inlineStr">
        <is>
          <t/>
        </is>
      </c>
      <c r="BA7" t="inlineStr">
        <is>
          <t/>
        </is>
      </c>
      <c r="BB7" t="inlineStr">
        <is>
          <t/>
        </is>
      </c>
      <c r="BC7" t="inlineStr">
        <is>
          <t/>
        </is>
      </c>
      <c r="BD7" t="inlineStr">
        <is>
          <t/>
        </is>
      </c>
      <c r="BE7" t="inlineStr">
        <is>
          <t/>
        </is>
      </c>
      <c r="BF7" s="2" t="inlineStr">
        <is>
          <t>barriera di scogli</t>
        </is>
      </c>
      <c r="BG7" s="2" t="inlineStr">
        <is>
          <t>3</t>
        </is>
      </c>
      <c r="BH7" s="2" t="inlineStr">
        <is>
          <t/>
        </is>
      </c>
      <c r="BI7" t="inlineStr">
        <is>
          <t/>
        </is>
      </c>
      <c r="BJ7" s="2" t="inlineStr">
        <is>
          <t>barjerinis rifas</t>
        </is>
      </c>
      <c r="BK7" s="2" t="inlineStr">
        <is>
          <t>3</t>
        </is>
      </c>
      <c r="BL7" s="2" t="inlineStr">
        <is>
          <t/>
        </is>
      </c>
      <c r="BM7" t="inlineStr">
        <is>
          <t>šiltųjų jūrų dugno gūburys, ištįsęs lygiagrečiai su salų ar žemynų krantais, nuo sausumos skiriamas lagūnos</t>
        </is>
      </c>
      <c r="BN7" t="inlineStr">
        <is>
          <t/>
        </is>
      </c>
      <c r="BO7" t="inlineStr">
        <is>
          <t/>
        </is>
      </c>
      <c r="BP7" t="inlineStr">
        <is>
          <t/>
        </is>
      </c>
      <c r="BQ7" t="inlineStr">
        <is>
          <t/>
        </is>
      </c>
      <c r="BR7" t="inlineStr">
        <is>
          <t/>
        </is>
      </c>
      <c r="BS7" t="inlineStr">
        <is>
          <t/>
        </is>
      </c>
      <c r="BT7" t="inlineStr">
        <is>
          <t/>
        </is>
      </c>
      <c r="BU7" t="inlineStr">
        <is>
          <t/>
        </is>
      </c>
      <c r="BV7" s="2" t="inlineStr">
        <is>
          <t>barrièrerif</t>
        </is>
      </c>
      <c r="BW7" s="2" t="inlineStr">
        <is>
          <t>3</t>
        </is>
      </c>
      <c r="BX7" s="2" t="inlineStr">
        <is>
          <t/>
        </is>
      </c>
      <c r="BY7" t="inlineStr">
        <is>
          <t/>
        </is>
      </c>
      <c r="BZ7" s="2" t="inlineStr">
        <is>
          <t>rafa barierowa</t>
        </is>
      </c>
      <c r="CA7" s="2" t="inlineStr">
        <is>
          <t>3</t>
        </is>
      </c>
      <c r="CB7" s="2" t="inlineStr">
        <is>
          <t/>
        </is>
      </c>
      <c r="CC7" t="inlineStr">
        <is>
          <t>rafa w formie wału biegnącego wzdłuż lądu, oddzielony od niego płytką laguną (szerokości do kilkunastu km)</t>
        </is>
      </c>
      <c r="CD7" s="2" t="inlineStr">
        <is>
          <t>recife barreira|
barreiras de recifes</t>
        </is>
      </c>
      <c r="CE7" s="2" t="inlineStr">
        <is>
          <t>3|
3</t>
        </is>
      </c>
      <c r="CF7" s="2" t="inlineStr">
        <is>
          <t xml:space="preserve">|
</t>
        </is>
      </c>
      <c r="CG7" t="inlineStr">
        <is>
          <t/>
        </is>
      </c>
      <c r="CH7" t="inlineStr">
        <is>
          <t/>
        </is>
      </c>
      <c r="CI7" t="inlineStr">
        <is>
          <t/>
        </is>
      </c>
      <c r="CJ7" t="inlineStr">
        <is>
          <t/>
        </is>
      </c>
      <c r="CK7" t="inlineStr">
        <is>
          <t/>
        </is>
      </c>
      <c r="CL7" t="inlineStr">
        <is>
          <t/>
        </is>
      </c>
      <c r="CM7" t="inlineStr">
        <is>
          <t/>
        </is>
      </c>
      <c r="CN7" t="inlineStr">
        <is>
          <t/>
        </is>
      </c>
      <c r="CO7" t="inlineStr">
        <is>
          <t/>
        </is>
      </c>
      <c r="CP7" s="2" t="inlineStr">
        <is>
          <t>oviralni greben</t>
        </is>
      </c>
      <c r="CQ7" s="2" t="inlineStr">
        <is>
          <t>3</t>
        </is>
      </c>
      <c r="CR7" s="2" t="inlineStr">
        <is>
          <t/>
        </is>
      </c>
      <c r="CS7" t="inlineStr">
        <is>
          <t/>
        </is>
      </c>
      <c r="CT7" t="inlineStr">
        <is>
          <t/>
        </is>
      </c>
      <c r="CU7" t="inlineStr">
        <is>
          <t/>
        </is>
      </c>
      <c r="CV7" t="inlineStr">
        <is>
          <t/>
        </is>
      </c>
      <c r="CW7" t="inlineStr">
        <is>
          <t/>
        </is>
      </c>
    </row>
    <row r="8">
      <c r="A8" s="1" t="str">
        <f>HYPERLINK("https://iate.europa.eu/entry/result/45834/all", "45834")</f>
        <v>45834</v>
      </c>
      <c r="B8" t="inlineStr">
        <is>
          <t>SCIENCE</t>
        </is>
      </c>
      <c r="C8" t="inlineStr">
        <is>
          <t>SCIENCE|natural and applied sciences|earth sciences|oceanography</t>
        </is>
      </c>
      <c r="D8" t="inlineStr">
        <is>
          <t>yes</t>
        </is>
      </c>
      <c r="E8" t="inlineStr">
        <is>
          <t/>
        </is>
      </c>
      <c r="F8" t="inlineStr">
        <is>
          <t/>
        </is>
      </c>
      <c r="G8" t="inlineStr">
        <is>
          <t/>
        </is>
      </c>
      <c r="H8" t="inlineStr">
        <is>
          <t/>
        </is>
      </c>
      <c r="I8" t="inlineStr">
        <is>
          <t/>
        </is>
      </c>
      <c r="J8" s="2" t="inlineStr">
        <is>
          <t>korálový útes</t>
        </is>
      </c>
      <c r="K8" s="2" t="inlineStr">
        <is>
          <t>3</t>
        </is>
      </c>
      <c r="L8" s="2" t="inlineStr">
        <is>
          <t/>
        </is>
      </c>
      <c r="M8" t="inlineStr">
        <is>
          <t>útes, jehož základna je tvořena zlámanými a neživými vápencovými kostrami mořských láčkovců (korálnatců), skořápkami mušlí, trubkovitými mořskými červy a vápenatými řasami, a jeho povrch je tvořen buněčnými vrstvami nematocyst a zooxanthellae</t>
        </is>
      </c>
      <c r="N8" s="2" t="inlineStr">
        <is>
          <t>koralrev</t>
        </is>
      </c>
      <c r="O8" s="2" t="inlineStr">
        <is>
          <t>3</t>
        </is>
      </c>
      <c r="P8" s="2" t="inlineStr">
        <is>
          <t/>
        </is>
      </c>
      <c r="Q8" t="inlineStr">
        <is>
          <t/>
        </is>
      </c>
      <c r="R8" s="2" t="inlineStr">
        <is>
          <t>Korallenriff</t>
        </is>
      </c>
      <c r="S8" s="2" t="inlineStr">
        <is>
          <t>3</t>
        </is>
      </c>
      <c r="T8" s="2" t="inlineStr">
        <is>
          <t/>
        </is>
      </c>
      <c r="U8" t="inlineStr">
        <is>
          <t/>
        </is>
      </c>
      <c r="V8" s="2" t="inlineStr">
        <is>
          <t>κοραλλιογενής ύφαλος</t>
        </is>
      </c>
      <c r="W8" s="2" t="inlineStr">
        <is>
          <t>3</t>
        </is>
      </c>
      <c r="X8" s="2" t="inlineStr">
        <is>
          <t/>
        </is>
      </c>
      <c r="Y8" t="inlineStr">
        <is>
          <t>&lt;a href="https://iate.europa.eu/entry/result/1159799/en-el" target="_blank"&gt;υφαλορράχη&lt;/a&gt; ή λοφίσκος που σχηματίζεται σε ρηχές ωκεανικές περιοχές από φύκια και τους ασβεστώδεις σκελετούς ορισμένων κοιλεντερωτών, με σημαντικότερα εξ αυτών τους πολύποδες κοραλλιών</t>
        </is>
      </c>
      <c r="Z8" s="2" t="inlineStr">
        <is>
          <t>coral reef</t>
        </is>
      </c>
      <c r="AA8" s="2" t="inlineStr">
        <is>
          <t>3</t>
        </is>
      </c>
      <c r="AB8" s="2" t="inlineStr">
        <is>
          <t/>
        </is>
      </c>
      <c r="AC8" t="inlineStr">
        <is>
          <t>ridge or hummock formed in shallow ocean areas by algae and the calcareous skeletons of certain coelenterates, of which coral polyps are the most important</t>
        </is>
      </c>
      <c r="AD8" s="2" t="inlineStr">
        <is>
          <t>arrecife de coral|
arrecife coralino</t>
        </is>
      </c>
      <c r="AE8" s="2" t="inlineStr">
        <is>
          <t>3|
1</t>
        </is>
      </c>
      <c r="AF8" s="2" t="inlineStr">
        <is>
          <t xml:space="preserve">|
</t>
        </is>
      </c>
      <c r="AG8" t="inlineStr">
        <is>
          <t/>
        </is>
      </c>
      <c r="AH8" t="inlineStr">
        <is>
          <t/>
        </is>
      </c>
      <c r="AI8" t="inlineStr">
        <is>
          <t/>
        </is>
      </c>
      <c r="AJ8" t="inlineStr">
        <is>
          <t/>
        </is>
      </c>
      <c r="AK8" t="inlineStr">
        <is>
          <t/>
        </is>
      </c>
      <c r="AL8" s="2" t="inlineStr">
        <is>
          <t>koralliriutta</t>
        </is>
      </c>
      <c r="AM8" s="2" t="inlineStr">
        <is>
          <t>3</t>
        </is>
      </c>
      <c r="AN8" s="2" t="inlineStr">
        <is>
          <t/>
        </is>
      </c>
      <c r="AO8" t="inlineStr">
        <is>
          <t/>
        </is>
      </c>
      <c r="AP8" s="2" t="inlineStr">
        <is>
          <t>récif corallien</t>
        </is>
      </c>
      <c r="AQ8" s="2" t="inlineStr">
        <is>
          <t>3</t>
        </is>
      </c>
      <c r="AR8" s="2" t="inlineStr">
        <is>
          <t/>
        </is>
      </c>
      <c r="AS8" t="inlineStr">
        <is>
          <t>récifs qui, dans les mers tropicales, on été produits par des organismes sécrétant dans leurs tissus des quantités importantes de calcaire.</t>
        </is>
      </c>
      <c r="AT8" s="2" t="inlineStr">
        <is>
          <t>sceir coiréil</t>
        </is>
      </c>
      <c r="AU8" s="2" t="inlineStr">
        <is>
          <t>3</t>
        </is>
      </c>
      <c r="AV8" s="2" t="inlineStr">
        <is>
          <t/>
        </is>
      </c>
      <c r="AW8" t="inlineStr">
        <is>
          <t/>
        </is>
      </c>
      <c r="AX8" t="inlineStr">
        <is>
          <t/>
        </is>
      </c>
      <c r="AY8" t="inlineStr">
        <is>
          <t/>
        </is>
      </c>
      <c r="AZ8" t="inlineStr">
        <is>
          <t/>
        </is>
      </c>
      <c r="BA8" t="inlineStr">
        <is>
          <t/>
        </is>
      </c>
      <c r="BB8" t="inlineStr">
        <is>
          <t/>
        </is>
      </c>
      <c r="BC8" t="inlineStr">
        <is>
          <t/>
        </is>
      </c>
      <c r="BD8" t="inlineStr">
        <is>
          <t/>
        </is>
      </c>
      <c r="BE8" t="inlineStr">
        <is>
          <t/>
        </is>
      </c>
      <c r="BF8" s="2" t="inlineStr">
        <is>
          <t>barriera corallina|
banco di corallo</t>
        </is>
      </c>
      <c r="BG8" s="2" t="inlineStr">
        <is>
          <t>3|
3</t>
        </is>
      </c>
      <c r="BH8" s="2" t="inlineStr">
        <is>
          <t xml:space="preserve">|
</t>
        </is>
      </c>
      <c r="BI8" t="inlineStr">
        <is>
          <t/>
        </is>
      </c>
      <c r="BJ8" s="2" t="inlineStr">
        <is>
          <t>koralų rifas</t>
        </is>
      </c>
      <c r="BK8" s="2" t="inlineStr">
        <is>
          <t>3</t>
        </is>
      </c>
      <c r="BL8" s="2" t="inlineStr">
        <is>
          <t/>
        </is>
      </c>
      <c r="BM8" t="inlineStr">
        <is>
          <t>tropinių jūrų sekluma arba sala, susidariusios iš kolonijinių madreporinių koralų ir kitų organizmų klintinių skeletų sankaupų, o paviršiuje – ir iš gyvų koralų</t>
        </is>
      </c>
      <c r="BN8" t="inlineStr">
        <is>
          <t/>
        </is>
      </c>
      <c r="BO8" t="inlineStr">
        <is>
          <t/>
        </is>
      </c>
      <c r="BP8" t="inlineStr">
        <is>
          <t/>
        </is>
      </c>
      <c r="BQ8" t="inlineStr">
        <is>
          <t/>
        </is>
      </c>
      <c r="BR8" s="2" t="inlineStr">
        <is>
          <t>skoll tal-qroll</t>
        </is>
      </c>
      <c r="BS8" s="2" t="inlineStr">
        <is>
          <t>3</t>
        </is>
      </c>
      <c r="BT8" s="2" t="inlineStr">
        <is>
          <t/>
        </is>
      </c>
      <c r="BU8" t="inlineStr">
        <is>
          <t/>
        </is>
      </c>
      <c r="BV8" s="2" t="inlineStr">
        <is>
          <t>koraalrif</t>
        </is>
      </c>
      <c r="BW8" s="2" t="inlineStr">
        <is>
          <t>3</t>
        </is>
      </c>
      <c r="BX8" s="2" t="inlineStr">
        <is>
          <t/>
        </is>
      </c>
      <c r="BY8" t="inlineStr">
        <is>
          <t/>
        </is>
      </c>
      <c r="BZ8" s="2" t="inlineStr">
        <is>
          <t>rafa koralowa</t>
        </is>
      </c>
      <c r="CA8" s="2" t="inlineStr">
        <is>
          <t>3</t>
        </is>
      </c>
      <c r="CB8" s="2" t="inlineStr">
        <is>
          <t/>
        </is>
      </c>
      <c r="CC8" t="inlineStr">
        <is>
          <t>rafa będąca nagromadzeniem szkieletów organizmów rafotwórczych</t>
        </is>
      </c>
      <c r="CD8" s="2" t="inlineStr">
        <is>
          <t>recife de corais|
recife de coral|
recifes de coral</t>
        </is>
      </c>
      <c r="CE8" s="2" t="inlineStr">
        <is>
          <t>2|
3|
3</t>
        </is>
      </c>
      <c r="CF8" s="2" t="inlineStr">
        <is>
          <t xml:space="preserve">|
|
</t>
        </is>
      </c>
      <c r="CG8" t="inlineStr">
        <is>
          <t>Formação construída a partir da deposição de carbonato de cálcio por diversos organismos marinhos, principalmente por corais, mas outros organismos, como algas calcárias e molucos, também contribuem para a formação de substratos recifais.</t>
        </is>
      </c>
      <c r="CH8" t="inlineStr">
        <is>
          <t/>
        </is>
      </c>
      <c r="CI8" t="inlineStr">
        <is>
          <t/>
        </is>
      </c>
      <c r="CJ8" t="inlineStr">
        <is>
          <t/>
        </is>
      </c>
      <c r="CK8" t="inlineStr">
        <is>
          <t/>
        </is>
      </c>
      <c r="CL8" t="inlineStr">
        <is>
          <t/>
        </is>
      </c>
      <c r="CM8" t="inlineStr">
        <is>
          <t/>
        </is>
      </c>
      <c r="CN8" t="inlineStr">
        <is>
          <t/>
        </is>
      </c>
      <c r="CO8" t="inlineStr">
        <is>
          <t/>
        </is>
      </c>
      <c r="CP8" s="2" t="inlineStr">
        <is>
          <t>koralni greben</t>
        </is>
      </c>
      <c r="CQ8" s="2" t="inlineStr">
        <is>
          <t>3</t>
        </is>
      </c>
      <c r="CR8" s="2" t="inlineStr">
        <is>
          <t/>
        </is>
      </c>
      <c r="CS8" t="inlineStr">
        <is>
          <t>dolg niz kopastih koralnih tvorb, ki v tropskem pasu z morskega dna postopno zraste do višine morskega valovanja in največkrat poteka vzporedno z morsko obalo ali v obliki venca obdaja laguno atola</t>
        </is>
      </c>
      <c r="CT8" s="2" t="inlineStr">
        <is>
          <t>korallrev</t>
        </is>
      </c>
      <c r="CU8" s="2" t="inlineStr">
        <is>
          <t>3</t>
        </is>
      </c>
      <c r="CV8" s="2" t="inlineStr">
        <is>
          <t/>
        </is>
      </c>
      <c r="CW8" t="inlineStr">
        <is>
          <t/>
        </is>
      </c>
    </row>
    <row r="9">
      <c r="A9" s="1" t="str">
        <f>HYPERLINK("https://iate.europa.eu/entry/result/48708/all", "48708")</f>
        <v>48708</v>
      </c>
      <c r="B9" t="inlineStr">
        <is>
          <t>ENVIRONMENT</t>
        </is>
      </c>
      <c r="C9" t="inlineStr">
        <is>
          <t>ENVIRONMENT|natural environment|physical environment|ecosystem</t>
        </is>
      </c>
      <c r="D9" t="inlineStr">
        <is>
          <t>yes</t>
        </is>
      </c>
      <c r="E9" t="inlineStr">
        <is>
          <t/>
        </is>
      </c>
      <c r="F9" s="2" t="inlineStr">
        <is>
          <t>реставрация|
възстановяване</t>
        </is>
      </c>
      <c r="G9" s="2" t="inlineStr">
        <is>
          <t>1|
3</t>
        </is>
      </c>
      <c r="H9" s="2" t="inlineStr">
        <is>
          <t xml:space="preserve">|
</t>
        </is>
      </c>
      <c r="I9" t="inlineStr">
        <is>
          <t>процесът
на активно или пасивно подпомагане на възстановяването на дадена екосистема до
добро състояние, на тип местообитание — до най-високото постижимо състояние и
до неговата благоприятна референтна зона, на местообитание на вид — до
достатъчно качество и достатъчно количество или на популации на видове — до
задоволителни нива, като средство за опазване или подобряване на биологичното
разнообразие и устойчивостта на екосистемите</t>
        </is>
      </c>
      <c r="J9" s="2" t="inlineStr">
        <is>
          <t>obnova</t>
        </is>
      </c>
      <c r="K9" s="2" t="inlineStr">
        <is>
          <t>3</t>
        </is>
      </c>
      <c r="L9" s="2" t="inlineStr">
        <is>
          <t/>
        </is>
      </c>
      <c r="M9" t="inlineStr">
        <is>
          <t>proces aktivní nebo pasivní podpory obnovení ekosystému směrem k dobrému stavu nebo do dobrého stavu, obnovení typu stanoviště na nejvyšší dosažitelnou úroveň stavu a k dosažení jeho příznivého referenčního areálu, obnovení stanoviště druhu v dostatečné kvalitě a kvantitě nebo obnovení populací druhů na uspokojivou úroveň, a to jako prostředek k zachování nebo zvýšení biologické rozmanitosti a odolnosti ekosystémů</t>
        </is>
      </c>
      <c r="N9" s="2" t="inlineStr">
        <is>
          <t>genopretning|
restaurering|
retablering</t>
        </is>
      </c>
      <c r="O9" s="2" t="inlineStr">
        <is>
          <t>3|
3|
3</t>
        </is>
      </c>
      <c r="P9" s="2" t="inlineStr">
        <is>
          <t xml:space="preserve">|
|
</t>
        </is>
      </c>
      <c r="Q9" t="inlineStr">
        <is>
          <t>proces, der aktivt eller passivt bidrager til genopretningen af et økosystem henimod eller til en god tilstand, af en naturtype til den bedste opnåelige tilstand og til dens gunstige referenceområde, af et levested for en art til en tilstrækkelig kvalitet og kvantitet eller af artsbestande til tilfredsstillende niveauer med henblik på at bevare eller øge biodiversiteten og økosystemets modstandsdygtighed</t>
        </is>
      </c>
      <c r="R9" s="2" t="inlineStr">
        <is>
          <t>Wiederherstellung</t>
        </is>
      </c>
      <c r="S9" s="2" t="inlineStr">
        <is>
          <t>3</t>
        </is>
      </c>
      <c r="T9" s="2" t="inlineStr">
        <is>
          <t/>
        </is>
      </c>
      <c r="U9" t="inlineStr">
        <is>
          <t>Prozess der aktiven oder passiven Unterstützung der Erholung eines Ökosystems in Richtung oder zur Erreichung eines guten Zustands eines Lebensraumtyps bis zum besten erreichbaren Zustand gegenüber seinem einen günstigen Zustand aufweisenden Bezugsgebiet, eines Lebensraums einer Art in ausreichender Qualität und Quantität oder von Artenpopulationen auf einem zufriedenstellenden Niveau, um die biologische Vielfalt und die Widerstandsfähigkeit der Ökosysteme zu erhalten oder zu verbessern</t>
        </is>
      </c>
      <c r="V9" s="2" t="inlineStr">
        <is>
          <t>αποκατάσταση</t>
        </is>
      </c>
      <c r="W9" s="2" t="inlineStr">
        <is>
          <t>3</t>
        </is>
      </c>
      <c r="X9" s="2" t="inlineStr">
        <is>
          <t/>
        </is>
      </c>
      <c r="Y9" t="inlineStr">
        <is>
          <t>διαδικασία ενεργητικής ή παθητικής υποβοήθησης της ανάκαμψης ενός οικοσυστήματος στην πορεία ή προς την επίτευξη καλής κατάστασης, ενός τύπου οικοτόπου προς το υψηλότερο δυνατό επίπεδο κατάστασης που μπορεί να επιτευχθεί και προς την ικανοποιητική έκταση αναφοράς του, ενός οικοτόπου ενός είδους προς επαρκή ποιότητα και ποσότητα ή πληθυσμών ειδών προς ικανοποιητικά επίπεδα, ως μέσο διατήρησης ή ενίσχυσης της βιοποικιλότητας και της ανθεκτικότητας του οικοσυστήματος</t>
        </is>
      </c>
      <c r="Z9" s="2" t="inlineStr">
        <is>
          <t>restoration</t>
        </is>
      </c>
      <c r="AA9" s="2" t="inlineStr">
        <is>
          <t>3</t>
        </is>
      </c>
      <c r="AB9" s="2" t="inlineStr">
        <is>
          <t/>
        </is>
      </c>
      <c r="AC9" t="inlineStr">
        <is>
          <t>process of actively or passively assisting the
recovery of an ecosystem towards or to good condition, of a habitat type to the
highest level of condition attainable and to its favourable reference area, of a
habitat of a species to a sufficient quality and quantity, or of species
populations to satisfactory levels, as a means of conserving or enhancing
biodiversity and ecosystem resilience</t>
        </is>
      </c>
      <c r="AD9" s="2" t="inlineStr">
        <is>
          <t>restauración</t>
        </is>
      </c>
      <c r="AE9" s="2" t="inlineStr">
        <is>
          <t>3</t>
        </is>
      </c>
      <c r="AF9" s="2" t="inlineStr">
        <is>
          <t/>
        </is>
      </c>
      <c r="AG9" t="inlineStr">
        <is>
          <t>Proceso de contribuir activa o pasivamente a la recuperación del buen estado de un ecosistema, de un tipo de hábitat, para que alcance el mejor estado posible y su superficie de referencia favorable, de un hábitat de una especie, hasta alcanzar unos niveles de cantidad y calidad suficientes, o de poblaciones de especies hasta niveles satisfactorios, como medio para conservar o mejorar la biodiversidad y la resiliencia de los ecosistemas.</t>
        </is>
      </c>
      <c r="AH9" s="2" t="inlineStr">
        <is>
          <t>taastamine</t>
        </is>
      </c>
      <c r="AI9" s="2" t="inlineStr">
        <is>
          <t>3</t>
        </is>
      </c>
      <c r="AJ9" s="2" t="inlineStr">
        <is>
          <t/>
        </is>
      </c>
      <c r="AK9" t="inlineStr">
        <is>
          <t>protsess, mille käigus aidatakse aktiivselt või passiivselt kaasa sellele, et taastuks ökosüsteemi hea seisund või liigutaks selle poole, elupaigatüübi parim saavutatav seisund ja selle elupaigatüübi puhul soodsat seisundit tähistav võrdluspindala, teatava liigi elupaiga piisav kvaliteet ja kvantiteet või liikide populatsioonide rahuldav tase, et säilitada või suurendada elurikkust ja ökosüsteemi vastupanuvõimet</t>
        </is>
      </c>
      <c r="AL9" s="2" t="inlineStr">
        <is>
          <t>ennallistaminen|
kunnostus|
kunnostaminen|
palauttaminen luonnontilaan|
palautus</t>
        </is>
      </c>
      <c r="AM9" s="2" t="inlineStr">
        <is>
          <t>3|
3|
3|
3|
3</t>
        </is>
      </c>
      <c r="AN9" s="2" t="inlineStr">
        <is>
          <t xml:space="preserve">|
|
|
|
</t>
        </is>
      </c>
      <c r="AO9" t="inlineStr">
        <is>
          <t>prosessi, jossa aktiivisesti tai passiivisesti tuetaan ekosysteemin elpymistä kohti hyvää tilaa tai hyvään tilaan, luontotyypin elpymistä mahdollisimman korkeatasoiseen tilaan ja sen suotuisaan viitealaan, lajin elinympäristön elpymistä laadullisesti ja määrällisesti riittäväksi tai lajien kantojen elpymistä tyydyttäville tasoille luonnon monimuotoisuuden ja ekosysteemien häiriönsietokyvyn säilyttämiseksi tai parantamiseksi</t>
        </is>
      </c>
      <c r="AP9" s="2" t="inlineStr">
        <is>
          <t>restauration|
rétablissement</t>
        </is>
      </c>
      <c r="AQ9" s="2" t="inlineStr">
        <is>
          <t>3|
3</t>
        </is>
      </c>
      <c r="AR9" s="2" t="inlineStr">
        <is>
          <t>|
admitted</t>
        </is>
      </c>
      <c r="AS9" t="inlineStr">
        <is>
          <t>processus consistant à contribuer, activement ou passivement, à rétablir le bon
état d’un écosystème ou à le rapprocher de cet état, à rétablir le meilleur
état possible d’un type d’habitat et sa superficie de référence favorable, à
rétablir à des niveaux suffisants la qualité et la quantité de l’habitat d’une
espèce, ou à rétablir des populations d’espèces à des niveaux satisfaisants, en
tant que moyen de conservation et de renforcement de la biodiversité et de la
résilience de cet écosystème</t>
        </is>
      </c>
      <c r="AT9" s="2" t="inlineStr">
        <is>
          <t>athchóiriú</t>
        </is>
      </c>
      <c r="AU9" s="2" t="inlineStr">
        <is>
          <t>3</t>
        </is>
      </c>
      <c r="AV9" s="2" t="inlineStr">
        <is>
          <t/>
        </is>
      </c>
      <c r="AW9" t="inlineStr">
        <is>
          <t/>
        </is>
      </c>
      <c r="AX9" s="2" t="inlineStr">
        <is>
          <t>obnova</t>
        </is>
      </c>
      <c r="AY9" s="2" t="inlineStr">
        <is>
          <t>3</t>
        </is>
      </c>
      <c r="AZ9" s="2" t="inlineStr">
        <is>
          <t/>
        </is>
      </c>
      <c r="BA9" t="inlineStr">
        <is>
          <t>postupak aktivnog ili pasivnog pomaganja, kao sredstvo očuvanja ili povećanja bioraznolikosti i otpornosti ekosustava, da se ekosustav vrati u dobro stanje ili usmjeri prema njemu, da se stanišni tip vrati na najvišu razinu stanja koja se može postići i u svoje povoljno referentno područje, da se vrati dostatna kvaliteta i količina staništa vrsta ili da se populacije vrsta vrate na zadovoljavajuće razine</t>
        </is>
      </c>
      <c r="BB9" s="2" t="inlineStr">
        <is>
          <t>helyreállítás</t>
        </is>
      </c>
      <c r="BC9" s="2" t="inlineStr">
        <is>
          <t>4</t>
        </is>
      </c>
      <c r="BD9" s="2" t="inlineStr">
        <is>
          <t/>
        </is>
      </c>
      <c r="BE9" t="inlineStr">
        <is>
          <t>egy ökoszisztéma helyreállításának aktív vagy passzív 
elősegítése a közel jó vagy jó állapot elérése érdekében, egy 
élőhelytípus helyreállításának aktív vagy passzív elősegítése az 
elérhető legmagasabb szintű állapot elérése és a kedvező 
referenciaterület létrejötte érdekében, egy faj élőhelye 
helyreállításának aktív vagy passzív elősegítése a megfelelő minőség és 
mennyiség érdekében, vagy a fajpopulációk helyreállításának aktív vagy 
passzív elősegítése a kielégítő szint elérése érdekében a biológiai 
sokféleség és az ökoszisztéma rezilienciájának megőrzése vagy fokozása 
céljából</t>
        </is>
      </c>
      <c r="BF9" s="2" t="inlineStr">
        <is>
          <t>ripristino</t>
        </is>
      </c>
      <c r="BG9" s="2" t="inlineStr">
        <is>
          <t>3</t>
        </is>
      </c>
      <c r="BH9" s="2" t="inlineStr">
        <is>
          <t/>
        </is>
      </c>
      <c r="BI9" t="inlineStr">
        <is>
          <t>processo volto ad aiutare, attivamente o passivamente, un ecosistema a
recuperare il buono stato o ad avvicinarvisi, un tipo di habitat a recuperare il migliore stato possibile e la sua superficie di riferimento favorevole, a un habitat di una specie
a recuperare qualità e quantità sufficienti, o le popolazioni di specie a recuperare
livelli soddisfacenti, come mezzo di conservazione o rafforzamento della biodiversità
e della resilienza degli ecosistemi</t>
        </is>
      </c>
      <c r="BJ9" s="2" t="inlineStr">
        <is>
          <t>atkūrimas</t>
        </is>
      </c>
      <c r="BK9" s="2" t="inlineStr">
        <is>
          <t>3</t>
        </is>
      </c>
      <c r="BL9" s="2" t="inlineStr">
        <is>
          <t/>
        </is>
      </c>
      <c r="BM9" t="inlineStr">
        <is>
          <t>procesas, kuriuo aktyviai arba pasyviai padedama atsikurti ekosistemai, kad ji būtų geresnės ar geros būklės, buveinės tipui – kad jis būtų geriausios pasiekiamos būklės ir būtų pasiektas jo palankus referencinis plotas, rūšies buveinei – kad ji būtų pakankamos kokybės ir kiekybės arba rūšių populiacijoms – kad jos būtų tinkamo lygio ir taip būtų išsaugoma ar didinama biologinė įvairovė ir ekosistemos atsparumas</t>
        </is>
      </c>
      <c r="BN9" s="2" t="inlineStr">
        <is>
          <t>atjaunošana</t>
        </is>
      </c>
      <c r="BO9" s="2" t="inlineStr">
        <is>
          <t>3</t>
        </is>
      </c>
      <c r="BP9" s="2" t="inlineStr">
        <is>
          <t/>
        </is>
      </c>
      <c r="BQ9" t="inlineStr">
        <is>
          <t>process, kura gaitā aktīvi vai pasīvi palīdz ekosistēmai atkopties laba stāvokļa virzienā vai līdz labam stāvoklim, konkrēta veida dzīvotnēm – līdz vislabākajam sasniedzamajam stāvoklim un līdz labvēlīgai atsauces platībai, sugas dzīvotnei – līdz pietiekamai kvalitātei un kvantitātei vai sugas populācijai – līdz apmierinošam līmenim un kurš noder par biodaudzveidības un ekosistēmas izturētspējas saglabāšanas vai uzlabošanas līdzekli</t>
        </is>
      </c>
      <c r="BR9" s="2" t="inlineStr">
        <is>
          <t>restawr</t>
        </is>
      </c>
      <c r="BS9" s="2" t="inlineStr">
        <is>
          <t>3</t>
        </is>
      </c>
      <c r="BT9" s="2" t="inlineStr">
        <is>
          <t/>
        </is>
      </c>
      <c r="BU9" t="inlineStr">
        <is>
          <t>proċess ta’ għajnuna attiva jew passiva għall-irkupru ta’ ekosistema lejn jew għal kundizzjoni tajba, ta’ tip ta’ ħabitat għall-ogħla livell ta’ kundizzjoni li jista’ jinkiseb u għall-erja ta’ referenza favorevoli tiegħu, ta’ ħabitat ta’ speċi għal kwalità u kwantità suffiċjenti, jew tal-popolazzjonijiet tal-ispeċijiet għal livelli sodisfaċenti, bħala mezz ta’ konservazzjoni jew ta’ titjib tal-bijodiversità u tar-reżiljenza tal-ekosistema</t>
        </is>
      </c>
      <c r="BV9" s="2" t="inlineStr">
        <is>
          <t>herstel</t>
        </is>
      </c>
      <c r="BW9" s="2" t="inlineStr">
        <is>
          <t>3</t>
        </is>
      </c>
      <c r="BX9" s="2" t="inlineStr">
        <is>
          <t/>
        </is>
      </c>
      <c r="BY9" t="inlineStr">
        <is>
          <t>proces van het actief of passief ondersteunen van het herstel van een ecosysteem in een goede toestand, van een habitattype in de best haalbare toestand en in zijn gunstige referentiegebied, van een habitat van een soort naar een toereikende kwaliteit en kwantiteit, of van soortenpopulaties tot toereikende niveaus, als een middel om de biodiversiteit en de veerkracht van een ecosysteem in stand te houden of te verbeteren</t>
        </is>
      </c>
      <c r="BZ9" s="2" t="inlineStr">
        <is>
          <t>odbudowa</t>
        </is>
      </c>
      <c r="CA9" s="2" t="inlineStr">
        <is>
          <t>3</t>
        </is>
      </c>
      <c r="CB9" s="2" t="inlineStr">
        <is>
          <t/>
        </is>
      </c>
      <c r="CC9" t="inlineStr">
        <is>
          <t>proces czynnego lub biernego wspierania przywracania ekosystemu do dobrego stanu, typu siedliska do najlepszego możliwego do osiągnięcia stanu oraz do jego właściwego obszaru odniesienia, siedliska gatunku do wystarczającej jakości lub wielkości, a populacji gatunku do zadowalającego poziomu celem zachowania lub zwiększenia różnorodności biologicznej i odporności ekosystemu</t>
        </is>
      </c>
      <c r="CD9" s="2" t="inlineStr">
        <is>
          <t>restauração</t>
        </is>
      </c>
      <c r="CE9" s="2" t="inlineStr">
        <is>
          <t>3</t>
        </is>
      </c>
      <c r="CF9" s="2" t="inlineStr">
        <is>
          <t/>
        </is>
      </c>
      <c r="CG9" t="inlineStr">
        <is>
          <t>Processo de ajudar ativamente ou passivamente a recuperação de um ecossistema para um bom estado, de um tipo de habitat para o nível de estado mais elevado alcançável e para a sua superfície de referência favorável, de um habitat de uma espécie para uma qualidade e quantidade suficientes, ou de espécies de populações para níveis satisfatórios, enquanto meio para conservar ou reforçar a biodiversidade e a resiliência do ecossistema.</t>
        </is>
      </c>
      <c r="CH9" s="2" t="inlineStr">
        <is>
          <t>refacere</t>
        </is>
      </c>
      <c r="CI9" s="2" t="inlineStr">
        <is>
          <t>3</t>
        </is>
      </c>
      <c r="CJ9" s="2" t="inlineStr">
        <is>
          <t/>
        </is>
      </c>
      <c r="CK9" t="inlineStr">
        <is>
          <t>procesul de asistență activă sau pasivă pentru refacerea în scopul 
atingerii unei stări bune sau pentru readucerea într-o stare bună a unui
 ecosistem, a unui tip de habitat până la cel mai înalt nivel de stare 
care poate fi atins și la suprafața sa de referință favorabilă, a unui 
habitat al unei specii până la un nivel suficient de calitate și de 
cantitate sau a populațiilor de specii la niveluri satisfăcătoare, ca 
mijloc de conservare sau de sporire a biodiversității și a rezilienței 
ecosistemelor</t>
        </is>
      </c>
      <c r="CL9" s="2" t="inlineStr">
        <is>
          <t>obnova</t>
        </is>
      </c>
      <c r="CM9" s="2" t="inlineStr">
        <is>
          <t>3</t>
        </is>
      </c>
      <c r="CN9" s="2" t="inlineStr">
        <is>
          <t/>
        </is>
      </c>
      <c r="CO9" t="inlineStr">
        <is>
          <t>proces aktívnej alebo pasívnej pomoci pri obnove ekosystému smerom k dobrému stavu alebo do dobrého stavu, pri obnove typu biotopu na najvyššiu dosiahnuteľnú úroveň tohto stavu a na dosiahnutie jeho priaznivej referenčnej plochy, pri obnove biotopu druhu na dostatočnú kvalitu a kvantitu, alebo pri obnove populácií druhov na uspokojivú úroveň, a to ako prostriedok na zachovanie alebo zlepšenie biodiverzity a odolnosti ekosystémov</t>
        </is>
      </c>
      <c r="CP9" s="2" t="inlineStr">
        <is>
          <t>obnova</t>
        </is>
      </c>
      <c r="CQ9" s="2" t="inlineStr">
        <is>
          <t>3</t>
        </is>
      </c>
      <c r="CR9" s="2" t="inlineStr">
        <is>
          <t/>
        </is>
      </c>
      <c r="CS9" t="inlineStr">
        <is>
          <t>&lt;div&gt;proces aktivne ali pasivne pomoči pri obnovi ekosistema v smeri dobrega stanja ali v dobro stanje, habitatnega tipa v najboljše možno stanje in na njegovo ugodno referenčno območje, habitata vrste na zadostno kakovost in količino ali populacij vrst na zadovoljivo raven, kot sredstvo za ohranjanje ali povečanje biotske raznovrstnosti in odpornosti ekosistemov&lt;br&gt;&lt;/div&gt;</t>
        </is>
      </c>
      <c r="CT9" s="2" t="inlineStr">
        <is>
          <t>restaurering|
återställande</t>
        </is>
      </c>
      <c r="CU9" s="2" t="inlineStr">
        <is>
          <t>3|
3</t>
        </is>
      </c>
      <c r="CV9" s="2" t="inlineStr">
        <is>
          <t xml:space="preserve">|
</t>
        </is>
      </c>
      <c r="CW9" t="inlineStr">
        <is>
          <t>processen att aktivt eller passivt understödja återhämtningen hos ett ekosystem i riktning mot eller till ett gott tillstånd, en livsmiljötyp till den högsta tillståndsnivå som går att uppnå och till dess gynnsamma referensareal, en livsmiljö för en art till tillräcklig kvalitet och kvantitet, eller arters populationer till tillfredsställande nivåer, som ett sätt att bevara eller öka biologisk mångfald och ekosystemresiliens</t>
        </is>
      </c>
    </row>
    <row r="10">
      <c r="A10" s="1" t="str">
        <f>HYPERLINK("https://iate.europa.eu/entry/result/49536/all", "49536")</f>
        <v>49536</v>
      </c>
      <c r="B10" t="inlineStr">
        <is>
          <t>SOCIAL QUESTIONS</t>
        </is>
      </c>
      <c r="C10" t="inlineStr">
        <is>
          <t>SOCIAL QUESTIONS|construction and town planning|built-up area|urban centre|town|urban area</t>
        </is>
      </c>
      <c r="D10" t="inlineStr">
        <is>
          <t>yes</t>
        </is>
      </c>
      <c r="E10" t="inlineStr">
        <is>
          <t/>
        </is>
      </c>
      <c r="F10" t="inlineStr">
        <is>
          <t/>
        </is>
      </c>
      <c r="G10" t="inlineStr">
        <is>
          <t/>
        </is>
      </c>
      <c r="H10" t="inlineStr">
        <is>
          <t/>
        </is>
      </c>
      <c r="I10" t="inlineStr">
        <is>
          <t/>
        </is>
      </c>
      <c r="J10" t="inlineStr">
        <is>
          <t/>
        </is>
      </c>
      <c r="K10" t="inlineStr">
        <is>
          <t/>
        </is>
      </c>
      <c r="L10" t="inlineStr">
        <is>
          <t/>
        </is>
      </c>
      <c r="M10" t="inlineStr">
        <is>
          <t/>
        </is>
      </c>
      <c r="N10" s="2" t="inlineStr">
        <is>
          <t>byøkosystem</t>
        </is>
      </c>
      <c r="O10" s="2" t="inlineStr">
        <is>
          <t>3</t>
        </is>
      </c>
      <c r="P10" s="2" t="inlineStr">
        <is>
          <t/>
        </is>
      </c>
      <c r="Q10" t="inlineStr">
        <is>
          <t/>
        </is>
      </c>
      <c r="R10" s="2" t="inlineStr">
        <is>
          <t>Städtisches Ökosystem</t>
        </is>
      </c>
      <c r="S10" s="2" t="inlineStr">
        <is>
          <t>3</t>
        </is>
      </c>
      <c r="T10" s="2" t="inlineStr">
        <is>
          <t/>
        </is>
      </c>
      <c r="U10" t="inlineStr">
        <is>
          <t/>
        </is>
      </c>
      <c r="V10" s="2" t="inlineStr">
        <is>
          <t>αστικό οικοσύστημα</t>
        </is>
      </c>
      <c r="W10" s="2" t="inlineStr">
        <is>
          <t>3</t>
        </is>
      </c>
      <c r="X10" s="2" t="inlineStr">
        <is>
          <t/>
        </is>
      </c>
      <c r="Y10" t="inlineStr">
        <is>
          <t>πόλεις και τα περιβάλλοντα αυτών κοινωνικο-οικολογικά συστήματα όπου ζουν οι περισσότεροι άνθρωποι</t>
        </is>
      </c>
      <c r="Z10" s="2" t="inlineStr">
        <is>
          <t>urban ecosystem</t>
        </is>
      </c>
      <c r="AA10" s="2" t="inlineStr">
        <is>
          <t>3</t>
        </is>
      </c>
      <c r="AB10" s="2" t="inlineStr">
        <is>
          <t/>
        </is>
      </c>
      <c r="AC10" t="inlineStr">
        <is>
          <t>cities and the surrounding, socio-ecological systems where most people live</t>
        </is>
      </c>
      <c r="AD10" s="2" t="inlineStr">
        <is>
          <t>ecosistemas urbanos</t>
        </is>
      </c>
      <c r="AE10" s="2" t="inlineStr">
        <is>
          <t>3</t>
        </is>
      </c>
      <c r="AF10" s="2" t="inlineStr">
        <is>
          <t/>
        </is>
      </c>
      <c r="AG10" t="inlineStr">
        <is>
          <t/>
        </is>
      </c>
      <c r="AH10" s="2" t="inlineStr">
        <is>
          <t>linnaökosüsteem</t>
        </is>
      </c>
      <c r="AI10" s="2" t="inlineStr">
        <is>
          <t>3</t>
        </is>
      </c>
      <c r="AJ10" s="2" t="inlineStr">
        <is>
          <t/>
        </is>
      </c>
      <c r="AK10" t="inlineStr">
        <is>
          <t/>
        </is>
      </c>
      <c r="AL10" s="2" t="inlineStr">
        <is>
          <t>kaupungin ekosysteemi</t>
        </is>
      </c>
      <c r="AM10" s="2" t="inlineStr">
        <is>
          <t>3</t>
        </is>
      </c>
      <c r="AN10" s="2" t="inlineStr">
        <is>
          <t/>
        </is>
      </c>
      <c r="AO10" t="inlineStr">
        <is>
          <t/>
        </is>
      </c>
      <c r="AP10" s="2" t="inlineStr">
        <is>
          <t>écosystème urbain</t>
        </is>
      </c>
      <c r="AQ10" s="2" t="inlineStr">
        <is>
          <t>3</t>
        </is>
      </c>
      <c r="AR10" s="2" t="inlineStr">
        <is>
          <t/>
        </is>
      </c>
      <c r="AS10" t="inlineStr">
        <is>
          <t/>
        </is>
      </c>
      <c r="AT10" s="2" t="inlineStr">
        <is>
          <t>éiceachóras uirbeach</t>
        </is>
      </c>
      <c r="AU10" s="2" t="inlineStr">
        <is>
          <t>3</t>
        </is>
      </c>
      <c r="AV10" s="2" t="inlineStr">
        <is>
          <t/>
        </is>
      </c>
      <c r="AW10" t="inlineStr">
        <is>
          <t/>
        </is>
      </c>
      <c r="AX10" t="inlineStr">
        <is>
          <t/>
        </is>
      </c>
      <c r="AY10" t="inlineStr">
        <is>
          <t/>
        </is>
      </c>
      <c r="AZ10" t="inlineStr">
        <is>
          <t/>
        </is>
      </c>
      <c r="BA10" t="inlineStr">
        <is>
          <t/>
        </is>
      </c>
      <c r="BB10" t="inlineStr">
        <is>
          <t/>
        </is>
      </c>
      <c r="BC10" t="inlineStr">
        <is>
          <t/>
        </is>
      </c>
      <c r="BD10" t="inlineStr">
        <is>
          <t/>
        </is>
      </c>
      <c r="BE10" t="inlineStr">
        <is>
          <t/>
        </is>
      </c>
      <c r="BF10" s="2" t="inlineStr">
        <is>
          <t>ecosistema urbano</t>
        </is>
      </c>
      <c r="BG10" s="2" t="inlineStr">
        <is>
          <t>3</t>
        </is>
      </c>
      <c r="BH10" s="2" t="inlineStr">
        <is>
          <t/>
        </is>
      </c>
      <c r="BI10" t="inlineStr">
        <is>
          <t/>
        </is>
      </c>
      <c r="BJ10" s="2" t="inlineStr">
        <is>
          <t>miesto ekosistema</t>
        </is>
      </c>
      <c r="BK10" s="2" t="inlineStr">
        <is>
          <t>3</t>
        </is>
      </c>
      <c r="BL10" s="2" t="inlineStr">
        <is>
          <t/>
        </is>
      </c>
      <c r="BM10" t="inlineStr">
        <is>
          <t/>
        </is>
      </c>
      <c r="BN10" t="inlineStr">
        <is>
          <t/>
        </is>
      </c>
      <c r="BO10" t="inlineStr">
        <is>
          <t/>
        </is>
      </c>
      <c r="BP10" t="inlineStr">
        <is>
          <t/>
        </is>
      </c>
      <c r="BQ10" t="inlineStr">
        <is>
          <t/>
        </is>
      </c>
      <c r="BR10" t="inlineStr">
        <is>
          <t/>
        </is>
      </c>
      <c r="BS10" t="inlineStr">
        <is>
          <t/>
        </is>
      </c>
      <c r="BT10" t="inlineStr">
        <is>
          <t/>
        </is>
      </c>
      <c r="BU10" t="inlineStr">
        <is>
          <t/>
        </is>
      </c>
      <c r="BV10" s="2" t="inlineStr">
        <is>
          <t>stedelijk ecosysteem</t>
        </is>
      </c>
      <c r="BW10" s="2" t="inlineStr">
        <is>
          <t>3</t>
        </is>
      </c>
      <c r="BX10" s="2" t="inlineStr">
        <is>
          <t/>
        </is>
      </c>
      <c r="BY10" t="inlineStr">
        <is>
          <t/>
        </is>
      </c>
      <c r="BZ10" s="2" t="inlineStr">
        <is>
          <t>ekosystem miejski</t>
        </is>
      </c>
      <c r="CA10" s="2" t="inlineStr">
        <is>
          <t>3</t>
        </is>
      </c>
      <c r="CB10" s="2" t="inlineStr">
        <is>
          <t/>
        </is>
      </c>
      <c r="CC10" t="inlineStr">
        <is>
          <t/>
        </is>
      </c>
      <c r="CD10" s="2" t="inlineStr">
        <is>
          <t>ecossistema urbano</t>
        </is>
      </c>
      <c r="CE10" s="2" t="inlineStr">
        <is>
          <t>3</t>
        </is>
      </c>
      <c r="CF10" s="2" t="inlineStr">
        <is>
          <t/>
        </is>
      </c>
      <c r="CG10" t="inlineStr">
        <is>
          <t>Comunidade de plantas, animais e seres humanos que habitam um mesmo ambiente urbano.</t>
        </is>
      </c>
      <c r="CH10" t="inlineStr">
        <is>
          <t/>
        </is>
      </c>
      <c r="CI10" t="inlineStr">
        <is>
          <t/>
        </is>
      </c>
      <c r="CJ10" t="inlineStr">
        <is>
          <t/>
        </is>
      </c>
      <c r="CK10" t="inlineStr">
        <is>
          <t/>
        </is>
      </c>
      <c r="CL10" t="inlineStr">
        <is>
          <t/>
        </is>
      </c>
      <c r="CM10" t="inlineStr">
        <is>
          <t/>
        </is>
      </c>
      <c r="CN10" t="inlineStr">
        <is>
          <t/>
        </is>
      </c>
      <c r="CO10" t="inlineStr">
        <is>
          <t/>
        </is>
      </c>
      <c r="CP10" s="2" t="inlineStr">
        <is>
          <t>urbani ekosistem</t>
        </is>
      </c>
      <c r="CQ10" s="2" t="inlineStr">
        <is>
          <t>3</t>
        </is>
      </c>
      <c r="CR10" s="2" t="inlineStr">
        <is>
          <t/>
        </is>
      </c>
      <c r="CS10" t="inlineStr">
        <is>
          <t>celota rastlin, živali in ljudi v mestnem okolju</t>
        </is>
      </c>
      <c r="CT10" t="inlineStr">
        <is>
          <t/>
        </is>
      </c>
      <c r="CU10" t="inlineStr">
        <is>
          <t/>
        </is>
      </c>
      <c r="CV10" t="inlineStr">
        <is>
          <t/>
        </is>
      </c>
      <c r="CW10" t="inlineStr">
        <is>
          <t/>
        </is>
      </c>
    </row>
    <row r="11">
      <c r="A11" s="1" t="str">
        <f>HYPERLINK("https://iate.europa.eu/entry/result/50465/all", "50465")</f>
        <v>50465</v>
      </c>
      <c r="B11" t="inlineStr">
        <is>
          <t>ENVIRONMENT;SCIENCE</t>
        </is>
      </c>
      <c r="C11" t="inlineStr">
        <is>
          <t>ENVIRONMENT|natural environment|physical environment|biosphere|biodiversity;SCIENCE|natural and applied sciences|life sciences|biology</t>
        </is>
      </c>
      <c r="D11" t="inlineStr">
        <is>
          <t>yes</t>
        </is>
      </c>
      <c r="E11" t="inlineStr">
        <is>
          <t/>
        </is>
      </c>
      <c r="F11" t="inlineStr">
        <is>
          <t/>
        </is>
      </c>
      <c r="G11" t="inlineStr">
        <is>
          <t/>
        </is>
      </c>
      <c r="H11" t="inlineStr">
        <is>
          <t/>
        </is>
      </c>
      <c r="I11" t="inlineStr">
        <is>
          <t/>
        </is>
      </c>
      <c r="J11" s="2" t="inlineStr">
        <is>
          <t>populace druhu</t>
        </is>
      </c>
      <c r="K11" s="2" t="inlineStr">
        <is>
          <t>3</t>
        </is>
      </c>
      <c r="L11" s="2" t="inlineStr">
        <is>
          <t/>
        </is>
      </c>
      <c r="M11" t="inlineStr">
        <is>
          <t>skupina jedinců stejného &lt;a href="https://iate.europa.eu/entry/result/1624114/cs" target="_blank"&gt;druhu&lt;/a&gt;, kteří žijí ve stejné zeměpisné oblasti a vzájemně se kříží</t>
        </is>
      </c>
      <c r="N11" t="inlineStr">
        <is>
          <t/>
        </is>
      </c>
      <c r="O11" t="inlineStr">
        <is>
          <t/>
        </is>
      </c>
      <c r="P11" t="inlineStr">
        <is>
          <t/>
        </is>
      </c>
      <c r="Q11" t="inlineStr">
        <is>
          <t/>
        </is>
      </c>
      <c r="R11" s="2" t="inlineStr">
        <is>
          <t>Artenpopulation</t>
        </is>
      </c>
      <c r="S11" s="2" t="inlineStr">
        <is>
          <t>3</t>
        </is>
      </c>
      <c r="T11" s="2" t="inlineStr">
        <is>
          <t/>
        </is>
      </c>
      <c r="U11" t="inlineStr">
        <is>
          <t/>
        </is>
      </c>
      <c r="V11" s="2" t="inlineStr">
        <is>
          <t>πληθυσμός των ειδών</t>
        </is>
      </c>
      <c r="W11" s="2" t="inlineStr">
        <is>
          <t>3</t>
        </is>
      </c>
      <c r="X11" s="2" t="inlineStr">
        <is>
          <t/>
        </is>
      </c>
      <c r="Y11" t="inlineStr">
        <is>
          <t>σύνολο ατόμων του ίδιου είδους που ζούνε στην ίδια γεωγραφική περιοχή και αναπαράγονται μεταξύ τους</t>
        </is>
      </c>
      <c r="Z11" s="2" t="inlineStr">
        <is>
          <t>species population</t>
        </is>
      </c>
      <c r="AA11" s="2" t="inlineStr">
        <is>
          <t>3</t>
        </is>
      </c>
      <c r="AB11" s="2" t="inlineStr">
        <is>
          <t/>
        </is>
      </c>
      <c r="AC11" t="inlineStr">
        <is>
          <t>group of individuals of the same species that live in the same geographic area and interbreed with each other</t>
        </is>
      </c>
      <c r="AD11" t="inlineStr">
        <is>
          <t/>
        </is>
      </c>
      <c r="AE11" t="inlineStr">
        <is>
          <t/>
        </is>
      </c>
      <c r="AF11" t="inlineStr">
        <is>
          <t/>
        </is>
      </c>
      <c r="AG11" t="inlineStr">
        <is>
          <t/>
        </is>
      </c>
      <c r="AH11" t="inlineStr">
        <is>
          <t/>
        </is>
      </c>
      <c r="AI11" t="inlineStr">
        <is>
          <t/>
        </is>
      </c>
      <c r="AJ11" t="inlineStr">
        <is>
          <t/>
        </is>
      </c>
      <c r="AK11" t="inlineStr">
        <is>
          <t/>
        </is>
      </c>
      <c r="AL11" t="inlineStr">
        <is>
          <t/>
        </is>
      </c>
      <c r="AM11" t="inlineStr">
        <is>
          <t/>
        </is>
      </c>
      <c r="AN11" t="inlineStr">
        <is>
          <t/>
        </is>
      </c>
      <c r="AO11" t="inlineStr">
        <is>
          <t/>
        </is>
      </c>
      <c r="AP11" t="inlineStr">
        <is>
          <t/>
        </is>
      </c>
      <c r="AQ11" t="inlineStr">
        <is>
          <t/>
        </is>
      </c>
      <c r="AR11" t="inlineStr">
        <is>
          <t/>
        </is>
      </c>
      <c r="AS11" t="inlineStr">
        <is>
          <t/>
        </is>
      </c>
      <c r="AT11" s="2" t="inlineStr">
        <is>
          <t>daonra speicis</t>
        </is>
      </c>
      <c r="AU11" s="2" t="inlineStr">
        <is>
          <t>3</t>
        </is>
      </c>
      <c r="AV11" s="2" t="inlineStr">
        <is>
          <t/>
        </is>
      </c>
      <c r="AW11" t="inlineStr">
        <is>
          <t/>
        </is>
      </c>
      <c r="AX11" t="inlineStr">
        <is>
          <t/>
        </is>
      </c>
      <c r="AY11" t="inlineStr">
        <is>
          <t/>
        </is>
      </c>
      <c r="AZ11" t="inlineStr">
        <is>
          <t/>
        </is>
      </c>
      <c r="BA11" t="inlineStr">
        <is>
          <t/>
        </is>
      </c>
      <c r="BB11" t="inlineStr">
        <is>
          <t/>
        </is>
      </c>
      <c r="BC11" t="inlineStr">
        <is>
          <t/>
        </is>
      </c>
      <c r="BD11" t="inlineStr">
        <is>
          <t/>
        </is>
      </c>
      <c r="BE11" t="inlineStr">
        <is>
          <t/>
        </is>
      </c>
      <c r="BF11" t="inlineStr">
        <is>
          <t/>
        </is>
      </c>
      <c r="BG11" t="inlineStr">
        <is>
          <t/>
        </is>
      </c>
      <c r="BH11" t="inlineStr">
        <is>
          <t/>
        </is>
      </c>
      <c r="BI11" t="inlineStr">
        <is>
          <t/>
        </is>
      </c>
      <c r="BJ11" s="2" t="inlineStr">
        <is>
          <t>rūšies populiacija</t>
        </is>
      </c>
      <c r="BK11" s="2" t="inlineStr">
        <is>
          <t>3</t>
        </is>
      </c>
      <c r="BL11" s="2" t="inlineStr">
        <is>
          <t/>
        </is>
      </c>
      <c r="BM11" t="inlineStr">
        <is>
          <t/>
        </is>
      </c>
      <c r="BN11" t="inlineStr">
        <is>
          <t/>
        </is>
      </c>
      <c r="BO11" t="inlineStr">
        <is>
          <t/>
        </is>
      </c>
      <c r="BP11" t="inlineStr">
        <is>
          <t/>
        </is>
      </c>
      <c r="BQ11" t="inlineStr">
        <is>
          <t/>
        </is>
      </c>
      <c r="BR11" t="inlineStr">
        <is>
          <t/>
        </is>
      </c>
      <c r="BS11" t="inlineStr">
        <is>
          <t/>
        </is>
      </c>
      <c r="BT11" t="inlineStr">
        <is>
          <t/>
        </is>
      </c>
      <c r="BU11" t="inlineStr">
        <is>
          <t/>
        </is>
      </c>
      <c r="BV11" t="inlineStr">
        <is>
          <t/>
        </is>
      </c>
      <c r="BW11" t="inlineStr">
        <is>
          <t/>
        </is>
      </c>
      <c r="BX11" t="inlineStr">
        <is>
          <t/>
        </is>
      </c>
      <c r="BY11" t="inlineStr">
        <is>
          <t/>
        </is>
      </c>
      <c r="BZ11" s="2" t="inlineStr">
        <is>
          <t>populacja gatunku</t>
        </is>
      </c>
      <c r="CA11" s="2" t="inlineStr">
        <is>
          <t>3</t>
        </is>
      </c>
      <c r="CB11" s="2" t="inlineStr">
        <is>
          <t/>
        </is>
      </c>
      <c r="CC11" t="inlineStr">
        <is>
          <t/>
        </is>
      </c>
      <c r="CD11" s="2" t="inlineStr">
        <is>
          <t>população da espécie</t>
        </is>
      </c>
      <c r="CE11" s="2" t="inlineStr">
        <is>
          <t>3</t>
        </is>
      </c>
      <c r="CF11" s="2" t="inlineStr">
        <is>
          <t/>
        </is>
      </c>
      <c r="CG11" t="inlineStr">
        <is>
          <t/>
        </is>
      </c>
      <c r="CH11" t="inlineStr">
        <is>
          <t/>
        </is>
      </c>
      <c r="CI11" t="inlineStr">
        <is>
          <t/>
        </is>
      </c>
      <c r="CJ11" t="inlineStr">
        <is>
          <t/>
        </is>
      </c>
      <c r="CK11" t="inlineStr">
        <is>
          <t/>
        </is>
      </c>
      <c r="CL11" t="inlineStr">
        <is>
          <t/>
        </is>
      </c>
      <c r="CM11" t="inlineStr">
        <is>
          <t/>
        </is>
      </c>
      <c r="CN11" t="inlineStr">
        <is>
          <t/>
        </is>
      </c>
      <c r="CO11" t="inlineStr">
        <is>
          <t/>
        </is>
      </c>
      <c r="CP11" s="2" t="inlineStr">
        <is>
          <t>populacija vrste</t>
        </is>
      </c>
      <c r="CQ11" s="2" t="inlineStr">
        <is>
          <t>3</t>
        </is>
      </c>
      <c r="CR11" s="2" t="inlineStr">
        <is>
          <t/>
        </is>
      </c>
      <c r="CS11" t="inlineStr">
        <is>
          <t/>
        </is>
      </c>
      <c r="CT11" t="inlineStr">
        <is>
          <t/>
        </is>
      </c>
      <c r="CU11" t="inlineStr">
        <is>
          <t/>
        </is>
      </c>
      <c r="CV11" t="inlineStr">
        <is>
          <t/>
        </is>
      </c>
      <c r="CW11" t="inlineStr">
        <is>
          <t/>
        </is>
      </c>
    </row>
    <row r="12">
      <c r="A12" s="1" t="str">
        <f>HYPERLINK("https://iate.europa.eu/entry/result/50841/all", "50841")</f>
        <v>50841</v>
      </c>
      <c r="B12" t="inlineStr">
        <is>
          <t>ENVIRONMENT</t>
        </is>
      </c>
      <c r="C12" t="inlineStr">
        <is>
          <t>ENVIRONMENT|natural environment|geophysical environment</t>
        </is>
      </c>
      <c r="D12" t="inlineStr">
        <is>
          <t>yes</t>
        </is>
      </c>
      <c r="E12" t="inlineStr">
        <is>
          <t/>
        </is>
      </c>
      <c r="F12" t="inlineStr">
        <is>
          <t/>
        </is>
      </c>
      <c r="G12" t="inlineStr">
        <is>
          <t/>
        </is>
      </c>
      <c r="H12" t="inlineStr">
        <is>
          <t/>
        </is>
      </c>
      <c r="I12" t="inlineStr">
        <is>
          <t/>
        </is>
      </c>
      <c r="J12" s="2" t="inlineStr">
        <is>
          <t>pobřežní mokřad</t>
        </is>
      </c>
      <c r="K12" s="2" t="inlineStr">
        <is>
          <t>3</t>
        </is>
      </c>
      <c r="L12" s="2" t="inlineStr">
        <is>
          <t/>
        </is>
      </c>
      <c r="M12" t="inlineStr">
        <is>
          <t>území, které je trvale či sezónně zaplavováno sladkou, brakickou, či slanou vodou a kde se vyskytuje řada rostlinných druhů, jež se přizpůsobily stupni zaplavení, danému typu vody a půdním podmínkám</t>
        </is>
      </c>
      <c r="N12" t="inlineStr">
        <is>
          <t/>
        </is>
      </c>
      <c r="O12" t="inlineStr">
        <is>
          <t/>
        </is>
      </c>
      <c r="P12" t="inlineStr">
        <is>
          <t/>
        </is>
      </c>
      <c r="Q12" t="inlineStr">
        <is>
          <t/>
        </is>
      </c>
      <c r="R12" s="2" t="inlineStr">
        <is>
          <t>Küstenfeuchtgebiete</t>
        </is>
      </c>
      <c r="S12" s="2" t="inlineStr">
        <is>
          <t>3</t>
        </is>
      </c>
      <c r="T12" s="2" t="inlineStr">
        <is>
          <t/>
        </is>
      </c>
      <c r="U12" t="inlineStr">
        <is>
          <t/>
        </is>
      </c>
      <c r="V12" s="2" t="inlineStr">
        <is>
          <t>παράκτιος υγρότοπος</t>
        </is>
      </c>
      <c r="W12" s="2" t="inlineStr">
        <is>
          <t>3</t>
        </is>
      </c>
      <c r="X12" s="2" t="inlineStr">
        <is>
          <t/>
        </is>
      </c>
      <c r="Y12" t="inlineStr">
        <is>
          <t>φυσική ή τεχνητή περιοχή που καλύπτεται μόνιμα ή εποχικά από ρηχά νερά ή που δεν καλύπτεται ποτέ από νερά αλλά έχει υγρό υπόστρωμα για μεγάλο διάστημα του έτους</t>
        </is>
      </c>
      <c r="Z12" s="2" t="inlineStr">
        <is>
          <t>coastal wetland</t>
        </is>
      </c>
      <c r="AA12" s="2" t="inlineStr">
        <is>
          <t>3</t>
        </is>
      </c>
      <c r="AB12" s="2" t="inlineStr">
        <is>
          <t/>
        </is>
      </c>
      <c r="AC12" t="inlineStr">
        <is>
          <t>area of land that is permanently or seasonally inundated with fresh, 
brackish, or saline water and contains a range of plant species that are
 uniquely adapted to the degree of inundation, the type of water that is
 present, as well as the soil conditions</t>
        </is>
      </c>
      <c r="AD12" s="2" t="inlineStr">
        <is>
          <t>humedal costero</t>
        </is>
      </c>
      <c r="AE12" s="2" t="inlineStr">
        <is>
          <t>2</t>
        </is>
      </c>
      <c r="AF12" s="2" t="inlineStr">
        <is>
          <t/>
        </is>
      </c>
      <c r="AG12" t="inlineStr">
        <is>
          <t>&lt;div&gt;
Ecosistemas en los que entran en contacto, en mayor o menor
medida, el agua de origen continental con el agua marina.&lt;/div&gt;</t>
        </is>
      </c>
      <c r="AH12" s="2" t="inlineStr">
        <is>
          <t>rannikuäärsed märgalad</t>
        </is>
      </c>
      <c r="AI12" s="2" t="inlineStr">
        <is>
          <t>3</t>
        </is>
      </c>
      <c r="AJ12" s="2" t="inlineStr">
        <is>
          <t/>
        </is>
      </c>
      <c r="AK12" t="inlineStr">
        <is>
          <t/>
        </is>
      </c>
      <c r="AL12" t="inlineStr">
        <is>
          <t/>
        </is>
      </c>
      <c r="AM12" t="inlineStr">
        <is>
          <t/>
        </is>
      </c>
      <c r="AN12" t="inlineStr">
        <is>
          <t/>
        </is>
      </c>
      <c r="AO12" t="inlineStr">
        <is>
          <t/>
        </is>
      </c>
      <c r="AP12" t="inlineStr">
        <is>
          <t/>
        </is>
      </c>
      <c r="AQ12" t="inlineStr">
        <is>
          <t/>
        </is>
      </c>
      <c r="AR12" t="inlineStr">
        <is>
          <t/>
        </is>
      </c>
      <c r="AS12" t="inlineStr">
        <is>
          <t/>
        </is>
      </c>
      <c r="AT12" s="2" t="inlineStr">
        <is>
          <t>bogach cósta</t>
        </is>
      </c>
      <c r="AU12" s="2" t="inlineStr">
        <is>
          <t>3</t>
        </is>
      </c>
      <c r="AV12" s="2" t="inlineStr">
        <is>
          <t/>
        </is>
      </c>
      <c r="AW12" t="inlineStr">
        <is>
          <t/>
        </is>
      </c>
      <c r="AX12" t="inlineStr">
        <is>
          <t/>
        </is>
      </c>
      <c r="AY12" t="inlineStr">
        <is>
          <t/>
        </is>
      </c>
      <c r="AZ12" t="inlineStr">
        <is>
          <t/>
        </is>
      </c>
      <c r="BA12" t="inlineStr">
        <is>
          <t/>
        </is>
      </c>
      <c r="BB12" t="inlineStr">
        <is>
          <t/>
        </is>
      </c>
      <c r="BC12" t="inlineStr">
        <is>
          <t/>
        </is>
      </c>
      <c r="BD12" t="inlineStr">
        <is>
          <t/>
        </is>
      </c>
      <c r="BE12" t="inlineStr">
        <is>
          <t/>
        </is>
      </c>
      <c r="BF12" t="inlineStr">
        <is>
          <t/>
        </is>
      </c>
      <c r="BG12" t="inlineStr">
        <is>
          <t/>
        </is>
      </c>
      <c r="BH12" t="inlineStr">
        <is>
          <t/>
        </is>
      </c>
      <c r="BI12" t="inlineStr">
        <is>
          <t/>
        </is>
      </c>
      <c r="BJ12" s="2" t="inlineStr">
        <is>
          <t>pakrantės šlapynė</t>
        </is>
      </c>
      <c r="BK12" s="2" t="inlineStr">
        <is>
          <t>3</t>
        </is>
      </c>
      <c r="BL12" s="2" t="inlineStr">
        <is>
          <t/>
        </is>
      </c>
      <c r="BM12" t="inlineStr">
        <is>
          <t/>
        </is>
      </c>
      <c r="BN12" t="inlineStr">
        <is>
          <t/>
        </is>
      </c>
      <c r="BO12" t="inlineStr">
        <is>
          <t/>
        </is>
      </c>
      <c r="BP12" t="inlineStr">
        <is>
          <t/>
        </is>
      </c>
      <c r="BQ12" t="inlineStr">
        <is>
          <t/>
        </is>
      </c>
      <c r="BR12" t="inlineStr">
        <is>
          <t/>
        </is>
      </c>
      <c r="BS12" t="inlineStr">
        <is>
          <t/>
        </is>
      </c>
      <c r="BT12" t="inlineStr">
        <is>
          <t/>
        </is>
      </c>
      <c r="BU12" t="inlineStr">
        <is>
          <t/>
        </is>
      </c>
      <c r="BV12" t="inlineStr">
        <is>
          <t/>
        </is>
      </c>
      <c r="BW12" t="inlineStr">
        <is>
          <t/>
        </is>
      </c>
      <c r="BX12" t="inlineStr">
        <is>
          <t/>
        </is>
      </c>
      <c r="BY12" t="inlineStr">
        <is>
          <t/>
        </is>
      </c>
      <c r="BZ12" s="2" t="inlineStr">
        <is>
          <t>przybrzeżne tereny podmokłe|
przybrzeżne obszary podmokłe|
mokradła nadmorskie</t>
        </is>
      </c>
      <c r="CA12" s="2" t="inlineStr">
        <is>
          <t>3|
2|
2</t>
        </is>
      </c>
      <c r="CB12" s="2" t="inlineStr">
        <is>
          <t xml:space="preserve">|
|
</t>
        </is>
      </c>
      <c r="CC12" t="inlineStr">
        <is>
          <t>tereny bagien, błot i torfowisk lub
zbiorniki wodne, tak naturalne, jak i sztuczne, stałe i okresowe, o wodach stojących lub płynących,
słodkich, słonawych lub słonych, łącznie z wodami morskimi, położone w strefie przybrzeżnej i charakteryzujące się występowaniem specyficznej roślinności</t>
        </is>
      </c>
      <c r="CD12" s="2" t="inlineStr">
        <is>
          <t>zona costeira húmida</t>
        </is>
      </c>
      <c r="CE12" s="2" t="inlineStr">
        <is>
          <t>3</t>
        </is>
      </c>
      <c r="CF12" s="2" t="inlineStr">
        <is>
          <t/>
        </is>
      </c>
      <c r="CG12" t="inlineStr">
        <is>
          <t>Área de terra permanente ou sazonalmente inundada com água fresca, salobra ou salgada e que contém uma série de espécies vegetais que se adaptam de forma única ao grau de inundação, ao tipo de água presente, bem como às condições do solo.</t>
        </is>
      </c>
      <c r="CH12" t="inlineStr">
        <is>
          <t/>
        </is>
      </c>
      <c r="CI12" t="inlineStr">
        <is>
          <t/>
        </is>
      </c>
      <c r="CJ12" t="inlineStr">
        <is>
          <t/>
        </is>
      </c>
      <c r="CK12" t="inlineStr">
        <is>
          <t/>
        </is>
      </c>
      <c r="CL12" t="inlineStr">
        <is>
          <t/>
        </is>
      </c>
      <c r="CM12" t="inlineStr">
        <is>
          <t/>
        </is>
      </c>
      <c r="CN12" t="inlineStr">
        <is>
          <t/>
        </is>
      </c>
      <c r="CO12" t="inlineStr">
        <is>
          <t/>
        </is>
      </c>
      <c r="CP12" s="2" t="inlineStr">
        <is>
          <t>obalno mokrišče</t>
        </is>
      </c>
      <c r="CQ12" s="2" t="inlineStr">
        <is>
          <t>3</t>
        </is>
      </c>
      <c r="CR12" s="2" t="inlineStr">
        <is>
          <t/>
        </is>
      </c>
      <c r="CS12" t="inlineStr">
        <is>
          <t/>
        </is>
      </c>
      <c r="CT12" t="inlineStr">
        <is>
          <t/>
        </is>
      </c>
      <c r="CU12" t="inlineStr">
        <is>
          <t/>
        </is>
      </c>
      <c r="CV12" t="inlineStr">
        <is>
          <t/>
        </is>
      </c>
      <c r="CW12" t="inlineStr">
        <is>
          <t/>
        </is>
      </c>
    </row>
    <row r="13">
      <c r="A13" s="1" t="str">
        <f>HYPERLINK("https://iate.europa.eu/entry/result/111959/all", "111959")</f>
        <v>111959</v>
      </c>
      <c r="B13" t="inlineStr">
        <is>
          <t>ENVIRONMENT</t>
        </is>
      </c>
      <c r="C13" t="inlineStr">
        <is>
          <t>ENVIRONMENT|natural environment|physical environment|ecosystem</t>
        </is>
      </c>
      <c r="D13" t="inlineStr">
        <is>
          <t>yes</t>
        </is>
      </c>
      <c r="E13" t="inlineStr">
        <is>
          <t/>
        </is>
      </c>
      <c r="F13" t="inlineStr">
        <is>
          <t/>
        </is>
      </c>
      <c r="G13" t="inlineStr">
        <is>
          <t/>
        </is>
      </c>
      <c r="H13" t="inlineStr">
        <is>
          <t/>
        </is>
      </c>
      <c r="I13" t="inlineStr">
        <is>
          <t/>
        </is>
      </c>
      <c r="J13" s="2" t="inlineStr">
        <is>
          <t>typ ekosystému</t>
        </is>
      </c>
      <c r="K13" s="2" t="inlineStr">
        <is>
          <t>3</t>
        </is>
      </c>
      <c r="L13" s="2" t="inlineStr">
        <is>
          <t/>
        </is>
      </c>
      <c r="M13" t="inlineStr">
        <is>
          <t>kategorie &lt;a href="https://iate.europa.eu/entry/result/1621567/all" target="_blank"&gt;ekosystému&lt;/a&gt;, která vznikne po použití typologie, jejíž celkovou strukturou je jednoduchá hierarchie se skupinami jednotek na každé úrovni vnořenými do širší jednotky na vyšší úrovni</t>
        </is>
      </c>
      <c r="N13" s="2" t="inlineStr">
        <is>
          <t>typer af økosystemer</t>
        </is>
      </c>
      <c r="O13" s="2" t="inlineStr">
        <is>
          <t>3</t>
        </is>
      </c>
      <c r="P13" s="2" t="inlineStr">
        <is>
          <t/>
        </is>
      </c>
      <c r="Q13" t="inlineStr">
        <is>
          <t/>
        </is>
      </c>
      <c r="R13" s="2" t="inlineStr">
        <is>
          <t>Ökosystemtyp</t>
        </is>
      </c>
      <c r="S13" s="2" t="inlineStr">
        <is>
          <t>3</t>
        </is>
      </c>
      <c r="T13" s="2" t="inlineStr">
        <is>
          <t/>
        </is>
      </c>
      <c r="U13" t="inlineStr">
        <is>
          <t/>
        </is>
      </c>
      <c r="V13" s="2" t="inlineStr">
        <is>
          <t>τύπος οικοσυστήματος</t>
        </is>
      </c>
      <c r="W13" s="2" t="inlineStr">
        <is>
          <t>3</t>
        </is>
      </c>
      <c r="X13" s="2" t="inlineStr">
        <is>
          <t/>
        </is>
      </c>
      <c r="Y13" t="inlineStr">
        <is>
          <t/>
        </is>
      </c>
      <c r="Z13" s="2" t="inlineStr">
        <is>
          <t>ecosystem type</t>
        </is>
      </c>
      <c r="AA13" s="2" t="inlineStr">
        <is>
          <t>3</t>
        </is>
      </c>
      <c r="AB13" s="2" t="inlineStr">
        <is>
          <t/>
        </is>
      </c>
      <c r="AC13" t="inlineStr">
        <is>
          <t>ecosystem category that occurs after applying a typology whose overall structure is a simple hierarchy, with groups of units at each level nested within a broader unit at the level above</t>
        </is>
      </c>
      <c r="AD13" s="2" t="inlineStr">
        <is>
          <t>tipos de ecosistema</t>
        </is>
      </c>
      <c r="AE13" s="2" t="inlineStr">
        <is>
          <t>3</t>
        </is>
      </c>
      <c r="AF13" s="2" t="inlineStr">
        <is>
          <t/>
        </is>
      </c>
      <c r="AG13" t="inlineStr">
        <is>
          <t/>
        </is>
      </c>
      <c r="AH13" t="inlineStr">
        <is>
          <t/>
        </is>
      </c>
      <c r="AI13" t="inlineStr">
        <is>
          <t/>
        </is>
      </c>
      <c r="AJ13" t="inlineStr">
        <is>
          <t/>
        </is>
      </c>
      <c r="AK13" t="inlineStr">
        <is>
          <t/>
        </is>
      </c>
      <c r="AL13" s="2" t="inlineStr">
        <is>
          <t>ekosysteemityypit</t>
        </is>
      </c>
      <c r="AM13" s="2" t="inlineStr">
        <is>
          <t>3</t>
        </is>
      </c>
      <c r="AN13" s="2" t="inlineStr">
        <is>
          <t/>
        </is>
      </c>
      <c r="AO13" t="inlineStr">
        <is>
          <t/>
        </is>
      </c>
      <c r="AP13" s="2" t="inlineStr">
        <is>
          <t>type d'écosystème</t>
        </is>
      </c>
      <c r="AQ13" s="2" t="inlineStr">
        <is>
          <t>3</t>
        </is>
      </c>
      <c r="AR13" s="2" t="inlineStr">
        <is>
          <t/>
        </is>
      </c>
      <c r="AS13" t="inlineStr">
        <is>
          <t/>
        </is>
      </c>
      <c r="AT13" s="2" t="inlineStr">
        <is>
          <t>cineál éiceachórais</t>
        </is>
      </c>
      <c r="AU13" s="2" t="inlineStr">
        <is>
          <t>3</t>
        </is>
      </c>
      <c r="AV13" s="2" t="inlineStr">
        <is>
          <t/>
        </is>
      </c>
      <c r="AW13" t="inlineStr">
        <is>
          <t/>
        </is>
      </c>
      <c r="AX13" t="inlineStr">
        <is>
          <t/>
        </is>
      </c>
      <c r="AY13" t="inlineStr">
        <is>
          <t/>
        </is>
      </c>
      <c r="AZ13" t="inlineStr">
        <is>
          <t/>
        </is>
      </c>
      <c r="BA13" t="inlineStr">
        <is>
          <t/>
        </is>
      </c>
      <c r="BB13" t="inlineStr">
        <is>
          <t/>
        </is>
      </c>
      <c r="BC13" t="inlineStr">
        <is>
          <t/>
        </is>
      </c>
      <c r="BD13" t="inlineStr">
        <is>
          <t/>
        </is>
      </c>
      <c r="BE13" t="inlineStr">
        <is>
          <t/>
        </is>
      </c>
      <c r="BF13" s="2" t="inlineStr">
        <is>
          <t>tipo di ecosistema</t>
        </is>
      </c>
      <c r="BG13" s="2" t="inlineStr">
        <is>
          <t>3</t>
        </is>
      </c>
      <c r="BH13" s="2" t="inlineStr">
        <is>
          <t/>
        </is>
      </c>
      <c r="BI13" t="inlineStr">
        <is>
          <t/>
        </is>
      </c>
      <c r="BJ13" s="2" t="inlineStr">
        <is>
          <t>ekosistemų tipas</t>
        </is>
      </c>
      <c r="BK13" s="2" t="inlineStr">
        <is>
          <t>3</t>
        </is>
      </c>
      <c r="BL13" s="2" t="inlineStr">
        <is>
          <t/>
        </is>
      </c>
      <c r="BM13" t="inlineStr">
        <is>
          <t/>
        </is>
      </c>
      <c r="BN13" t="inlineStr">
        <is>
          <t/>
        </is>
      </c>
      <c r="BO13" t="inlineStr">
        <is>
          <t/>
        </is>
      </c>
      <c r="BP13" t="inlineStr">
        <is>
          <t/>
        </is>
      </c>
      <c r="BQ13" t="inlineStr">
        <is>
          <t/>
        </is>
      </c>
      <c r="BR13" t="inlineStr">
        <is>
          <t/>
        </is>
      </c>
      <c r="BS13" t="inlineStr">
        <is>
          <t/>
        </is>
      </c>
      <c r="BT13" t="inlineStr">
        <is>
          <t/>
        </is>
      </c>
      <c r="BU13" t="inlineStr">
        <is>
          <t/>
        </is>
      </c>
      <c r="BV13" s="2" t="inlineStr">
        <is>
          <t>soort ecosysteem</t>
        </is>
      </c>
      <c r="BW13" s="2" t="inlineStr">
        <is>
          <t>3</t>
        </is>
      </c>
      <c r="BX13" s="2" t="inlineStr">
        <is>
          <t/>
        </is>
      </c>
      <c r="BY13" t="inlineStr">
        <is>
          <t/>
        </is>
      </c>
      <c r="BZ13" s="2" t="inlineStr">
        <is>
          <t>rodzaj ekosystemu</t>
        </is>
      </c>
      <c r="CA13" s="2" t="inlineStr">
        <is>
          <t>3</t>
        </is>
      </c>
      <c r="CB13" s="2" t="inlineStr">
        <is>
          <t/>
        </is>
      </c>
      <c r="CC13" t="inlineStr">
        <is>
          <t/>
        </is>
      </c>
      <c r="CD13" s="2" t="inlineStr">
        <is>
          <t>tipo de ecossistemas</t>
        </is>
      </c>
      <c r="CE13" s="2" t="inlineStr">
        <is>
          <t>3</t>
        </is>
      </c>
      <c r="CF13" s="2" t="inlineStr">
        <is>
          <t/>
        </is>
      </c>
      <c r="CG13" t="inlineStr">
        <is>
          <t/>
        </is>
      </c>
      <c r="CH13" t="inlineStr">
        <is>
          <t/>
        </is>
      </c>
      <c r="CI13" t="inlineStr">
        <is>
          <t/>
        </is>
      </c>
      <c r="CJ13" t="inlineStr">
        <is>
          <t/>
        </is>
      </c>
      <c r="CK13" t="inlineStr">
        <is>
          <t/>
        </is>
      </c>
      <c r="CL13" t="inlineStr">
        <is>
          <t/>
        </is>
      </c>
      <c r="CM13" t="inlineStr">
        <is>
          <t/>
        </is>
      </c>
      <c r="CN13" t="inlineStr">
        <is>
          <t/>
        </is>
      </c>
      <c r="CO13" t="inlineStr">
        <is>
          <t/>
        </is>
      </c>
      <c r="CP13" s="2" t="inlineStr">
        <is>
          <t>ekosistemski tip</t>
        </is>
      </c>
      <c r="CQ13" s="2" t="inlineStr">
        <is>
          <t>3</t>
        </is>
      </c>
      <c r="CR13" s="2" t="inlineStr">
        <is>
          <t/>
        </is>
      </c>
      <c r="CS13" t="inlineStr">
        <is>
          <t/>
        </is>
      </c>
      <c r="CT13" t="inlineStr">
        <is>
          <t/>
        </is>
      </c>
      <c r="CU13" t="inlineStr">
        <is>
          <t/>
        </is>
      </c>
      <c r="CV13" t="inlineStr">
        <is>
          <t/>
        </is>
      </c>
      <c r="CW13" t="inlineStr">
        <is>
          <t/>
        </is>
      </c>
    </row>
    <row r="14">
      <c r="A14" s="1" t="str">
        <f>HYPERLINK("https://iate.europa.eu/entry/result/858857/all", "858857")</f>
        <v>858857</v>
      </c>
      <c r="B14" t="inlineStr">
        <is>
          <t>ENVIRONMENT</t>
        </is>
      </c>
      <c r="C14" t="inlineStr">
        <is>
          <t>ENVIRONMENT|natural environment</t>
        </is>
      </c>
      <c r="D14" t="inlineStr">
        <is>
          <t>yes</t>
        </is>
      </c>
      <c r="E14" t="inlineStr">
        <is>
          <t/>
        </is>
      </c>
      <c r="F14" t="inlineStr">
        <is>
          <t/>
        </is>
      </c>
      <c r="G14" t="inlineStr">
        <is>
          <t/>
        </is>
      </c>
      <c r="H14" t="inlineStr">
        <is>
          <t/>
        </is>
      </c>
      <c r="I14" t="inlineStr">
        <is>
          <t/>
        </is>
      </c>
      <c r="J14" t="inlineStr">
        <is>
          <t/>
        </is>
      </c>
      <c r="K14" t="inlineStr">
        <is>
          <t/>
        </is>
      </c>
      <c r="L14" t="inlineStr">
        <is>
          <t/>
        </is>
      </c>
      <c r="M14" t="inlineStr">
        <is>
          <t/>
        </is>
      </c>
      <c r="N14" s="2" t="inlineStr">
        <is>
          <t>skov ved vandløb, sø eller væld|
skove ved vandløb, søer og væld|
skov på flodaflejringer|
skov på flodaflejret jord</t>
        </is>
      </c>
      <c r="O14" s="2" t="inlineStr">
        <is>
          <t>4|
4|
4|
4</t>
        </is>
      </c>
      <c r="P14" s="2" t="inlineStr">
        <is>
          <t xml:space="preserve">|
|
|
</t>
        </is>
      </c>
      <c r="Q14" t="inlineStr">
        <is>
          <t/>
        </is>
      </c>
      <c r="R14" s="2" t="inlineStr">
        <is>
          <t>Auenwald|
Auwald</t>
        </is>
      </c>
      <c r="S14" s="2" t="inlineStr">
        <is>
          <t>2|
2</t>
        </is>
      </c>
      <c r="T14" s="2" t="inlineStr">
        <is>
          <t xml:space="preserve">|
</t>
        </is>
      </c>
      <c r="U14" t="inlineStr">
        <is>
          <t>Wald- und Gebüschformationen an Standorten, deren Grundwasserstand starken Schwankungen unterworfen ist (Brockhaus)</t>
        </is>
      </c>
      <c r="V14" s="2" t="inlineStr">
        <is>
          <t>αλλουβιακό δάσος</t>
        </is>
      </c>
      <c r="W14" s="2" t="inlineStr">
        <is>
          <t>3</t>
        </is>
      </c>
      <c r="X14" s="2" t="inlineStr">
        <is>
          <t/>
        </is>
      </c>
      <c r="Y14" t="inlineStr">
        <is>
          <t>δάσος που σχηματίζεται από τη δυναμική των ποταμών</t>
        </is>
      </c>
      <c r="Z14" s="2" t="inlineStr">
        <is>
          <t>alluvial forest</t>
        </is>
      </c>
      <c r="AA14" s="2" t="inlineStr">
        <is>
          <t>3</t>
        </is>
      </c>
      <c r="AB14" s="2" t="inlineStr">
        <is>
          <t/>
        </is>
      </c>
      <c r="AC14" t="inlineStr">
        <is>
          <t>forest shaped by the
dynamics of rivers</t>
        </is>
      </c>
      <c r="AD14" s="2" t="inlineStr">
        <is>
          <t>bosque aluvial</t>
        </is>
      </c>
      <c r="AE14" s="2" t="inlineStr">
        <is>
          <t>2</t>
        </is>
      </c>
      <c r="AF14" s="2" t="inlineStr">
        <is>
          <t/>
        </is>
      </c>
      <c r="AG14" t="inlineStr">
        <is>
          <t/>
        </is>
      </c>
      <c r="AH14" t="inlineStr">
        <is>
          <t/>
        </is>
      </c>
      <c r="AI14" t="inlineStr">
        <is>
          <t/>
        </is>
      </c>
      <c r="AJ14" t="inlineStr">
        <is>
          <t/>
        </is>
      </c>
      <c r="AK14" t="inlineStr">
        <is>
          <t/>
        </is>
      </c>
      <c r="AL14" s="2" t="inlineStr">
        <is>
          <t>tulvametsä</t>
        </is>
      </c>
      <c r="AM14" s="2" t="inlineStr">
        <is>
          <t>2</t>
        </is>
      </c>
      <c r="AN14" s="2" t="inlineStr">
        <is>
          <t/>
        </is>
      </c>
      <c r="AO14" t="inlineStr">
        <is>
          <t/>
        </is>
      </c>
      <c r="AP14" s="2" t="inlineStr">
        <is>
          <t>forêt alluviale</t>
        </is>
      </c>
      <c r="AQ14" s="2" t="inlineStr">
        <is>
          <t>3</t>
        </is>
      </c>
      <c r="AR14" s="2" t="inlineStr">
        <is>
          <t/>
        </is>
      </c>
      <c r="AS14" t="inlineStr">
        <is>
          <t>écosystème forestier inondé de façon régulière ou exceptionnelle</t>
        </is>
      </c>
      <c r="AT14" s="2" t="inlineStr">
        <is>
          <t>foraois ghlárach</t>
        </is>
      </c>
      <c r="AU14" s="2" t="inlineStr">
        <is>
          <t>3</t>
        </is>
      </c>
      <c r="AV14" s="2" t="inlineStr">
        <is>
          <t/>
        </is>
      </c>
      <c r="AW14" t="inlineStr">
        <is>
          <t/>
        </is>
      </c>
      <c r="AX14" t="inlineStr">
        <is>
          <t/>
        </is>
      </c>
      <c r="AY14" t="inlineStr">
        <is>
          <t/>
        </is>
      </c>
      <c r="AZ14" t="inlineStr">
        <is>
          <t/>
        </is>
      </c>
      <c r="BA14" t="inlineStr">
        <is>
          <t/>
        </is>
      </c>
      <c r="BB14" s="2" t="inlineStr">
        <is>
          <t>ártéri erdők</t>
        </is>
      </c>
      <c r="BC14" s="2" t="inlineStr">
        <is>
          <t>3</t>
        </is>
      </c>
      <c r="BD14" s="2" t="inlineStr">
        <is>
          <t/>
        </is>
      </c>
      <c r="BE14" t="inlineStr">
        <is>
          <t/>
        </is>
      </c>
      <c r="BF14" s="2" t="inlineStr">
        <is>
          <t>foresta alluvionale|
bosco ripario|
bosco alluvionale|
bosco di golena</t>
        </is>
      </c>
      <c r="BG14" s="2" t="inlineStr">
        <is>
          <t>2|
2|
2|
2</t>
        </is>
      </c>
      <c r="BH14" s="2" t="inlineStr">
        <is>
          <t xml:space="preserve">|
|
|
</t>
        </is>
      </c>
      <c r="BI14" t="inlineStr">
        <is>
          <t/>
        </is>
      </c>
      <c r="BJ14" s="2" t="inlineStr">
        <is>
          <t>aliuvinis miškas</t>
        </is>
      </c>
      <c r="BK14" s="2" t="inlineStr">
        <is>
          <t>3</t>
        </is>
      </c>
      <c r="BL14" s="2" t="inlineStr">
        <is>
          <t/>
        </is>
      </c>
      <c r="BM14" t="inlineStr">
        <is>
          <t>vandens telkinio užliejamas miškas</t>
        </is>
      </c>
      <c r="BN14" s="2" t="inlineStr">
        <is>
          <t>aluviālais mežs</t>
        </is>
      </c>
      <c r="BO14" s="2" t="inlineStr">
        <is>
          <t>3</t>
        </is>
      </c>
      <c r="BP14" s="2" t="inlineStr">
        <is>
          <t/>
        </is>
      </c>
      <c r="BQ14" t="inlineStr">
        <is>
          <t>mežs, kas aug palienēs [ &lt;a href="/entry/result/1857490/all" id="ENTRY_TO_ENTRY_CONVERTER" target="_blank"&gt;IATE:1857490&lt;/a&gt; ] gar strautiem un upēm, kuri sezonāli vai periodiski pārplūst</t>
        </is>
      </c>
      <c r="BR14" t="inlineStr">
        <is>
          <t/>
        </is>
      </c>
      <c r="BS14" t="inlineStr">
        <is>
          <t/>
        </is>
      </c>
      <c r="BT14" t="inlineStr">
        <is>
          <t/>
        </is>
      </c>
      <c r="BU14" t="inlineStr">
        <is>
          <t/>
        </is>
      </c>
      <c r="BV14" s="2" t="inlineStr">
        <is>
          <t>ooibos|
kwelderbossen</t>
        </is>
      </c>
      <c r="BW14" s="2" t="inlineStr">
        <is>
          <t>1|
2</t>
        </is>
      </c>
      <c r="BX14" s="2" t="inlineStr">
        <is>
          <t xml:space="preserve">|
</t>
        </is>
      </c>
      <c r="BY14" t="inlineStr">
        <is>
          <t/>
        </is>
      </c>
      <c r="BZ14" s="2" t="inlineStr">
        <is>
          <t>las aluwialny</t>
        </is>
      </c>
      <c r="CA14" s="2" t="inlineStr">
        <is>
          <t>3</t>
        </is>
      </c>
      <c r="CB14" s="2" t="inlineStr">
        <is>
          <t/>
        </is>
      </c>
      <c r="CC14" t="inlineStr">
        <is>
          <t>las nadrzeczny, przystrumykowy lub źródliskowy</t>
        </is>
      </c>
      <c r="CD14" s="2" t="inlineStr">
        <is>
          <t>floresta aluvial</t>
        </is>
      </c>
      <c r="CE14" s="2" t="inlineStr">
        <is>
          <t>3</t>
        </is>
      </c>
      <c r="CF14" s="2" t="inlineStr">
        <is>
          <t/>
        </is>
      </c>
      <c r="CG14" t="inlineStr">
        <is>
          <t>Floresta afetada pelas dinâmicas fluviais.</t>
        </is>
      </c>
      <c r="CH14" t="inlineStr">
        <is>
          <t/>
        </is>
      </c>
      <c r="CI14" t="inlineStr">
        <is>
          <t/>
        </is>
      </c>
      <c r="CJ14" t="inlineStr">
        <is>
          <t/>
        </is>
      </c>
      <c r="CK14" t="inlineStr">
        <is>
          <t/>
        </is>
      </c>
      <c r="CL14" t="inlineStr">
        <is>
          <t/>
        </is>
      </c>
      <c r="CM14" t="inlineStr">
        <is>
          <t/>
        </is>
      </c>
      <c r="CN14" t="inlineStr">
        <is>
          <t/>
        </is>
      </c>
      <c r="CO14" t="inlineStr">
        <is>
          <t/>
        </is>
      </c>
      <c r="CP14" s="2" t="inlineStr">
        <is>
          <t>obrečni gozd</t>
        </is>
      </c>
      <c r="CQ14" s="2" t="inlineStr">
        <is>
          <t>3</t>
        </is>
      </c>
      <c r="CR14" s="2" t="inlineStr">
        <is>
          <t/>
        </is>
      </c>
      <c r="CS14" t="inlineStr">
        <is>
          <t/>
        </is>
      </c>
      <c r="CT14" t="inlineStr">
        <is>
          <t/>
        </is>
      </c>
      <c r="CU14" t="inlineStr">
        <is>
          <t/>
        </is>
      </c>
      <c r="CV14" t="inlineStr">
        <is>
          <t/>
        </is>
      </c>
      <c r="CW14" t="inlineStr">
        <is>
          <t/>
        </is>
      </c>
    </row>
    <row r="15">
      <c r="A15" s="1" t="str">
        <f>HYPERLINK("https://iate.europa.eu/entry/result/885616/all", "885616")</f>
        <v>885616</v>
      </c>
      <c r="B15" t="inlineStr">
        <is>
          <t>ENVIRONMENT</t>
        </is>
      </c>
      <c r="C15" t="inlineStr">
        <is>
          <t>ENVIRONMENT|natural environment</t>
        </is>
      </c>
      <c r="D15" t="inlineStr">
        <is>
          <t>yes</t>
        </is>
      </c>
      <c r="E15" t="inlineStr">
        <is>
          <t/>
        </is>
      </c>
      <c r="F15" t="inlineStr">
        <is>
          <t/>
        </is>
      </c>
      <c r="G15" t="inlineStr">
        <is>
          <t/>
        </is>
      </c>
      <c r="H15" t="inlineStr">
        <is>
          <t/>
        </is>
      </c>
      <c r="I15" t="inlineStr">
        <is>
          <t/>
        </is>
      </c>
      <c r="J15" t="inlineStr">
        <is>
          <t/>
        </is>
      </c>
      <c r="K15" t="inlineStr">
        <is>
          <t/>
        </is>
      </c>
      <c r="L15" t="inlineStr">
        <is>
          <t/>
        </is>
      </c>
      <c r="M15" t="inlineStr">
        <is>
          <t/>
        </is>
      </c>
      <c r="N15" s="2" t="inlineStr">
        <is>
          <t>riparisk zone|
bredzone|
bredderne af vandløb|
området langs bredder</t>
        </is>
      </c>
      <c r="O15" s="2" t="inlineStr">
        <is>
          <t>4|
4|
3|
3</t>
        </is>
      </c>
      <c r="P15" s="2" t="inlineStr">
        <is>
          <t xml:space="preserve">|
|
|
</t>
        </is>
      </c>
      <c r="Q15" t="inlineStr">
        <is>
          <t>grænseområde mellem vandløbet og det omgivende land</t>
        </is>
      </c>
      <c r="R15" s="2" t="inlineStr">
        <is>
          <t>Ufergebiet|
Gewässerrandstreifen</t>
        </is>
      </c>
      <c r="S15" s="2" t="inlineStr">
        <is>
          <t>1|
3</t>
        </is>
      </c>
      <c r="T15" s="2" t="inlineStr">
        <is>
          <t xml:space="preserve">|
</t>
        </is>
      </c>
      <c r="U15" t="inlineStr">
        <is>
          <t/>
        </is>
      </c>
      <c r="V15" s="2" t="inlineStr">
        <is>
          <t>παρόχθια περιοχή</t>
        </is>
      </c>
      <c r="W15" s="2" t="inlineStr">
        <is>
          <t>3</t>
        </is>
      </c>
      <c r="X15" s="2" t="inlineStr">
        <is>
          <t/>
        </is>
      </c>
      <c r="Y15" t="inlineStr">
        <is>
          <t>μεταβατική περιοχή μεταξύ ξηράς και υδάτινου οικοσυστήματος ενός υδατορεύματος η οποία χαρακτηρίζεται από ξεχωριστή υδρολογία και εδαφολογικές και βιοτικές συνθήκες, με έντονη επιρροή από το υδατόρευμα</t>
        </is>
      </c>
      <c r="Z15" s="2" t="inlineStr">
        <is>
          <t>riparian zone|
riparian area</t>
        </is>
      </c>
      <c r="AA15" s="2" t="inlineStr">
        <is>
          <t>3|
3</t>
        </is>
      </c>
      <c r="AB15" s="2" t="inlineStr">
        <is>
          <t>preferred|
admitted</t>
        </is>
      </c>
      <c r="AC15" t="inlineStr">
        <is>
          <t>transitional area occurring between land and freshwater ecosystems, 
characterised by distinctive hydrology, soil and biotic conditions and 
strongly influenced by the stream water</t>
        </is>
      </c>
      <c r="AD15" s="2" t="inlineStr">
        <is>
          <t>zona ribereña|
zona ripícola</t>
        </is>
      </c>
      <c r="AE15" s="2" t="inlineStr">
        <is>
          <t>3|
3</t>
        </is>
      </c>
      <c r="AF15" s="2" t="inlineStr">
        <is>
          <t xml:space="preserve">|
</t>
        </is>
      </c>
      <c r="AG15" t="inlineStr">
        <is>
          <t/>
        </is>
      </c>
      <c r="AH15" t="inlineStr">
        <is>
          <t/>
        </is>
      </c>
      <c r="AI15" t="inlineStr">
        <is>
          <t/>
        </is>
      </c>
      <c r="AJ15" t="inlineStr">
        <is>
          <t/>
        </is>
      </c>
      <c r="AK15" t="inlineStr">
        <is>
          <t/>
        </is>
      </c>
      <c r="AL15" s="2" t="inlineStr">
        <is>
          <t>rantavyöhyke</t>
        </is>
      </c>
      <c r="AM15" s="2" t="inlineStr">
        <is>
          <t>3</t>
        </is>
      </c>
      <c r="AN15" s="2" t="inlineStr">
        <is>
          <t/>
        </is>
      </c>
      <c r="AO15" t="inlineStr">
        <is>
          <t/>
        </is>
      </c>
      <c r="AP15" s="2" t="inlineStr">
        <is>
          <t>rive|
zone riveraine</t>
        </is>
      </c>
      <c r="AQ15" s="2" t="inlineStr">
        <is>
          <t>1|
3</t>
        </is>
      </c>
      <c r="AR15" s="2" t="inlineStr">
        <is>
          <t xml:space="preserve">|
</t>
        </is>
      </c>
      <c r="AS15" t="inlineStr">
        <is>
          <t/>
        </is>
      </c>
      <c r="AT15" s="2" t="inlineStr">
        <is>
          <t>crios bruachánach</t>
        </is>
      </c>
      <c r="AU15" s="2" t="inlineStr">
        <is>
          <t>3</t>
        </is>
      </c>
      <c r="AV15" s="2" t="inlineStr">
        <is>
          <t/>
        </is>
      </c>
      <c r="AW15" t="inlineStr">
        <is>
          <t/>
        </is>
      </c>
      <c r="AX15" t="inlineStr">
        <is>
          <t/>
        </is>
      </c>
      <c r="AY15" t="inlineStr">
        <is>
          <t/>
        </is>
      </c>
      <c r="AZ15" t="inlineStr">
        <is>
          <t/>
        </is>
      </c>
      <c r="BA15" t="inlineStr">
        <is>
          <t/>
        </is>
      </c>
      <c r="BB15" t="inlineStr">
        <is>
          <t/>
        </is>
      </c>
      <c r="BC15" t="inlineStr">
        <is>
          <t/>
        </is>
      </c>
      <c r="BD15" t="inlineStr">
        <is>
          <t/>
        </is>
      </c>
      <c r="BE15" t="inlineStr">
        <is>
          <t/>
        </is>
      </c>
      <c r="BF15" s="2" t="inlineStr">
        <is>
          <t>zona ripariale</t>
        </is>
      </c>
      <c r="BG15" s="2" t="inlineStr">
        <is>
          <t>2</t>
        </is>
      </c>
      <c r="BH15" s="2" t="inlineStr">
        <is>
          <t/>
        </is>
      </c>
      <c r="BI15" t="inlineStr">
        <is>
          <t/>
        </is>
      </c>
      <c r="BJ15" s="2" t="inlineStr">
        <is>
          <t>kranto zona|
krantų zona</t>
        </is>
      </c>
      <c r="BK15" s="2" t="inlineStr">
        <is>
          <t>3|
3</t>
        </is>
      </c>
      <c r="BL15" s="2" t="inlineStr">
        <is>
          <t>|
admitted</t>
        </is>
      </c>
      <c r="BM15" t="inlineStr">
        <is>
          <t/>
        </is>
      </c>
      <c r="BN15" t="inlineStr">
        <is>
          <t/>
        </is>
      </c>
      <c r="BO15" t="inlineStr">
        <is>
          <t/>
        </is>
      </c>
      <c r="BP15" t="inlineStr">
        <is>
          <t/>
        </is>
      </c>
      <c r="BQ15" t="inlineStr">
        <is>
          <t/>
        </is>
      </c>
      <c r="BR15" t="inlineStr">
        <is>
          <t/>
        </is>
      </c>
      <c r="BS15" t="inlineStr">
        <is>
          <t/>
        </is>
      </c>
      <c r="BT15" t="inlineStr">
        <is>
          <t/>
        </is>
      </c>
      <c r="BU15" t="inlineStr">
        <is>
          <t/>
        </is>
      </c>
      <c r="BV15" s="2" t="inlineStr">
        <is>
          <t>(rivier)oeverstrook|
rivieroevers|
(rivieroeverstrook</t>
        </is>
      </c>
      <c r="BW15" s="2" t="inlineStr">
        <is>
          <t>3|
3|
3</t>
        </is>
      </c>
      <c r="BX15" s="2" t="inlineStr">
        <is>
          <t xml:space="preserve">|
|
</t>
        </is>
      </c>
      <c r="BY15" t="inlineStr">
        <is>
          <t/>
        </is>
      </c>
      <c r="BZ15" s="2" t="inlineStr">
        <is>
          <t>strefa nadbrzeżna|
obszar nadbrzeżny</t>
        </is>
      </c>
      <c r="CA15" s="2" t="inlineStr">
        <is>
          <t>3|
3</t>
        </is>
      </c>
      <c r="CB15" s="2" t="inlineStr">
        <is>
          <t xml:space="preserve">preferred|
</t>
        </is>
      </c>
      <c r="CC15" t="inlineStr">
        <is>
          <t>strefa wyznaczająca naturalne cieki wodne</t>
        </is>
      </c>
      <c r="CD15" s="2" t="inlineStr">
        <is>
          <t>zona ripícola</t>
        </is>
      </c>
      <c r="CE15" s="2" t="inlineStr">
        <is>
          <t>3</t>
        </is>
      </c>
      <c r="CF15" s="2" t="inlineStr">
        <is>
          <t/>
        </is>
      </c>
      <c r="CG15" t="inlineStr">
        <is>
          <t>Área tri-dimensional de
transição, onde se processa uma interacção direta
entre os ecossistemas aquático e terrestre e que se estende desde a margem do meio
aquático até à orla dos sistemas que já não são
influenciados pelo curso de água.</t>
        </is>
      </c>
      <c r="CH15" t="inlineStr">
        <is>
          <t/>
        </is>
      </c>
      <c r="CI15" t="inlineStr">
        <is>
          <t/>
        </is>
      </c>
      <c r="CJ15" t="inlineStr">
        <is>
          <t/>
        </is>
      </c>
      <c r="CK15" t="inlineStr">
        <is>
          <t/>
        </is>
      </c>
      <c r="CL15" t="inlineStr">
        <is>
          <t/>
        </is>
      </c>
      <c r="CM15" t="inlineStr">
        <is>
          <t/>
        </is>
      </c>
      <c r="CN15" t="inlineStr">
        <is>
          <t/>
        </is>
      </c>
      <c r="CO15" t="inlineStr">
        <is>
          <t/>
        </is>
      </c>
      <c r="CP15" s="2" t="inlineStr">
        <is>
          <t>obrežje|
obrežno območje</t>
        </is>
      </c>
      <c r="CQ15" s="2" t="inlineStr">
        <is>
          <t>3|
3</t>
        </is>
      </c>
      <c r="CR15" s="2" t="inlineStr">
        <is>
          <t>|
admitted</t>
        </is>
      </c>
      <c r="CS15" t="inlineStr">
        <is>
          <t>območje, kjer se kopno stika z večjo površino stoječe ali tekoče vode</t>
        </is>
      </c>
      <c r="CT15" t="inlineStr">
        <is>
          <t/>
        </is>
      </c>
      <c r="CU15" t="inlineStr">
        <is>
          <t/>
        </is>
      </c>
      <c r="CV15" t="inlineStr">
        <is>
          <t/>
        </is>
      </c>
      <c r="CW15" t="inlineStr">
        <is>
          <t/>
        </is>
      </c>
    </row>
    <row r="16">
      <c r="A16" s="1" t="str">
        <f>HYPERLINK("https://iate.europa.eu/entry/result/900084/all", "900084")</f>
        <v>900084</v>
      </c>
      <c r="B16" t="inlineStr">
        <is>
          <t>ENVIRONMENT</t>
        </is>
      </c>
      <c r="C16" t="inlineStr">
        <is>
          <t>ENVIRONMENT|natural environment</t>
        </is>
      </c>
      <c r="D16" t="inlineStr">
        <is>
          <t>yes</t>
        </is>
      </c>
      <c r="E16" t="inlineStr">
        <is>
          <t/>
        </is>
      </c>
      <c r="F16" t="inlineStr">
        <is>
          <t/>
        </is>
      </c>
      <c r="G16" t="inlineStr">
        <is>
          <t/>
        </is>
      </c>
      <c r="H16" t="inlineStr">
        <is>
          <t/>
        </is>
      </c>
      <c r="I16" t="inlineStr">
        <is>
          <t/>
        </is>
      </c>
      <c r="J16" s="2" t="inlineStr">
        <is>
          <t>směrnice o ochraně ptáků a směrnice o ochraně přírodních stanovišť|
směrnice o ochraně přírody|
směrnice na ochranu přírody</t>
        </is>
      </c>
      <c r="K16" s="2" t="inlineStr">
        <is>
          <t>3|
3|
2</t>
        </is>
      </c>
      <c r="L16" s="2" t="inlineStr">
        <is>
          <t xml:space="preserve">|
|
</t>
        </is>
      </c>
      <c r="M16" t="inlineStr">
        <is>
          <t>právní režim, který stanoví náročná očekávání, pokud jde o opatření členských států v oblasti ochrany přírody a &lt;a href="https://iate.europa.eu/entry/result/781392/cs" target="_blank"&gt;biologické rozmanitosti&lt;/a&gt;</t>
        </is>
      </c>
      <c r="N16" t="inlineStr">
        <is>
          <t/>
        </is>
      </c>
      <c r="O16" t="inlineStr">
        <is>
          <t/>
        </is>
      </c>
      <c r="P16" t="inlineStr">
        <is>
          <t/>
        </is>
      </c>
      <c r="Q16" t="inlineStr">
        <is>
          <t/>
        </is>
      </c>
      <c r="R16" t="inlineStr">
        <is>
          <t/>
        </is>
      </c>
      <c r="S16" t="inlineStr">
        <is>
          <t/>
        </is>
      </c>
      <c r="T16" t="inlineStr">
        <is>
          <t/>
        </is>
      </c>
      <c r="U16" t="inlineStr">
        <is>
          <t/>
        </is>
      </c>
      <c r="V16" s="2" t="inlineStr">
        <is>
          <t>οδηγίες για τα πτηνά και τους οικοτόπους</t>
        </is>
      </c>
      <c r="W16" s="2" t="inlineStr">
        <is>
          <t>3</t>
        </is>
      </c>
      <c r="X16" s="2" t="inlineStr">
        <is>
          <t/>
        </is>
      </c>
      <c r="Y16" t="inlineStr">
        <is>
          <t>νομικό καθεστώς που θεσπίζει υψηλές απαιτήσεις για τις δράσεις των κρατών μελών για την προστασία της φύσης και της βιοποικιλότητας</t>
        </is>
      </c>
      <c r="Z16" s="2" t="inlineStr">
        <is>
          <t>Birds and Habitats Directives|
EU Birds and Habitats Directives|
Nature Directives|
EU Nature Directives|
BHD</t>
        </is>
      </c>
      <c r="AA16" s="2" t="inlineStr">
        <is>
          <t>3|
1|
2|
1|
3</t>
        </is>
      </c>
      <c r="AB16" s="2" t="inlineStr">
        <is>
          <t xml:space="preserve">|
|
|
|
</t>
        </is>
      </c>
      <c r="AC16" t="inlineStr">
        <is>
          <t>legal regime that sets demanding expectations for Member State action on nature and biodiversity protection</t>
        </is>
      </c>
      <c r="AD16" s="2" t="inlineStr">
        <is>
          <t>Directivas de Aves y Hábitats</t>
        </is>
      </c>
      <c r="AE16" s="2" t="inlineStr">
        <is>
          <t>2</t>
        </is>
      </c>
      <c r="AF16" s="2" t="inlineStr">
        <is>
          <t/>
        </is>
      </c>
      <c r="AG16" t="inlineStr">
        <is>
          <t>Instrumento jurídico que habilita a los Estados Miembros a trabajar dentro del mismo marco legislativo para proteger las especies y hábitats europeos más valiosos en su área natural en la UE.</t>
        </is>
      </c>
      <c r="AH16" t="inlineStr">
        <is>
          <t/>
        </is>
      </c>
      <c r="AI16" t="inlineStr">
        <is>
          <t/>
        </is>
      </c>
      <c r="AJ16" t="inlineStr">
        <is>
          <t/>
        </is>
      </c>
      <c r="AK16" t="inlineStr">
        <is>
          <t/>
        </is>
      </c>
      <c r="AL16" s="2" t="inlineStr">
        <is>
          <t>luonnonsuojeludirektiivit</t>
        </is>
      </c>
      <c r="AM16" s="2" t="inlineStr">
        <is>
          <t>3</t>
        </is>
      </c>
      <c r="AN16" s="2" t="inlineStr">
        <is>
          <t/>
        </is>
      </c>
      <c r="AO16" t="inlineStr">
        <is>
          <t/>
        </is>
      </c>
      <c r="AP16" s="2" t="inlineStr">
        <is>
          <t>directives relatives aux oiseaux et aux habitats naturels</t>
        </is>
      </c>
      <c r="AQ16" s="2" t="inlineStr">
        <is>
          <t>1</t>
        </is>
      </c>
      <c r="AR16" s="2" t="inlineStr">
        <is>
          <t/>
        </is>
      </c>
      <c r="AS16" t="inlineStr">
        <is>
          <t/>
        </is>
      </c>
      <c r="AT16" s="2" t="inlineStr">
        <is>
          <t>Treoracha AE maidir le hÉin agus Gnáthóga</t>
        </is>
      </c>
      <c r="AU16" s="2" t="inlineStr">
        <is>
          <t>3</t>
        </is>
      </c>
      <c r="AV16" s="2" t="inlineStr">
        <is>
          <t/>
        </is>
      </c>
      <c r="AW16" t="inlineStr">
        <is>
          <t/>
        </is>
      </c>
      <c r="AX16" t="inlineStr">
        <is>
          <t/>
        </is>
      </c>
      <c r="AY16" t="inlineStr">
        <is>
          <t/>
        </is>
      </c>
      <c r="AZ16" t="inlineStr">
        <is>
          <t/>
        </is>
      </c>
      <c r="BA16" t="inlineStr">
        <is>
          <t/>
        </is>
      </c>
      <c r="BB16" t="inlineStr">
        <is>
          <t/>
        </is>
      </c>
      <c r="BC16" t="inlineStr">
        <is>
          <t/>
        </is>
      </c>
      <c r="BD16" t="inlineStr">
        <is>
          <t/>
        </is>
      </c>
      <c r="BE16" t="inlineStr">
        <is>
          <t/>
        </is>
      </c>
      <c r="BF16" t="inlineStr">
        <is>
          <t/>
        </is>
      </c>
      <c r="BG16" t="inlineStr">
        <is>
          <t/>
        </is>
      </c>
      <c r="BH16" t="inlineStr">
        <is>
          <t/>
        </is>
      </c>
      <c r="BI16" t="inlineStr">
        <is>
          <t/>
        </is>
      </c>
      <c r="BJ16" s="2" t="inlineStr">
        <is>
          <t>Paukščių ir Buveinių direktyvos</t>
        </is>
      </c>
      <c r="BK16" s="2" t="inlineStr">
        <is>
          <t>3</t>
        </is>
      </c>
      <c r="BL16" s="2" t="inlineStr">
        <is>
          <t/>
        </is>
      </c>
      <c r="BM16" t="inlineStr">
        <is>
          <t/>
        </is>
      </c>
      <c r="BN16" t="inlineStr">
        <is>
          <t/>
        </is>
      </c>
      <c r="BO16" t="inlineStr">
        <is>
          <t/>
        </is>
      </c>
      <c r="BP16" t="inlineStr">
        <is>
          <t/>
        </is>
      </c>
      <c r="BQ16" t="inlineStr">
        <is>
          <t/>
        </is>
      </c>
      <c r="BR16" t="inlineStr">
        <is>
          <t/>
        </is>
      </c>
      <c r="BS16" t="inlineStr">
        <is>
          <t/>
        </is>
      </c>
      <c r="BT16" t="inlineStr">
        <is>
          <t/>
        </is>
      </c>
      <c r="BU16" t="inlineStr">
        <is>
          <t/>
        </is>
      </c>
      <c r="BV16" t="inlineStr">
        <is>
          <t/>
        </is>
      </c>
      <c r="BW16" t="inlineStr">
        <is>
          <t/>
        </is>
      </c>
      <c r="BX16" t="inlineStr">
        <is>
          <t/>
        </is>
      </c>
      <c r="BY16" t="inlineStr">
        <is>
          <t/>
        </is>
      </c>
      <c r="BZ16" s="2" t="inlineStr">
        <is>
          <t>dyrektywy ptasia i siedliskowa|
dyrektywy dotyczące ochrony przyrody</t>
        </is>
      </c>
      <c r="CA16" s="2" t="inlineStr">
        <is>
          <t>3|
3</t>
        </is>
      </c>
      <c r="CB16" s="2" t="inlineStr">
        <is>
          <t xml:space="preserve">|
</t>
        </is>
      </c>
      <c r="CC16" t="inlineStr">
        <is>
          <t/>
        </is>
      </c>
      <c r="CD16" s="2" t="inlineStr">
        <is>
          <t>Diretivas Aves e &lt;i&gt;Habitats&lt;/i&gt;</t>
        </is>
      </c>
      <c r="CE16" s="2" t="inlineStr">
        <is>
          <t>3</t>
        </is>
      </c>
      <c r="CF16" s="2" t="inlineStr">
        <is>
          <t/>
        </is>
      </c>
      <c r="CG16" t="inlineStr">
        <is>
          <t/>
        </is>
      </c>
      <c r="CH16" s="2" t="inlineStr">
        <is>
          <t>Directiva Habitate și Directiva Păsări|
Directiva privind habitatele și Directiva privind păsările|
directivele privind natura</t>
        </is>
      </c>
      <c r="CI16" s="2" t="inlineStr">
        <is>
          <t>3|
3|
3</t>
        </is>
      </c>
      <c r="CJ16" s="2" t="inlineStr">
        <is>
          <t xml:space="preserve">|
|
</t>
        </is>
      </c>
      <c r="CK16" t="inlineStr">
        <is>
          <t/>
        </is>
      </c>
      <c r="CL16" t="inlineStr">
        <is>
          <t/>
        </is>
      </c>
      <c r="CM16" t="inlineStr">
        <is>
          <t/>
        </is>
      </c>
      <c r="CN16" t="inlineStr">
        <is>
          <t/>
        </is>
      </c>
      <c r="CO16" t="inlineStr">
        <is>
          <t/>
        </is>
      </c>
      <c r="CP16" s="2" t="inlineStr">
        <is>
          <t>direktivi o pticah in habitatih|
direktivi o naravi</t>
        </is>
      </c>
      <c r="CQ16" s="2" t="inlineStr">
        <is>
          <t>3|
3</t>
        </is>
      </c>
      <c r="CR16" s="2" t="inlineStr">
        <is>
          <t xml:space="preserve">|
</t>
        </is>
      </c>
      <c r="CS16" t="inlineStr">
        <is>
          <t/>
        </is>
      </c>
      <c r="CT16" s="2" t="inlineStr">
        <is>
          <t>fågeldirektivet och art- och habitatdirektivet|
naturvårdsdirektiven</t>
        </is>
      </c>
      <c r="CU16" s="2" t="inlineStr">
        <is>
          <t>3|
3</t>
        </is>
      </c>
      <c r="CV16" s="2" t="inlineStr">
        <is>
          <t xml:space="preserve">|
</t>
        </is>
      </c>
      <c r="CW16" t="inlineStr">
        <is>
          <t/>
        </is>
      </c>
    </row>
    <row r="17">
      <c r="A17" s="1" t="str">
        <f>HYPERLINK("https://iate.europa.eu/entry/result/909051/all", "909051")</f>
        <v>909051</v>
      </c>
      <c r="B17" t="inlineStr">
        <is>
          <t>AGRICULTURE, FORESTRY AND FISHERIES</t>
        </is>
      </c>
      <c r="C17" t="inlineStr">
        <is>
          <t>AGRICULTURE, FORESTRY AND FISHERIES|forestry|forest</t>
        </is>
      </c>
      <c r="D17" t="inlineStr">
        <is>
          <t>yes</t>
        </is>
      </c>
      <c r="E17" t="inlineStr">
        <is>
          <t/>
        </is>
      </c>
      <c r="F17" t="inlineStr">
        <is>
          <t/>
        </is>
      </c>
      <c r="G17" t="inlineStr">
        <is>
          <t/>
        </is>
      </c>
      <c r="H17" t="inlineStr">
        <is>
          <t/>
        </is>
      </c>
      <c r="I17" t="inlineStr">
        <is>
          <t/>
        </is>
      </c>
      <c r="J17" t="inlineStr">
        <is>
          <t/>
        </is>
      </c>
      <c r="K17" t="inlineStr">
        <is>
          <t/>
        </is>
      </c>
      <c r="L17" t="inlineStr">
        <is>
          <t/>
        </is>
      </c>
      <c r="M17" t="inlineStr">
        <is>
          <t/>
        </is>
      </c>
      <c r="N17" s="2" t="inlineStr">
        <is>
          <t>sclerofyl græsningsskov|
dehesa|
sclerofylskov med græsgange</t>
        </is>
      </c>
      <c r="O17" s="2" t="inlineStr">
        <is>
          <t>4|
4|
3</t>
        </is>
      </c>
      <c r="P17" s="2" t="inlineStr">
        <is>
          <t xml:space="preserve">|
|
</t>
        </is>
      </c>
      <c r="Q17" t="inlineStr">
        <is>
          <t>"Dehesa: A characteristic landscape of the southwestern quadrant of the Iberian peninsula in which crops, pasture land or Mediterranean scrub, in juxtaposition or rotation, are shaded by a fairly closed to very open canapy of native oaks, [Quercus suber], [Quercus rotundifolia], [Quercus pyrenaica], [Quercus faginea]. It is an important habitat of raptors, including the threatened Iberian endemic eagle [Aquila adalberti], of the crane [Grus grus], of large insects and their predators and of the endangered felid [Lynx pardinus]. (Source: Devillers, P., Devillers-Terschuren, J. and Vander Linden, C. (2001))"</t>
        </is>
      </c>
      <c r="R17" s="2" t="inlineStr">
        <is>
          <t>als Weideland genutzter Hartlaubwald</t>
        </is>
      </c>
      <c r="S17" s="2" t="inlineStr">
        <is>
          <t>3</t>
        </is>
      </c>
      <c r="T17" s="2" t="inlineStr">
        <is>
          <t/>
        </is>
      </c>
      <c r="U17" t="inlineStr">
        <is>
          <t/>
        </is>
      </c>
      <c r="V17" s="2" t="inlineStr">
        <is>
          <t>δάσος σκληροφύλλων που χρησιμοποιείται για βοσκή</t>
        </is>
      </c>
      <c r="W17" s="2" t="inlineStr">
        <is>
          <t>3</t>
        </is>
      </c>
      <c r="X17" s="2" t="inlineStr">
        <is>
          <t/>
        </is>
      </c>
      <c r="Y17" t="inlineStr">
        <is>
          <t/>
        </is>
      </c>
      <c r="Z17" s="2" t="inlineStr">
        <is>
          <t>sclerophyllous grazed forest|
dehesa|
sclerophillous grazed forests (dehesas)|
sclerophillous grazed forest</t>
        </is>
      </c>
      <c r="AA17" s="2" t="inlineStr">
        <is>
          <t>4|
3|
1|
1</t>
        </is>
      </c>
      <c r="AB17" s="2" t="inlineStr">
        <is>
          <t xml:space="preserve">|
|
|
</t>
        </is>
      </c>
      <c r="AC17" t="inlineStr">
        <is>
          <t>characteristic landscape of the Iberian peninsula in which crops, pasture land or Meso-Mediterranean arborescent matorral, in juxtaposition or rotation, are shaded by a fairly closed to very
open canopy of native evergreen oaks ( &lt;i&gt;Quercus suber&lt;/i&gt; , &lt;i&gt;Q. ilex&lt;/i&gt;, &lt;i&gt;Q. rotundifolia&lt;/i&gt;, &lt;i&gt;Q. coccifera&lt;/i&gt; )</t>
        </is>
      </c>
      <c r="AD17" s="2" t="inlineStr">
        <is>
          <t>bosque esclerófilo de pastoreo</t>
        </is>
      </c>
      <c r="AE17" s="2" t="inlineStr">
        <is>
          <t>3</t>
        </is>
      </c>
      <c r="AF17" s="2" t="inlineStr">
        <is>
          <t/>
        </is>
      </c>
      <c r="AG17" t="inlineStr">
        <is>
          <t/>
        </is>
      </c>
      <c r="AH17" t="inlineStr">
        <is>
          <t/>
        </is>
      </c>
      <c r="AI17" t="inlineStr">
        <is>
          <t/>
        </is>
      </c>
      <c r="AJ17" t="inlineStr">
        <is>
          <t/>
        </is>
      </c>
      <c r="AK17" t="inlineStr">
        <is>
          <t/>
        </is>
      </c>
      <c r="AL17" s="2" t="inlineStr">
        <is>
          <t>nahkealehtinen laidunmetsä|
dehesas</t>
        </is>
      </c>
      <c r="AM17" s="2" t="inlineStr">
        <is>
          <t>2|
2</t>
        </is>
      </c>
      <c r="AN17" s="2" t="inlineStr">
        <is>
          <t xml:space="preserve">|
</t>
        </is>
      </c>
      <c r="AO17" t="inlineStr">
        <is>
          <t/>
        </is>
      </c>
      <c r="AP17" s="2" t="inlineStr">
        <is>
          <t>forêt sclérophylle pâturée</t>
        </is>
      </c>
      <c r="AQ17" s="2" t="inlineStr">
        <is>
          <t>2</t>
        </is>
      </c>
      <c r="AR17" s="2" t="inlineStr">
        <is>
          <t/>
        </is>
      </c>
      <c r="AS17" t="inlineStr">
        <is>
          <t/>
        </is>
      </c>
      <c r="AT17" s="2" t="inlineStr">
        <is>
          <t>dehesa|
foraois innilte scléireadhuilleach</t>
        </is>
      </c>
      <c r="AU17" s="2" t="inlineStr">
        <is>
          <t>3|
3</t>
        </is>
      </c>
      <c r="AV17" s="2" t="inlineStr">
        <is>
          <t xml:space="preserve">|
</t>
        </is>
      </c>
      <c r="AW17" t="inlineStr">
        <is>
          <t/>
        </is>
      </c>
      <c r="AX17" t="inlineStr">
        <is>
          <t/>
        </is>
      </c>
      <c r="AY17" t="inlineStr">
        <is>
          <t/>
        </is>
      </c>
      <c r="AZ17" t="inlineStr">
        <is>
          <t/>
        </is>
      </c>
      <c r="BA17" t="inlineStr">
        <is>
          <t/>
        </is>
      </c>
      <c r="BB17" t="inlineStr">
        <is>
          <t/>
        </is>
      </c>
      <c r="BC17" t="inlineStr">
        <is>
          <t/>
        </is>
      </c>
      <c r="BD17" t="inlineStr">
        <is>
          <t/>
        </is>
      </c>
      <c r="BE17" t="inlineStr">
        <is>
          <t/>
        </is>
      </c>
      <c r="BF17" s="2" t="inlineStr">
        <is>
          <t>bosco di sclerofille utilizzato come terreno di pascolo|
dehesas</t>
        </is>
      </c>
      <c r="BG17" s="2" t="inlineStr">
        <is>
          <t>3|
3</t>
        </is>
      </c>
      <c r="BH17" s="2" t="inlineStr">
        <is>
          <t xml:space="preserve">|
</t>
        </is>
      </c>
      <c r="BI17" t="inlineStr">
        <is>
          <t/>
        </is>
      </c>
      <c r="BJ17" s="2" t="inlineStr">
        <is>
          <t>kietalapių medžių ganomas miškas|
dehesa</t>
        </is>
      </c>
      <c r="BK17" s="2" t="inlineStr">
        <is>
          <t>3|
3</t>
        </is>
      </c>
      <c r="BL17" s="2" t="inlineStr">
        <is>
          <t xml:space="preserve">|
</t>
        </is>
      </c>
      <c r="BM17" t="inlineStr">
        <is>
          <t/>
        </is>
      </c>
      <c r="BN17" t="inlineStr">
        <is>
          <t/>
        </is>
      </c>
      <c r="BO17" t="inlineStr">
        <is>
          <t/>
        </is>
      </c>
      <c r="BP17" t="inlineStr">
        <is>
          <t/>
        </is>
      </c>
      <c r="BQ17" t="inlineStr">
        <is>
          <t/>
        </is>
      </c>
      <c r="BR17" t="inlineStr">
        <is>
          <t/>
        </is>
      </c>
      <c r="BS17" t="inlineStr">
        <is>
          <t/>
        </is>
      </c>
      <c r="BT17" t="inlineStr">
        <is>
          <t/>
        </is>
      </c>
      <c r="BU17" t="inlineStr">
        <is>
          <t/>
        </is>
      </c>
      <c r="BV17" s="2" t="inlineStr">
        <is>
          <t>sclerofyl bos met beweiding</t>
        </is>
      </c>
      <c r="BW17" s="2" t="inlineStr">
        <is>
          <t>3</t>
        </is>
      </c>
      <c r="BX17" s="2" t="inlineStr">
        <is>
          <t/>
        </is>
      </c>
      <c r="BY17" t="inlineStr">
        <is>
          <t/>
        </is>
      </c>
      <c r="BZ17" s="2" t="inlineStr">
        <is>
          <t>twardolistne spasane lasy|
dehesas</t>
        </is>
      </c>
      <c r="CA17" s="2" t="inlineStr">
        <is>
          <t>3|
3</t>
        </is>
      </c>
      <c r="CB17" s="2" t="inlineStr">
        <is>
          <t xml:space="preserve">|
</t>
        </is>
      </c>
      <c r="CC17" t="inlineStr">
        <is>
          <t>tereny leśno-pastwiskowe charakterystyczne dla obszaru śródziemnomorskiego, porastane przez wiecznie zielone dęby z gatunków &lt;i&gt;Quercus suber&lt;/i&gt; , &lt;i&gt;Q. ilex&lt;/i&gt;, &lt;i&gt;Q. rotundifolia&lt;/i&gt;, &lt;i&gt;Q. coccifera&lt;/i&gt;</t>
        </is>
      </c>
      <c r="CD17" s="2" t="inlineStr">
        <is>
          <t>floresta esclerófila sujeita a pastoreio|
montado</t>
        </is>
      </c>
      <c r="CE17" s="2" t="inlineStr">
        <is>
          <t>3|
3</t>
        </is>
      </c>
      <c r="CF17" s="2" t="inlineStr">
        <is>
          <t xml:space="preserve">|
</t>
        </is>
      </c>
      <c r="CG17" t="inlineStr">
        <is>
          <t>Paisagem característica da Península Ibérica, na qual as culturas, as pastagens ou o matagal arborescente meso-mediterrânico, em justaposição ou rotação, são sombreadas por um copado relativamente fechado a muito aberto de carvalhos autóctones de folha persistente (&lt;i&gt;Quercus suber&lt;/i&gt;, &lt;i&gt;Q. ilex&lt;/i&gt;, &lt;i&gt;Q. rotundifolia&lt;/i&gt;, &lt;i&gt;Q. coccifera&lt;/i&gt;).</t>
        </is>
      </c>
      <c r="CH17" t="inlineStr">
        <is>
          <t/>
        </is>
      </c>
      <c r="CI17" t="inlineStr">
        <is>
          <t/>
        </is>
      </c>
      <c r="CJ17" t="inlineStr">
        <is>
          <t/>
        </is>
      </c>
      <c r="CK17" t="inlineStr">
        <is>
          <t/>
        </is>
      </c>
      <c r="CL17" t="inlineStr">
        <is>
          <t/>
        </is>
      </c>
      <c r="CM17" t="inlineStr">
        <is>
          <t/>
        </is>
      </c>
      <c r="CN17" t="inlineStr">
        <is>
          <t/>
        </is>
      </c>
      <c r="CO17" t="inlineStr">
        <is>
          <t/>
        </is>
      </c>
      <c r="CP17" s="2" t="inlineStr">
        <is>
          <t>sklerofilni pašni gozd|
dehesa</t>
        </is>
      </c>
      <c r="CQ17" s="2" t="inlineStr">
        <is>
          <t>3|
3</t>
        </is>
      </c>
      <c r="CR17" s="2" t="inlineStr">
        <is>
          <t xml:space="preserve">|
</t>
        </is>
      </c>
      <c r="CS17" t="inlineStr">
        <is>
          <t/>
        </is>
      </c>
      <c r="CT17" s="2" t="inlineStr">
        <is>
          <t>sklerofyllartad betad skog</t>
        </is>
      </c>
      <c r="CU17" s="2" t="inlineStr">
        <is>
          <t>2</t>
        </is>
      </c>
      <c r="CV17" s="2" t="inlineStr">
        <is>
          <t/>
        </is>
      </c>
      <c r="CW17" t="inlineStr">
        <is>
          <t/>
        </is>
      </c>
    </row>
    <row r="18">
      <c r="A18" s="1" t="str">
        <f>HYPERLINK("https://iate.europa.eu/entry/result/928558/all", "928558")</f>
        <v>928558</v>
      </c>
      <c r="B18" t="inlineStr">
        <is>
          <t>ENVIRONMENT</t>
        </is>
      </c>
      <c r="C18" t="inlineStr">
        <is>
          <t>ENVIRONMENT|natural environment</t>
        </is>
      </c>
      <c r="D18" t="inlineStr">
        <is>
          <t>yes</t>
        </is>
      </c>
      <c r="E18" t="inlineStr">
        <is>
          <t/>
        </is>
      </c>
      <c r="F18" t="inlineStr">
        <is>
          <t/>
        </is>
      </c>
      <c r="G18" t="inlineStr">
        <is>
          <t/>
        </is>
      </c>
      <c r="H18" t="inlineStr">
        <is>
          <t/>
        </is>
      </c>
      <c r="I18" t="inlineStr">
        <is>
          <t/>
        </is>
      </c>
      <c r="J18" t="inlineStr">
        <is>
          <t/>
        </is>
      </c>
      <c r="K18" t="inlineStr">
        <is>
          <t/>
        </is>
      </c>
      <c r="L18" t="inlineStr">
        <is>
          <t/>
        </is>
      </c>
      <c r="M18" t="inlineStr">
        <is>
          <t/>
        </is>
      </c>
      <c r="N18" s="2" t="inlineStr">
        <is>
          <t>eng på flodaflejringer|
eng på sø- og vandløbsaflejringer|
eng på alluviale aflejringer</t>
        </is>
      </c>
      <c r="O18" s="2" t="inlineStr">
        <is>
          <t>4|
4|
4</t>
        </is>
      </c>
      <c r="P18" s="2" t="inlineStr">
        <is>
          <t xml:space="preserve">|
|
</t>
        </is>
      </c>
      <c r="Q18" t="inlineStr">
        <is>
          <t>"Alluvial: Adj., der refererer til sediment, der er deponeret af strømmende vand i et flodleje, på en flodslette el. i et delta. Alluvium bruges i ældre dansk, geologisk litteratur om postglaciale aflejringer i modsætning til aflejringer dannet i forb. med istiden, der betegnes som diluvium el. diluviale aflejringer. ... Diluvial: Adj., der refererer til sediment, der er deponeret af strømmende vand i et flodleje, på en flodslette el. i et delta. Diluvium bruges i ældre dansk, geologisk litteratur om istidsaflejringer i modsætning til aflejringer dannet i den postglaciale periode, der betegnes som alluviale aflejringer."</t>
        </is>
      </c>
      <c r="R18" t="inlineStr">
        <is>
          <t/>
        </is>
      </c>
      <c r="S18" t="inlineStr">
        <is>
          <t/>
        </is>
      </c>
      <c r="T18" t="inlineStr">
        <is>
          <t/>
        </is>
      </c>
      <c r="U18" t="inlineStr">
        <is>
          <t/>
        </is>
      </c>
      <c r="V18" s="2" t="inlineStr">
        <is>
          <t>αλλουβιακός λειμώνας</t>
        </is>
      </c>
      <c r="W18" s="2" t="inlineStr">
        <is>
          <t>3</t>
        </is>
      </c>
      <c r="X18" s="2" t="inlineStr">
        <is>
          <t/>
        </is>
      </c>
      <c r="Y18" t="inlineStr">
        <is>
          <t>λειμώνας που σχηματίζεται από τη δυναμική των ποταμών</t>
        </is>
      </c>
      <c r="Z18" s="2" t="inlineStr">
        <is>
          <t>alluvial meadow</t>
        </is>
      </c>
      <c r="AA18" s="2" t="inlineStr">
        <is>
          <t>3</t>
        </is>
      </c>
      <c r="AB18" s="2" t="inlineStr">
        <is>
          <t/>
        </is>
      </c>
      <c r="AC18" t="inlineStr">
        <is>
          <t>meadow shaped by the
dynamics of rivers</t>
        </is>
      </c>
      <c r="AD18" t="inlineStr">
        <is>
          <t/>
        </is>
      </c>
      <c r="AE18" t="inlineStr">
        <is>
          <t/>
        </is>
      </c>
      <c r="AF18" t="inlineStr">
        <is>
          <t/>
        </is>
      </c>
      <c r="AG18" t="inlineStr">
        <is>
          <t/>
        </is>
      </c>
      <c r="AH18" t="inlineStr">
        <is>
          <t/>
        </is>
      </c>
      <c r="AI18" t="inlineStr">
        <is>
          <t/>
        </is>
      </c>
      <c r="AJ18" t="inlineStr">
        <is>
          <t/>
        </is>
      </c>
      <c r="AK18" t="inlineStr">
        <is>
          <t/>
        </is>
      </c>
      <c r="AL18" s="2" t="inlineStr">
        <is>
          <t>tulvaniitty</t>
        </is>
      </c>
      <c r="AM18" s="2" t="inlineStr">
        <is>
          <t>2</t>
        </is>
      </c>
      <c r="AN18" s="2" t="inlineStr">
        <is>
          <t/>
        </is>
      </c>
      <c r="AO18" t="inlineStr">
        <is>
          <t/>
        </is>
      </c>
      <c r="AP18" s="2" t="inlineStr">
        <is>
          <t>prairie alluviale</t>
        </is>
      </c>
      <c r="AQ18" s="2" t="inlineStr">
        <is>
          <t>2</t>
        </is>
      </c>
      <c r="AR18" s="2" t="inlineStr">
        <is>
          <t/>
        </is>
      </c>
      <c r="AS18" t="inlineStr">
        <is>
          <t>produite ou constituée par des alluvions (= dépôts de sédiments d'un cours d'eau)</t>
        </is>
      </c>
      <c r="AT18" s="2" t="inlineStr">
        <is>
          <t>móinéar glárach</t>
        </is>
      </c>
      <c r="AU18" s="2" t="inlineStr">
        <is>
          <t>3</t>
        </is>
      </c>
      <c r="AV18" s="2" t="inlineStr">
        <is>
          <t/>
        </is>
      </c>
      <c r="AW18" t="inlineStr">
        <is>
          <t/>
        </is>
      </c>
      <c r="AX18" t="inlineStr">
        <is>
          <t/>
        </is>
      </c>
      <c r="AY18" t="inlineStr">
        <is>
          <t/>
        </is>
      </c>
      <c r="AZ18" t="inlineStr">
        <is>
          <t/>
        </is>
      </c>
      <c r="BA18" t="inlineStr">
        <is>
          <t/>
        </is>
      </c>
      <c r="BB18" t="inlineStr">
        <is>
          <t/>
        </is>
      </c>
      <c r="BC18" t="inlineStr">
        <is>
          <t/>
        </is>
      </c>
      <c r="BD18" t="inlineStr">
        <is>
          <t/>
        </is>
      </c>
      <c r="BE18" t="inlineStr">
        <is>
          <t/>
        </is>
      </c>
      <c r="BF18" s="2" t="inlineStr">
        <is>
          <t>prateria alluvionale</t>
        </is>
      </c>
      <c r="BG18" s="2" t="inlineStr">
        <is>
          <t>3</t>
        </is>
      </c>
      <c r="BH18" s="2" t="inlineStr">
        <is>
          <t/>
        </is>
      </c>
      <c r="BI18" t="inlineStr">
        <is>
          <t/>
        </is>
      </c>
      <c r="BJ18" s="2" t="inlineStr">
        <is>
          <t>aliuvinė pieva</t>
        </is>
      </c>
      <c r="BK18" s="2" t="inlineStr">
        <is>
          <t>3</t>
        </is>
      </c>
      <c r="BL18" s="2" t="inlineStr">
        <is>
          <t/>
        </is>
      </c>
      <c r="BM18" t="inlineStr">
        <is>
          <t/>
        </is>
      </c>
      <c r="BN18" t="inlineStr">
        <is>
          <t/>
        </is>
      </c>
      <c r="BO18" t="inlineStr">
        <is>
          <t/>
        </is>
      </c>
      <c r="BP18" t="inlineStr">
        <is>
          <t/>
        </is>
      </c>
      <c r="BQ18" t="inlineStr">
        <is>
          <t/>
        </is>
      </c>
      <c r="BR18" t="inlineStr">
        <is>
          <t/>
        </is>
      </c>
      <c r="BS18" t="inlineStr">
        <is>
          <t/>
        </is>
      </c>
      <c r="BT18" t="inlineStr">
        <is>
          <t/>
        </is>
      </c>
      <c r="BU18" t="inlineStr">
        <is>
          <t/>
        </is>
      </c>
      <c r="BV18" s="2" t="inlineStr">
        <is>
          <t>alluviaal grasland</t>
        </is>
      </c>
      <c r="BW18" s="2" t="inlineStr">
        <is>
          <t>3</t>
        </is>
      </c>
      <c r="BX18" s="2" t="inlineStr">
        <is>
          <t/>
        </is>
      </c>
      <c r="BY18" t="inlineStr">
        <is>
          <t/>
        </is>
      </c>
      <c r="BZ18" s="2" t="inlineStr">
        <is>
          <t>łąka zalewowa</t>
        </is>
      </c>
      <c r="CA18" s="2" t="inlineStr">
        <is>
          <t>3</t>
        </is>
      </c>
      <c r="CB18" s="2" t="inlineStr">
        <is>
          <t/>
        </is>
      </c>
      <c r="CC18" t="inlineStr">
        <is>
          <t>łąka powstała w dolinie rzeki na skutek ekstensywnego użytkowania przez rolników</t>
        </is>
      </c>
      <c r="CD18" s="2" t="inlineStr">
        <is>
          <t>pradaria aluvial</t>
        </is>
      </c>
      <c r="CE18" s="2" t="inlineStr">
        <is>
          <t>3</t>
        </is>
      </c>
      <c r="CF18" s="2" t="inlineStr">
        <is>
          <t/>
        </is>
      </c>
      <c r="CG18" t="inlineStr">
        <is>
          <t>Pradaria afetada pelas dinâmicas fluviais.</t>
        </is>
      </c>
      <c r="CH18" t="inlineStr">
        <is>
          <t/>
        </is>
      </c>
      <c r="CI18" t="inlineStr">
        <is>
          <t/>
        </is>
      </c>
      <c r="CJ18" t="inlineStr">
        <is>
          <t/>
        </is>
      </c>
      <c r="CK18" t="inlineStr">
        <is>
          <t/>
        </is>
      </c>
      <c r="CL18" t="inlineStr">
        <is>
          <t/>
        </is>
      </c>
      <c r="CM18" t="inlineStr">
        <is>
          <t/>
        </is>
      </c>
      <c r="CN18" t="inlineStr">
        <is>
          <t/>
        </is>
      </c>
      <c r="CO18" t="inlineStr">
        <is>
          <t/>
        </is>
      </c>
      <c r="CP18" s="2" t="inlineStr">
        <is>
          <t>obrečni travnik</t>
        </is>
      </c>
      <c r="CQ18" s="2" t="inlineStr">
        <is>
          <t>3</t>
        </is>
      </c>
      <c r="CR18" s="2" t="inlineStr">
        <is>
          <t/>
        </is>
      </c>
      <c r="CS18" t="inlineStr">
        <is>
          <t/>
        </is>
      </c>
      <c r="CT18" t="inlineStr">
        <is>
          <t/>
        </is>
      </c>
      <c r="CU18" t="inlineStr">
        <is>
          <t/>
        </is>
      </c>
      <c r="CV18" t="inlineStr">
        <is>
          <t/>
        </is>
      </c>
      <c r="CW18" t="inlineStr">
        <is>
          <t/>
        </is>
      </c>
    </row>
    <row r="19">
      <c r="A19" s="1" t="str">
        <f>HYPERLINK("https://iate.europa.eu/entry/result/931045/all", "931045")</f>
        <v>931045</v>
      </c>
      <c r="B19" t="inlineStr">
        <is>
          <t>SOCIAL QUESTIONS;ENVIRONMENT</t>
        </is>
      </c>
      <c r="C19" t="inlineStr">
        <is>
          <t>SOCIAL QUESTIONS|construction and town planning|habitat;ENVIRONMENT|natural environment</t>
        </is>
      </c>
      <c r="D19" t="inlineStr">
        <is>
          <t>yes</t>
        </is>
      </c>
      <c r="E19" t="inlineStr">
        <is>
          <t/>
        </is>
      </c>
      <c r="F19" t="inlineStr">
        <is>
          <t/>
        </is>
      </c>
      <c r="G19" t="inlineStr">
        <is>
          <t/>
        </is>
      </c>
      <c r="H19" t="inlineStr">
        <is>
          <t/>
        </is>
      </c>
      <c r="I19" t="inlineStr">
        <is>
          <t/>
        </is>
      </c>
      <c r="J19" s="2" t="inlineStr">
        <is>
          <t>hydrotermální vývěr</t>
        </is>
      </c>
      <c r="K19" s="2" t="inlineStr">
        <is>
          <t>3</t>
        </is>
      </c>
      <c r="L19" s="2" t="inlineStr">
        <is>
          <t/>
        </is>
      </c>
      <c r="M19" t="inlineStr">
        <is>
          <t>vyvěrání horké vody z mořského dna, nachází se zejména podél sopečně aktivních středooceánských hřbetů</t>
        </is>
      </c>
      <c r="N19" s="2" t="inlineStr">
        <is>
          <t>hydrotermisk væld|
hydrotermisk ventil</t>
        </is>
      </c>
      <c r="O19" s="2" t="inlineStr">
        <is>
          <t>2|
2</t>
        </is>
      </c>
      <c r="P19" s="2" t="inlineStr">
        <is>
          <t xml:space="preserve">|
</t>
        </is>
      </c>
      <c r="Q19" t="inlineStr">
        <is>
          <t/>
        </is>
      </c>
      <c r="R19" t="inlineStr">
        <is>
          <t/>
        </is>
      </c>
      <c r="S19" t="inlineStr">
        <is>
          <t/>
        </is>
      </c>
      <c r="T19" t="inlineStr">
        <is>
          <t/>
        </is>
      </c>
      <c r="U19" t="inlineStr">
        <is>
          <t/>
        </is>
      </c>
      <c r="V19" s="2" t="inlineStr">
        <is>
          <t>ανάβλυση|
υδροθερμική ανάβλυση</t>
        </is>
      </c>
      <c r="W19" s="2" t="inlineStr">
        <is>
          <t>3|
3</t>
        </is>
      </c>
      <c r="X19" s="2" t="inlineStr">
        <is>
          <t xml:space="preserve">|
</t>
        </is>
      </c>
      <c r="Y19" t="inlineStr">
        <is>
          <t/>
        </is>
      </c>
      <c r="Z19" s="2" t="inlineStr">
        <is>
          <t>hydrothermal vent|
vent|
vent habitat</t>
        </is>
      </c>
      <c r="AA19" s="2" t="inlineStr">
        <is>
          <t>3|
3|
3</t>
        </is>
      </c>
      <c r="AB19" s="2" t="inlineStr">
        <is>
          <t xml:space="preserve">|
|
</t>
        </is>
      </c>
      <c r="AC19" t="inlineStr">
        <is>
          <t>specific
habitat for &lt;i&gt;&lt;a href="https://iate.europa.eu/entry/result/3629458/en" target="_blank"&gt;'chemosynthetic communities'&lt;/a&gt;&lt;/i&gt; found at mid-ocean ridges, volcanic arcs and back-arc spreading 
centres or on volcanic hotspots, where 
magmatic heat sources drive the hydrothermal circulation and cause a seepage of
various fluids from the seabed</t>
        </is>
      </c>
      <c r="AD19" t="inlineStr">
        <is>
          <t/>
        </is>
      </c>
      <c r="AE19" t="inlineStr">
        <is>
          <t/>
        </is>
      </c>
      <c r="AF19" t="inlineStr">
        <is>
          <t/>
        </is>
      </c>
      <c r="AG19" t="inlineStr">
        <is>
          <t/>
        </is>
      </c>
      <c r="AH19" t="inlineStr">
        <is>
          <t/>
        </is>
      </c>
      <c r="AI19" t="inlineStr">
        <is>
          <t/>
        </is>
      </c>
      <c r="AJ19" t="inlineStr">
        <is>
          <t/>
        </is>
      </c>
      <c r="AK19" t="inlineStr">
        <is>
          <t/>
        </is>
      </c>
      <c r="AL19" t="inlineStr">
        <is>
          <t/>
        </is>
      </c>
      <c r="AM19" t="inlineStr">
        <is>
          <t/>
        </is>
      </c>
      <c r="AN19" t="inlineStr">
        <is>
          <t/>
        </is>
      </c>
      <c r="AO19" t="inlineStr">
        <is>
          <t/>
        </is>
      </c>
      <c r="AP19" s="2" t="inlineStr">
        <is>
          <t>cheminée hydrothermale|
site hydrothermal</t>
        </is>
      </c>
      <c r="AQ19" s="2" t="inlineStr">
        <is>
          <t>2|
1</t>
        </is>
      </c>
      <c r="AR19" s="2" t="inlineStr">
        <is>
          <t xml:space="preserve">|
</t>
        </is>
      </c>
      <c r="AS19" t="inlineStr">
        <is>
          <t/>
        </is>
      </c>
      <c r="AT19" s="2" t="inlineStr">
        <is>
          <t>poll hidriteirmeach</t>
        </is>
      </c>
      <c r="AU19" s="2" t="inlineStr">
        <is>
          <t>3</t>
        </is>
      </c>
      <c r="AV19" s="2" t="inlineStr">
        <is>
          <t/>
        </is>
      </c>
      <c r="AW19" t="inlineStr">
        <is>
          <t/>
        </is>
      </c>
      <c r="AX19" t="inlineStr">
        <is>
          <t/>
        </is>
      </c>
      <c r="AY19" t="inlineStr">
        <is>
          <t/>
        </is>
      </c>
      <c r="AZ19" t="inlineStr">
        <is>
          <t/>
        </is>
      </c>
      <c r="BA19" t="inlineStr">
        <is>
          <t/>
        </is>
      </c>
      <c r="BB19" t="inlineStr">
        <is>
          <t/>
        </is>
      </c>
      <c r="BC19" t="inlineStr">
        <is>
          <t/>
        </is>
      </c>
      <c r="BD19" t="inlineStr">
        <is>
          <t/>
        </is>
      </c>
      <c r="BE19" t="inlineStr">
        <is>
          <t/>
        </is>
      </c>
      <c r="BF19" s="2" t="inlineStr">
        <is>
          <t>venuta idrotermale</t>
        </is>
      </c>
      <c r="BG19" s="2" t="inlineStr">
        <is>
          <t>2</t>
        </is>
      </c>
      <c r="BH19" s="2" t="inlineStr">
        <is>
          <t/>
        </is>
      </c>
      <c r="BI19" t="inlineStr">
        <is>
          <t/>
        </is>
      </c>
      <c r="BJ19" s="2" t="inlineStr">
        <is>
          <t>hidroterminė versmė|
versmė</t>
        </is>
      </c>
      <c r="BK19" s="2" t="inlineStr">
        <is>
          <t>3|
3</t>
        </is>
      </c>
      <c r="BL19" s="2" t="inlineStr">
        <is>
          <t xml:space="preserve">|
</t>
        </is>
      </c>
      <c r="BM19" t="inlineStr">
        <is>
          <t/>
        </is>
      </c>
      <c r="BN19" t="inlineStr">
        <is>
          <t/>
        </is>
      </c>
      <c r="BO19" t="inlineStr">
        <is>
          <t/>
        </is>
      </c>
      <c r="BP19" t="inlineStr">
        <is>
          <t/>
        </is>
      </c>
      <c r="BQ19" t="inlineStr">
        <is>
          <t/>
        </is>
      </c>
      <c r="BR19" t="inlineStr">
        <is>
          <t/>
        </is>
      </c>
      <c r="BS19" t="inlineStr">
        <is>
          <t/>
        </is>
      </c>
      <c r="BT19" t="inlineStr">
        <is>
          <t/>
        </is>
      </c>
      <c r="BU19" t="inlineStr">
        <is>
          <t/>
        </is>
      </c>
      <c r="BV19" s="2" t="inlineStr">
        <is>
          <t>hydrothermale bron</t>
        </is>
      </c>
      <c r="BW19" s="2" t="inlineStr">
        <is>
          <t>2</t>
        </is>
      </c>
      <c r="BX19" s="2" t="inlineStr">
        <is>
          <t/>
        </is>
      </c>
      <c r="BY19" t="inlineStr">
        <is>
          <t>eruptiekanaal in de zeebodem waaruit hydrothermale vloeistoffen naar buiten komen, meestal rond vulkanisch actieve gebieden</t>
        </is>
      </c>
      <c r="BZ19" s="2" t="inlineStr">
        <is>
          <t>komin hydrotermalny|
komin</t>
        </is>
      </c>
      <c r="CA19" s="2" t="inlineStr">
        <is>
          <t>3|
3</t>
        </is>
      </c>
      <c r="CB19" s="2" t="inlineStr">
        <is>
          <t xml:space="preserve">|
</t>
        </is>
      </c>
      <c r="CC19" t="inlineStr">
        <is>
          <t>szczelina w powierzchni planety, przez którą wydostaje się ciepła woda (geotermalna)</t>
        </is>
      </c>
      <c r="CD19" s="2" t="inlineStr">
        <is>
          <t>chaminé hidrotermal</t>
        </is>
      </c>
      <c r="CE19" s="2" t="inlineStr">
        <is>
          <t>3</t>
        </is>
      </c>
      <c r="CF19" s="2" t="inlineStr">
        <is>
          <t/>
        </is>
      </c>
      <c r="CG19" t="inlineStr">
        <is>
          <t>Conduta constituída por minerais (essencialmente sulfuretos metálicos), em forma de chaminé, que emana nos fundos marinhos, soluções aquosas a elevadas temperaturas, saturadas de elementos químicos (principalmente metálicos) e que provêm de grandes profundidades da crusta oceânica, no seio da qual circularam durante bastante tempo.</t>
        </is>
      </c>
      <c r="CH19" t="inlineStr">
        <is>
          <t/>
        </is>
      </c>
      <c r="CI19" t="inlineStr">
        <is>
          <t/>
        </is>
      </c>
      <c r="CJ19" t="inlineStr">
        <is>
          <t/>
        </is>
      </c>
      <c r="CK19" t="inlineStr">
        <is>
          <t/>
        </is>
      </c>
      <c r="CL19" t="inlineStr">
        <is>
          <t/>
        </is>
      </c>
      <c r="CM19" t="inlineStr">
        <is>
          <t/>
        </is>
      </c>
      <c r="CN19" t="inlineStr">
        <is>
          <t/>
        </is>
      </c>
      <c r="CO19" t="inlineStr">
        <is>
          <t/>
        </is>
      </c>
      <c r="CP19" s="2" t="inlineStr">
        <is>
          <t>hidrotermalni vrelec|
vrelec</t>
        </is>
      </c>
      <c r="CQ19" s="2" t="inlineStr">
        <is>
          <t>3|
3</t>
        </is>
      </c>
      <c r="CR19" s="2" t="inlineStr">
        <is>
          <t xml:space="preserve">|
</t>
        </is>
      </c>
      <c r="CS19" t="inlineStr">
        <is>
          <t/>
        </is>
      </c>
      <c r="CT19" t="inlineStr">
        <is>
          <t/>
        </is>
      </c>
      <c r="CU19" t="inlineStr">
        <is>
          <t/>
        </is>
      </c>
      <c r="CV19" t="inlineStr">
        <is>
          <t/>
        </is>
      </c>
      <c r="CW19" t="inlineStr">
        <is>
          <t/>
        </is>
      </c>
    </row>
    <row r="20">
      <c r="A20" s="1" t="str">
        <f>HYPERLINK("https://iate.europa.eu/entry/result/1159965/all", "1159965")</f>
        <v>1159965</v>
      </c>
      <c r="B20" t="inlineStr">
        <is>
          <t>SOCIAL QUESTIONS;ENVIRONMENT</t>
        </is>
      </c>
      <c r="C20" t="inlineStr">
        <is>
          <t>SOCIAL QUESTIONS|culture and religion|cultural policy;ENVIRONMENT|environmental policy|environmental protection|countryside conservation</t>
        </is>
      </c>
      <c r="D20" t="inlineStr">
        <is>
          <t>yes</t>
        </is>
      </c>
      <c r="E20" t="inlineStr">
        <is>
          <t/>
        </is>
      </c>
      <c r="F20" t="inlineStr">
        <is>
          <t/>
        </is>
      </c>
      <c r="G20" t="inlineStr">
        <is>
          <t/>
        </is>
      </c>
      <c r="H20" t="inlineStr">
        <is>
          <t/>
        </is>
      </c>
      <c r="I20" t="inlineStr">
        <is>
          <t/>
        </is>
      </c>
      <c r="J20" s="2" t="inlineStr">
        <is>
          <t>mohyla</t>
        </is>
      </c>
      <c r="K20" s="2" t="inlineStr">
        <is>
          <t>2</t>
        </is>
      </c>
      <c r="L20" s="2" t="inlineStr">
        <is>
          <t/>
        </is>
      </c>
      <c r="M20" t="inlineStr">
        <is>
          <t>násyp kamenů nebo hlíny nad předhistorickým hrobem nebo větší památník či pomník</t>
        </is>
      </c>
      <c r="N20" s="2" t="inlineStr">
        <is>
          <t>varde</t>
        </is>
      </c>
      <c r="O20" s="2" t="inlineStr">
        <is>
          <t>3</t>
        </is>
      </c>
      <c r="P20" s="2" t="inlineStr">
        <is>
          <t/>
        </is>
      </c>
      <c r="Q20" t="inlineStr">
        <is>
          <t/>
        </is>
      </c>
      <c r="R20" s="2" t="inlineStr">
        <is>
          <t>Steinhaufen|
Steinmann|
Steinbake</t>
        </is>
      </c>
      <c r="S20" s="2" t="inlineStr">
        <is>
          <t>3|
3|
3</t>
        </is>
      </c>
      <c r="T20" s="2" t="inlineStr">
        <is>
          <t xml:space="preserve">|
|
</t>
        </is>
      </c>
      <c r="U20" t="inlineStr">
        <is>
          <t/>
        </is>
      </c>
      <c r="V20" s="2" t="inlineStr">
        <is>
          <t>σωρός λίθων που χρησιμεύει ως ορόσημο</t>
        </is>
      </c>
      <c r="W20" s="2" t="inlineStr">
        <is>
          <t>3</t>
        </is>
      </c>
      <c r="X20" s="2" t="inlineStr">
        <is>
          <t/>
        </is>
      </c>
      <c r="Y20" t="inlineStr">
        <is>
          <t>σωρός λίθων πυραμιδοειδούς σχήματος που χρησιμεύει για τη σήμανση τοποθεσίας, αναμνηστικού μνημείου ή μνημείου ταφής</t>
        </is>
      </c>
      <c r="Z20" s="2" t="inlineStr">
        <is>
          <t>cairn</t>
        </is>
      </c>
      <c r="AA20" s="2" t="inlineStr">
        <is>
          <t>3</t>
        </is>
      </c>
      <c r="AB20" s="2" t="inlineStr">
        <is>
          <t/>
        </is>
      </c>
      <c r="AC20" t="inlineStr">
        <is>
          <t>man-made pile (or stack) of stones raised as markers, as memorials and as burial monuments</t>
        </is>
      </c>
      <c r="AD20" s="2" t="inlineStr">
        <is>
          <t>pilar</t>
        </is>
      </c>
      <c r="AE20" s="2" t="inlineStr">
        <is>
          <t>3</t>
        </is>
      </c>
      <c r="AF20" s="2" t="inlineStr">
        <is>
          <t/>
        </is>
      </c>
      <c r="AG20" t="inlineStr">
        <is>
          <t/>
        </is>
      </c>
      <c r="AH20" t="inlineStr">
        <is>
          <t/>
        </is>
      </c>
      <c r="AI20" t="inlineStr">
        <is>
          <t/>
        </is>
      </c>
      <c r="AJ20" t="inlineStr">
        <is>
          <t/>
        </is>
      </c>
      <c r="AK20" t="inlineStr">
        <is>
          <t/>
        </is>
      </c>
      <c r="AL20" s="2" t="inlineStr">
        <is>
          <t>kummeli</t>
        </is>
      </c>
      <c r="AM20" s="2" t="inlineStr">
        <is>
          <t>3</t>
        </is>
      </c>
      <c r="AN20" s="2" t="inlineStr">
        <is>
          <t/>
        </is>
      </c>
      <c r="AO20" t="inlineStr">
        <is>
          <t/>
        </is>
      </c>
      <c r="AP20" s="2" t="inlineStr">
        <is>
          <t>cairn</t>
        </is>
      </c>
      <c r="AQ20" s="2" t="inlineStr">
        <is>
          <t>3</t>
        </is>
      </c>
      <c r="AR20" s="2" t="inlineStr">
        <is>
          <t/>
        </is>
      </c>
      <c r="AS20" t="inlineStr">
        <is>
          <t>tertre constitué par des pierres brutes en forme de pyramide et utilisées comme amers</t>
        </is>
      </c>
      <c r="AT20" s="2" t="inlineStr">
        <is>
          <t>carn</t>
        </is>
      </c>
      <c r="AU20" s="2" t="inlineStr">
        <is>
          <t>3</t>
        </is>
      </c>
      <c r="AV20" s="2" t="inlineStr">
        <is>
          <t/>
        </is>
      </c>
      <c r="AW20" t="inlineStr">
        <is>
          <t/>
        </is>
      </c>
      <c r="AX20" t="inlineStr">
        <is>
          <t/>
        </is>
      </c>
      <c r="AY20" t="inlineStr">
        <is>
          <t/>
        </is>
      </c>
      <c r="AZ20" t="inlineStr">
        <is>
          <t/>
        </is>
      </c>
      <c r="BA20" t="inlineStr">
        <is>
          <t/>
        </is>
      </c>
      <c r="BB20" t="inlineStr">
        <is>
          <t/>
        </is>
      </c>
      <c r="BC20" t="inlineStr">
        <is>
          <t/>
        </is>
      </c>
      <c r="BD20" t="inlineStr">
        <is>
          <t/>
        </is>
      </c>
      <c r="BE20" t="inlineStr">
        <is>
          <t/>
        </is>
      </c>
      <c r="BF20" s="2" t="inlineStr">
        <is>
          <t>cairn|
piramide a secco</t>
        </is>
      </c>
      <c r="BG20" s="2" t="inlineStr">
        <is>
          <t>3|
3</t>
        </is>
      </c>
      <c r="BH20" s="2" t="inlineStr">
        <is>
          <t xml:space="preserve">|
</t>
        </is>
      </c>
      <c r="BI20" t="inlineStr">
        <is>
          <t/>
        </is>
      </c>
      <c r="BJ20" t="inlineStr">
        <is>
          <t/>
        </is>
      </c>
      <c r="BK20" t="inlineStr">
        <is>
          <t/>
        </is>
      </c>
      <c r="BL20" t="inlineStr">
        <is>
          <t/>
        </is>
      </c>
      <c r="BM20" t="inlineStr">
        <is>
          <t/>
        </is>
      </c>
      <c r="BN20" t="inlineStr">
        <is>
          <t/>
        </is>
      </c>
      <c r="BO20" t="inlineStr">
        <is>
          <t/>
        </is>
      </c>
      <c r="BP20" t="inlineStr">
        <is>
          <t/>
        </is>
      </c>
      <c r="BQ20" t="inlineStr">
        <is>
          <t/>
        </is>
      </c>
      <c r="BR20" t="inlineStr">
        <is>
          <t/>
        </is>
      </c>
      <c r="BS20" t="inlineStr">
        <is>
          <t/>
        </is>
      </c>
      <c r="BT20" t="inlineStr">
        <is>
          <t/>
        </is>
      </c>
      <c r="BU20" t="inlineStr">
        <is>
          <t/>
        </is>
      </c>
      <c r="BV20" s="2" t="inlineStr">
        <is>
          <t>steen-pyramide|
steenhoop</t>
        </is>
      </c>
      <c r="BW20" s="2" t="inlineStr">
        <is>
          <t>3|
3</t>
        </is>
      </c>
      <c r="BX20" s="2" t="inlineStr">
        <is>
          <t xml:space="preserve">|
</t>
        </is>
      </c>
      <c r="BY20" t="inlineStr">
        <is>
          <t/>
        </is>
      </c>
      <c r="BZ20" s="2" t="inlineStr">
        <is>
          <t>kopiec kamieni</t>
        </is>
      </c>
      <c r="CA20" s="2" t="inlineStr">
        <is>
          <t>3</t>
        </is>
      </c>
      <c r="CB20" s="2" t="inlineStr">
        <is>
          <t/>
        </is>
      </c>
      <c r="CC20" t="inlineStr">
        <is>
          <t/>
        </is>
      </c>
      <c r="CD20" s="2" t="inlineStr">
        <is>
          <t>anta|
moledro</t>
        </is>
      </c>
      <c r="CE20" s="2" t="inlineStr">
        <is>
          <t>3|
3</t>
        </is>
      </c>
      <c r="CF20" s="2" t="inlineStr">
        <is>
          <t xml:space="preserve">|
</t>
        </is>
      </c>
      <c r="CG20" t="inlineStr">
        <is>
          <t>Monte artificial (ou pilha) de pedras erguidas como marcadores, memoriais ou monumentos enterrados.</t>
        </is>
      </c>
      <c r="CH20" t="inlineStr">
        <is>
          <t/>
        </is>
      </c>
      <c r="CI20" t="inlineStr">
        <is>
          <t/>
        </is>
      </c>
      <c r="CJ20" t="inlineStr">
        <is>
          <t/>
        </is>
      </c>
      <c r="CK20" t="inlineStr">
        <is>
          <t/>
        </is>
      </c>
      <c r="CL20" t="inlineStr">
        <is>
          <t/>
        </is>
      </c>
      <c r="CM20" t="inlineStr">
        <is>
          <t/>
        </is>
      </c>
      <c r="CN20" t="inlineStr">
        <is>
          <t/>
        </is>
      </c>
      <c r="CO20" t="inlineStr">
        <is>
          <t/>
        </is>
      </c>
      <c r="CP20" s="2" t="inlineStr">
        <is>
          <t>kamnito znamenje</t>
        </is>
      </c>
      <c r="CQ20" s="2" t="inlineStr">
        <is>
          <t>3</t>
        </is>
      </c>
      <c r="CR20" s="2" t="inlineStr">
        <is>
          <t/>
        </is>
      </c>
      <c r="CS20" t="inlineStr">
        <is>
          <t/>
        </is>
      </c>
      <c r="CT20" t="inlineStr">
        <is>
          <t/>
        </is>
      </c>
      <c r="CU20" t="inlineStr">
        <is>
          <t/>
        </is>
      </c>
      <c r="CV20" t="inlineStr">
        <is>
          <t/>
        </is>
      </c>
      <c r="CW20" t="inlineStr">
        <is>
          <t/>
        </is>
      </c>
    </row>
    <row r="21">
      <c r="A21" s="1" t="str">
        <f>HYPERLINK("https://iate.europa.eu/entry/result/1160060/all", "1160060")</f>
        <v>1160060</v>
      </c>
      <c r="B21" t="inlineStr">
        <is>
          <t>SCIENCE</t>
        </is>
      </c>
      <c r="C21" t="inlineStr">
        <is>
          <t>SCIENCE|natural and applied sciences|earth sciences|oceanography</t>
        </is>
      </c>
      <c r="D21" t="inlineStr">
        <is>
          <t>yes</t>
        </is>
      </c>
      <c r="E21" t="inlineStr">
        <is>
          <t/>
        </is>
      </c>
      <c r="F21" t="inlineStr">
        <is>
          <t/>
        </is>
      </c>
      <c r="G21" t="inlineStr">
        <is>
          <t/>
        </is>
      </c>
      <c r="H21" t="inlineStr">
        <is>
          <t/>
        </is>
      </c>
      <c r="I21" t="inlineStr">
        <is>
          <t/>
        </is>
      </c>
      <c r="J21" s="2" t="inlineStr">
        <is>
          <t>lemový útes|
příbřežní útes</t>
        </is>
      </c>
      <c r="K21" s="2" t="inlineStr">
        <is>
          <t>3|
3</t>
        </is>
      </c>
      <c r="L21" s="2" t="inlineStr">
        <is>
          <t>|
admitted</t>
        </is>
      </c>
      <c r="M21" t="inlineStr">
        <is>
          <t>druh korálového útesu, téměř se přimyká k pobřeží, takže mezi ním a pevninou nebývá rozsáhlejší laguna</t>
        </is>
      </c>
      <c r="N21" s="2" t="inlineStr">
        <is>
          <t>kystrev</t>
        </is>
      </c>
      <c r="O21" s="2" t="inlineStr">
        <is>
          <t>3</t>
        </is>
      </c>
      <c r="P21" s="2" t="inlineStr">
        <is>
          <t/>
        </is>
      </c>
      <c r="Q21" t="inlineStr">
        <is>
          <t/>
        </is>
      </c>
      <c r="R21" s="2" t="inlineStr">
        <is>
          <t>vorspringendes Riff|
Kuestenriff|
Strandriff</t>
        </is>
      </c>
      <c r="S21" s="2" t="inlineStr">
        <is>
          <t>3|
3|
3</t>
        </is>
      </c>
      <c r="T21" s="2" t="inlineStr">
        <is>
          <t xml:space="preserve">|
|
</t>
        </is>
      </c>
      <c r="U21" t="inlineStr">
        <is>
          <t/>
        </is>
      </c>
      <c r="V21" s="2" t="inlineStr">
        <is>
          <t>ύφαλος περιθωρίων|
περιθωριακός ύφαλος</t>
        </is>
      </c>
      <c r="W21" s="2" t="inlineStr">
        <is>
          <t>3|
3</t>
        </is>
      </c>
      <c r="X21" s="2" t="inlineStr">
        <is>
          <t xml:space="preserve">|
</t>
        </is>
      </c>
      <c r="Y21" t="inlineStr">
        <is>
          <t>ξέρα συνεχόμενη με νησιώτικη ή ηπειρωτική ακτή, σε αντίθεση με παράλληλη ξέρα που απέχει από την ακτή</t>
        </is>
      </c>
      <c r="Z21" s="2" t="inlineStr">
        <is>
          <t>fringing reef</t>
        </is>
      </c>
      <c r="AA21" s="2" t="inlineStr">
        <is>
          <t>3</t>
        </is>
      </c>
      <c r="AB21" s="2" t="inlineStr">
        <is>
          <t/>
        </is>
      </c>
      <c r="AC21" t="inlineStr">
        <is>
          <t>&lt;i&gt;&lt;a href="https://iate.europa.eu/entry/result/1593724/en" target="_blank"&gt;'reef'&lt;/a&gt;&lt;/i&gt; connected to or closely associated with the mainland or island shoreline, consisting of a fore reef, reef crest and back reef, and where the back reef water depth is too shallow (generally &amp;lt;10 m) to be a &lt;i&gt;&lt;a href="https://iate.europa.eu/entry/result/45298/en" target="_blank"&gt;'barrier reef'&lt;/a&gt;&lt;/i&gt;</t>
        </is>
      </c>
      <c r="AD21" s="2" t="inlineStr">
        <is>
          <t>arrecife costanero</t>
        </is>
      </c>
      <c r="AE21" s="2" t="inlineStr">
        <is>
          <t>3</t>
        </is>
      </c>
      <c r="AF21" s="2" t="inlineStr">
        <is>
          <t/>
        </is>
      </c>
      <c r="AG21" t="inlineStr">
        <is>
          <t/>
        </is>
      </c>
      <c r="AH21" t="inlineStr">
        <is>
          <t/>
        </is>
      </c>
      <c r="AI21" t="inlineStr">
        <is>
          <t/>
        </is>
      </c>
      <c r="AJ21" t="inlineStr">
        <is>
          <t/>
        </is>
      </c>
      <c r="AK21" t="inlineStr">
        <is>
          <t/>
        </is>
      </c>
      <c r="AL21" s="2" t="inlineStr">
        <is>
          <t>reunusriutta</t>
        </is>
      </c>
      <c r="AM21" s="2" t="inlineStr">
        <is>
          <t>3</t>
        </is>
      </c>
      <c r="AN21" s="2" t="inlineStr">
        <is>
          <t/>
        </is>
      </c>
      <c r="AO21" t="inlineStr">
        <is>
          <t/>
        </is>
      </c>
      <c r="AP21" s="2" t="inlineStr">
        <is>
          <t>récif frangeant</t>
        </is>
      </c>
      <c r="AQ21" s="2" t="inlineStr">
        <is>
          <t>3</t>
        </is>
      </c>
      <c r="AR21" s="2" t="inlineStr">
        <is>
          <t/>
        </is>
      </c>
      <c r="AS21" t="inlineStr">
        <is>
          <t>récif rattaché étroitement à une côte insulaire ou continentale par opposition à récif barrière qui est détaché de la côte</t>
        </is>
      </c>
      <c r="AT21" s="2" t="inlineStr">
        <is>
          <t>sceir imeallach</t>
        </is>
      </c>
      <c r="AU21" s="2" t="inlineStr">
        <is>
          <t>3</t>
        </is>
      </c>
      <c r="AV21" s="2" t="inlineStr">
        <is>
          <t/>
        </is>
      </c>
      <c r="AW21" t="inlineStr">
        <is>
          <t/>
        </is>
      </c>
      <c r="AX21" t="inlineStr">
        <is>
          <t/>
        </is>
      </c>
      <c r="AY21" t="inlineStr">
        <is>
          <t/>
        </is>
      </c>
      <c r="AZ21" t="inlineStr">
        <is>
          <t/>
        </is>
      </c>
      <c r="BA21" t="inlineStr">
        <is>
          <t/>
        </is>
      </c>
      <c r="BB21" t="inlineStr">
        <is>
          <t/>
        </is>
      </c>
      <c r="BC21" t="inlineStr">
        <is>
          <t/>
        </is>
      </c>
      <c r="BD21" t="inlineStr">
        <is>
          <t/>
        </is>
      </c>
      <c r="BE21" t="inlineStr">
        <is>
          <t/>
        </is>
      </c>
      <c r="BF21" s="2" t="inlineStr">
        <is>
          <t>scogliera costiera|
linea di frangenti a fior d'acqua</t>
        </is>
      </c>
      <c r="BG21" s="2" t="inlineStr">
        <is>
          <t>3|
3</t>
        </is>
      </c>
      <c r="BH21" s="2" t="inlineStr">
        <is>
          <t xml:space="preserve">|
</t>
        </is>
      </c>
      <c r="BI21" t="inlineStr">
        <is>
          <t/>
        </is>
      </c>
      <c r="BJ21" s="2" t="inlineStr">
        <is>
          <t>pakrantės rifas</t>
        </is>
      </c>
      <c r="BK21" s="2" t="inlineStr">
        <is>
          <t>3</t>
        </is>
      </c>
      <c r="BL21" s="2" t="inlineStr">
        <is>
          <t/>
        </is>
      </c>
      <c r="BM21" t="inlineStr">
        <is>
          <t/>
        </is>
      </c>
      <c r="BN21" t="inlineStr">
        <is>
          <t/>
        </is>
      </c>
      <c r="BO21" t="inlineStr">
        <is>
          <t/>
        </is>
      </c>
      <c r="BP21" t="inlineStr">
        <is>
          <t/>
        </is>
      </c>
      <c r="BQ21" t="inlineStr">
        <is>
          <t/>
        </is>
      </c>
      <c r="BR21" t="inlineStr">
        <is>
          <t/>
        </is>
      </c>
      <c r="BS21" t="inlineStr">
        <is>
          <t/>
        </is>
      </c>
      <c r="BT21" t="inlineStr">
        <is>
          <t/>
        </is>
      </c>
      <c r="BU21" t="inlineStr">
        <is>
          <t/>
        </is>
      </c>
      <c r="BV21" s="2" t="inlineStr">
        <is>
          <t>franjerif|
kustrif</t>
        </is>
      </c>
      <c r="BW21" s="2" t="inlineStr">
        <is>
          <t>3|
3</t>
        </is>
      </c>
      <c r="BX21" s="2" t="inlineStr">
        <is>
          <t xml:space="preserve">|
</t>
        </is>
      </c>
      <c r="BY21" t="inlineStr">
        <is>
          <t>een franjerif is een soort koraalrif dat aansluit bij het eigenlijke land (andere soorten zijn plaatriffen, die ontstaan op zandbanken, en barrièreriffen, die door een strook water van het land zijn gescheiden).</t>
        </is>
      </c>
      <c r="BZ21" s="2" t="inlineStr">
        <is>
          <t>rafa przybrzeżna</t>
        </is>
      </c>
      <c r="CA21" s="2" t="inlineStr">
        <is>
          <t>3</t>
        </is>
      </c>
      <c r="CB21" s="2" t="inlineStr">
        <is>
          <t/>
        </is>
      </c>
      <c r="CC21" t="inlineStr">
        <is>
          <t>rafa obrzeżająca ląd</t>
        </is>
      </c>
      <c r="CD21" s="2" t="inlineStr">
        <is>
          <t>recife litoral</t>
        </is>
      </c>
      <c r="CE21" s="2" t="inlineStr">
        <is>
          <t>3</t>
        </is>
      </c>
      <c r="CF21" s="2" t="inlineStr">
        <is>
          <t/>
        </is>
      </c>
      <c r="CG21" t="inlineStr">
        <is>
          <t/>
        </is>
      </c>
      <c r="CH21" t="inlineStr">
        <is>
          <t/>
        </is>
      </c>
      <c r="CI21" t="inlineStr">
        <is>
          <t/>
        </is>
      </c>
      <c r="CJ21" t="inlineStr">
        <is>
          <t/>
        </is>
      </c>
      <c r="CK21" t="inlineStr">
        <is>
          <t/>
        </is>
      </c>
      <c r="CL21" t="inlineStr">
        <is>
          <t/>
        </is>
      </c>
      <c r="CM21" t="inlineStr">
        <is>
          <t/>
        </is>
      </c>
      <c r="CN21" t="inlineStr">
        <is>
          <t/>
        </is>
      </c>
      <c r="CO21" t="inlineStr">
        <is>
          <t/>
        </is>
      </c>
      <c r="CP21" s="2" t="inlineStr">
        <is>
          <t>viseči greben</t>
        </is>
      </c>
      <c r="CQ21" s="2" t="inlineStr">
        <is>
          <t>3</t>
        </is>
      </c>
      <c r="CR21" s="2" t="inlineStr">
        <is>
          <t/>
        </is>
      </c>
      <c r="CS21" t="inlineStr">
        <is>
          <t/>
        </is>
      </c>
      <c r="CT21" t="inlineStr">
        <is>
          <t/>
        </is>
      </c>
      <c r="CU21" t="inlineStr">
        <is>
          <t/>
        </is>
      </c>
      <c r="CV21" t="inlineStr">
        <is>
          <t/>
        </is>
      </c>
      <c r="CW21" t="inlineStr">
        <is>
          <t/>
        </is>
      </c>
    </row>
    <row r="22">
      <c r="A22" s="1" t="str">
        <f>HYPERLINK("https://iate.europa.eu/entry/result/1169699/all", "1169699")</f>
        <v>1169699</v>
      </c>
      <c r="B22" t="inlineStr">
        <is>
          <t>SCIENCE</t>
        </is>
      </c>
      <c r="C22" t="inlineStr">
        <is>
          <t>SCIENCE|natural and applied sciences|earth sciences|oceanography</t>
        </is>
      </c>
      <c r="D22" t="inlineStr">
        <is>
          <t>yes</t>
        </is>
      </c>
      <c r="E22" t="inlineStr">
        <is>
          <t/>
        </is>
      </c>
      <c r="F22" t="inlineStr">
        <is>
          <t/>
        </is>
      </c>
      <c r="G22" t="inlineStr">
        <is>
          <t/>
        </is>
      </c>
      <c r="H22" t="inlineStr">
        <is>
          <t/>
        </is>
      </c>
      <c r="I22" t="inlineStr">
        <is>
          <t/>
        </is>
      </c>
      <c r="J22" t="inlineStr">
        <is>
          <t/>
        </is>
      </c>
      <c r="K22" t="inlineStr">
        <is>
          <t/>
        </is>
      </c>
      <c r="L22" t="inlineStr">
        <is>
          <t/>
        </is>
      </c>
      <c r="M22" t="inlineStr">
        <is>
          <t/>
        </is>
      </c>
      <c r="N22" s="2" t="inlineStr">
        <is>
          <t>koralrev</t>
        </is>
      </c>
      <c r="O22" s="2" t="inlineStr">
        <is>
          <t>3</t>
        </is>
      </c>
      <c r="P22" s="2" t="inlineStr">
        <is>
          <t/>
        </is>
      </c>
      <c r="Q22" t="inlineStr">
        <is>
          <t/>
        </is>
      </c>
      <c r="R22" s="2" t="inlineStr">
        <is>
          <t>Korallenriff</t>
        </is>
      </c>
      <c r="S22" s="2" t="inlineStr">
        <is>
          <t>3</t>
        </is>
      </c>
      <c r="T22" s="2" t="inlineStr">
        <is>
          <t/>
        </is>
      </c>
      <c r="U22" t="inlineStr">
        <is>
          <t/>
        </is>
      </c>
      <c r="V22" s="2" t="inlineStr">
        <is>
          <t>πλατύς ύφαλος</t>
        </is>
      </c>
      <c r="W22" s="2" t="inlineStr">
        <is>
          <t>2</t>
        </is>
      </c>
      <c r="X22" s="2" t="inlineStr">
        <is>
          <t/>
        </is>
      </c>
      <c r="Y22" t="inlineStr">
        <is>
          <t>ύφαλος τύπου πλατφόρμας</t>
        </is>
      </c>
      <c r="Z22" s="2" t="inlineStr">
        <is>
          <t>bank reef</t>
        </is>
      </c>
      <c r="AA22" s="2" t="inlineStr">
        <is>
          <t>3</t>
        </is>
      </c>
      <c r="AB22" s="2" t="inlineStr">
        <is>
          <t/>
        </is>
      </c>
      <c r="AC22" t="inlineStr">
        <is>
          <t>&lt;i&gt;&lt;a href="https://iate.europa.eu/entry/result/1593724/en" target="_blank"&gt;'reef'&lt;/a&gt;&lt;/i&gt; which rises at a distance back from the outer margin of rimless shoals</t>
        </is>
      </c>
      <c r="AD22" s="2" t="inlineStr">
        <is>
          <t>banco coralino</t>
        </is>
      </c>
      <c r="AE22" s="2" t="inlineStr">
        <is>
          <t>3</t>
        </is>
      </c>
      <c r="AF22" s="2" t="inlineStr">
        <is>
          <t/>
        </is>
      </c>
      <c r="AG22" t="inlineStr">
        <is>
          <t/>
        </is>
      </c>
      <c r="AH22" t="inlineStr">
        <is>
          <t/>
        </is>
      </c>
      <c r="AI22" t="inlineStr">
        <is>
          <t/>
        </is>
      </c>
      <c r="AJ22" t="inlineStr">
        <is>
          <t/>
        </is>
      </c>
      <c r="AK22" t="inlineStr">
        <is>
          <t/>
        </is>
      </c>
      <c r="AL22" s="2" t="inlineStr">
        <is>
          <t>koralliriutta</t>
        </is>
      </c>
      <c r="AM22" s="2" t="inlineStr">
        <is>
          <t>3</t>
        </is>
      </c>
      <c r="AN22" s="2" t="inlineStr">
        <is>
          <t/>
        </is>
      </c>
      <c r="AO22" t="inlineStr">
        <is>
          <t/>
        </is>
      </c>
      <c r="AP22" s="2" t="inlineStr">
        <is>
          <t>banc corallien</t>
        </is>
      </c>
      <c r="AQ22" s="2" t="inlineStr">
        <is>
          <t>3</t>
        </is>
      </c>
      <c r="AR22" s="2" t="inlineStr">
        <is>
          <t/>
        </is>
      </c>
      <c r="AS22" t="inlineStr">
        <is>
          <t/>
        </is>
      </c>
      <c r="AT22" s="2" t="inlineStr">
        <is>
          <t>sceir bhainc</t>
        </is>
      </c>
      <c r="AU22" s="2" t="inlineStr">
        <is>
          <t>3</t>
        </is>
      </c>
      <c r="AV22" s="2" t="inlineStr">
        <is>
          <t/>
        </is>
      </c>
      <c r="AW22" t="inlineStr">
        <is>
          <t/>
        </is>
      </c>
      <c r="AX22" t="inlineStr">
        <is>
          <t/>
        </is>
      </c>
      <c r="AY22" t="inlineStr">
        <is>
          <t/>
        </is>
      </c>
      <c r="AZ22" t="inlineStr">
        <is>
          <t/>
        </is>
      </c>
      <c r="BA22" t="inlineStr">
        <is>
          <t/>
        </is>
      </c>
      <c r="BB22" t="inlineStr">
        <is>
          <t/>
        </is>
      </c>
      <c r="BC22" t="inlineStr">
        <is>
          <t/>
        </is>
      </c>
      <c r="BD22" t="inlineStr">
        <is>
          <t/>
        </is>
      </c>
      <c r="BE22" t="inlineStr">
        <is>
          <t/>
        </is>
      </c>
      <c r="BF22" s="2" t="inlineStr">
        <is>
          <t>banco di scogliera|
banco corallino</t>
        </is>
      </c>
      <c r="BG22" s="2" t="inlineStr">
        <is>
          <t>3|
3</t>
        </is>
      </c>
      <c r="BH22" s="2" t="inlineStr">
        <is>
          <t xml:space="preserve">|
</t>
        </is>
      </c>
      <c r="BI22" t="inlineStr">
        <is>
          <t/>
        </is>
      </c>
      <c r="BJ22" t="inlineStr">
        <is>
          <t/>
        </is>
      </c>
      <c r="BK22" t="inlineStr">
        <is>
          <t/>
        </is>
      </c>
      <c r="BL22" t="inlineStr">
        <is>
          <t/>
        </is>
      </c>
      <c r="BM22" t="inlineStr">
        <is>
          <t/>
        </is>
      </c>
      <c r="BN22" t="inlineStr">
        <is>
          <t/>
        </is>
      </c>
      <c r="BO22" t="inlineStr">
        <is>
          <t/>
        </is>
      </c>
      <c r="BP22" t="inlineStr">
        <is>
          <t/>
        </is>
      </c>
      <c r="BQ22" t="inlineStr">
        <is>
          <t/>
        </is>
      </c>
      <c r="BR22" t="inlineStr">
        <is>
          <t/>
        </is>
      </c>
      <c r="BS22" t="inlineStr">
        <is>
          <t/>
        </is>
      </c>
      <c r="BT22" t="inlineStr">
        <is>
          <t/>
        </is>
      </c>
      <c r="BU22" t="inlineStr">
        <is>
          <t/>
        </is>
      </c>
      <c r="BV22" s="2" t="inlineStr">
        <is>
          <t>koraalbank</t>
        </is>
      </c>
      <c r="BW22" s="2" t="inlineStr">
        <is>
          <t>3</t>
        </is>
      </c>
      <c r="BX22" s="2" t="inlineStr">
        <is>
          <t/>
        </is>
      </c>
      <c r="BY22" t="inlineStr">
        <is>
          <t/>
        </is>
      </c>
      <c r="BZ22" s="2" t="inlineStr">
        <is>
          <t>rafa platformowa</t>
        </is>
      </c>
      <c r="CA22" s="2" t="inlineStr">
        <is>
          <t>3</t>
        </is>
      </c>
      <c r="CB22" s="2" t="inlineStr">
        <is>
          <t/>
        </is>
      </c>
      <c r="CC22" t="inlineStr">
        <is>
          <t>pojedyncza rafa przylegająca do skalistych wypiętrzeń lub innych zwartych struktur, zazwyczaj płaska</t>
        </is>
      </c>
      <c r="CD22" s="2" t="inlineStr">
        <is>
          <t>recife de coral</t>
        </is>
      </c>
      <c r="CE22" s="2" t="inlineStr">
        <is>
          <t>3</t>
        </is>
      </c>
      <c r="CF22" s="2" t="inlineStr">
        <is>
          <t/>
        </is>
      </c>
      <c r="CG22" t="inlineStr">
        <is>
          <t/>
        </is>
      </c>
      <c r="CH22" t="inlineStr">
        <is>
          <t/>
        </is>
      </c>
      <c r="CI22" t="inlineStr">
        <is>
          <t/>
        </is>
      </c>
      <c r="CJ22" t="inlineStr">
        <is>
          <t/>
        </is>
      </c>
      <c r="CK22" t="inlineStr">
        <is>
          <t/>
        </is>
      </c>
      <c r="CL22" t="inlineStr">
        <is>
          <t/>
        </is>
      </c>
      <c r="CM22" t="inlineStr">
        <is>
          <t/>
        </is>
      </c>
      <c r="CN22" t="inlineStr">
        <is>
          <t/>
        </is>
      </c>
      <c r="CO22" t="inlineStr">
        <is>
          <t/>
        </is>
      </c>
      <c r="CP22" s="2" t="inlineStr">
        <is>
          <t>obrežni greben</t>
        </is>
      </c>
      <c r="CQ22" s="2" t="inlineStr">
        <is>
          <t>3</t>
        </is>
      </c>
      <c r="CR22" s="2" t="inlineStr">
        <is>
          <t/>
        </is>
      </c>
      <c r="CS22" t="inlineStr">
        <is>
          <t/>
        </is>
      </c>
      <c r="CT22" s="2" t="inlineStr">
        <is>
          <t>korallrev</t>
        </is>
      </c>
      <c r="CU22" s="2" t="inlineStr">
        <is>
          <t>3</t>
        </is>
      </c>
      <c r="CV22" s="2" t="inlineStr">
        <is>
          <t/>
        </is>
      </c>
      <c r="CW22" t="inlineStr">
        <is>
          <t/>
        </is>
      </c>
    </row>
    <row r="23">
      <c r="A23" s="1" t="str">
        <f>HYPERLINK("https://iate.europa.eu/entry/result/1172087/all", "1172087")</f>
        <v>1172087</v>
      </c>
      <c r="B23" t="inlineStr">
        <is>
          <t>ENVIRONMENT</t>
        </is>
      </c>
      <c r="C23" t="inlineStr">
        <is>
          <t>ENVIRONMENT|natural environment</t>
        </is>
      </c>
      <c r="D23" t="inlineStr">
        <is>
          <t>yes</t>
        </is>
      </c>
      <c r="E23" t="inlineStr">
        <is>
          <t/>
        </is>
      </c>
      <c r="F23" t="inlineStr">
        <is>
          <t/>
        </is>
      </c>
      <c r="G23" t="inlineStr">
        <is>
          <t/>
        </is>
      </c>
      <c r="H23" t="inlineStr">
        <is>
          <t/>
        </is>
      </c>
      <c r="I23" t="inlineStr">
        <is>
          <t/>
        </is>
      </c>
      <c r="J23" t="inlineStr">
        <is>
          <t/>
        </is>
      </c>
      <c r="K23" t="inlineStr">
        <is>
          <t/>
        </is>
      </c>
      <c r="L23" t="inlineStr">
        <is>
          <t/>
        </is>
      </c>
      <c r="M23" t="inlineStr">
        <is>
          <t/>
        </is>
      </c>
      <c r="N23" s="2" t="inlineStr">
        <is>
          <t>havklint</t>
        </is>
      </c>
      <c r="O23" s="2" t="inlineStr">
        <is>
          <t>3</t>
        </is>
      </c>
      <c r="P23" s="2" t="inlineStr">
        <is>
          <t/>
        </is>
      </c>
      <c r="Q23" t="inlineStr">
        <is>
          <t/>
        </is>
      </c>
      <c r="R23" s="2" t="inlineStr">
        <is>
          <t>Küstenkliff</t>
        </is>
      </c>
      <c r="S23" s="2" t="inlineStr">
        <is>
          <t>3</t>
        </is>
      </c>
      <c r="T23" s="2" t="inlineStr">
        <is>
          <t/>
        </is>
      </c>
      <c r="U23" t="inlineStr">
        <is>
          <t/>
        </is>
      </c>
      <c r="V23" s="2" t="inlineStr">
        <is>
          <t>απόκρημνη βραχώδης ακτή</t>
        </is>
      </c>
      <c r="W23" s="2" t="inlineStr">
        <is>
          <t>3</t>
        </is>
      </c>
      <c r="X23" s="2" t="inlineStr">
        <is>
          <t/>
        </is>
      </c>
      <c r="Y23" t="inlineStr">
        <is>
          <t>πολύ ψηλή βραχώδης μάζα που υψώνεται σχεδόν κάθετα, σαν τοίχος, κατά μήκος μιας θαλάσσιας ακτής</t>
        </is>
      </c>
      <c r="Z23" s="2" t="inlineStr">
        <is>
          <t>sea cliff</t>
        </is>
      </c>
      <c r="AA23" s="2" t="inlineStr">
        <is>
          <t>3</t>
        </is>
      </c>
      <c r="AB23" s="2" t="inlineStr">
        <is>
          <t/>
        </is>
      </c>
      <c r="AC23" t="inlineStr">
        <is>
          <t>mass of rock that rises very high and is almost vertical, like a wall along a seashore</t>
        </is>
      </c>
      <c r="AD23" s="2" t="inlineStr">
        <is>
          <t>acantilado maritimo</t>
        </is>
      </c>
      <c r="AE23" s="2" t="inlineStr">
        <is>
          <t>3</t>
        </is>
      </c>
      <c r="AF23" s="2" t="inlineStr">
        <is>
          <t/>
        </is>
      </c>
      <c r="AG23" t="inlineStr">
        <is>
          <t/>
        </is>
      </c>
      <c r="AH23" t="inlineStr">
        <is>
          <t/>
        </is>
      </c>
      <c r="AI23" t="inlineStr">
        <is>
          <t/>
        </is>
      </c>
      <c r="AJ23" t="inlineStr">
        <is>
          <t/>
        </is>
      </c>
      <c r="AK23" t="inlineStr">
        <is>
          <t/>
        </is>
      </c>
      <c r="AL23" t="inlineStr">
        <is>
          <t/>
        </is>
      </c>
      <c r="AM23" t="inlineStr">
        <is>
          <t/>
        </is>
      </c>
      <c r="AN23" t="inlineStr">
        <is>
          <t/>
        </is>
      </c>
      <c r="AO23" t="inlineStr">
        <is>
          <t/>
        </is>
      </c>
      <c r="AP23" s="2" t="inlineStr">
        <is>
          <t>falaise maritime</t>
        </is>
      </c>
      <c r="AQ23" s="2" t="inlineStr">
        <is>
          <t>3</t>
        </is>
      </c>
      <c r="AR23" s="2" t="inlineStr">
        <is>
          <t/>
        </is>
      </c>
      <c r="AS23" t="inlineStr">
        <is>
          <t/>
        </is>
      </c>
      <c r="AT23" s="2" t="inlineStr">
        <is>
          <t>muiraill</t>
        </is>
      </c>
      <c r="AU23" s="2" t="inlineStr">
        <is>
          <t>3</t>
        </is>
      </c>
      <c r="AV23" s="2" t="inlineStr">
        <is>
          <t/>
        </is>
      </c>
      <c r="AW23" t="inlineStr">
        <is>
          <t/>
        </is>
      </c>
      <c r="AX23" t="inlineStr">
        <is>
          <t/>
        </is>
      </c>
      <c r="AY23" t="inlineStr">
        <is>
          <t/>
        </is>
      </c>
      <c r="AZ23" t="inlineStr">
        <is>
          <t/>
        </is>
      </c>
      <c r="BA23" t="inlineStr">
        <is>
          <t/>
        </is>
      </c>
      <c r="BB23" t="inlineStr">
        <is>
          <t/>
        </is>
      </c>
      <c r="BC23" t="inlineStr">
        <is>
          <t/>
        </is>
      </c>
      <c r="BD23" t="inlineStr">
        <is>
          <t/>
        </is>
      </c>
      <c r="BE23" t="inlineStr">
        <is>
          <t/>
        </is>
      </c>
      <c r="BF23" s="2" t="inlineStr">
        <is>
          <t>scogliera marittima</t>
        </is>
      </c>
      <c r="BG23" s="2" t="inlineStr">
        <is>
          <t>3</t>
        </is>
      </c>
      <c r="BH23" s="2" t="inlineStr">
        <is>
          <t/>
        </is>
      </c>
      <c r="BI23" t="inlineStr">
        <is>
          <t/>
        </is>
      </c>
      <c r="BJ23" s="2" t="inlineStr">
        <is>
          <t>klifas</t>
        </is>
      </c>
      <c r="BK23" s="2" t="inlineStr">
        <is>
          <t>3</t>
        </is>
      </c>
      <c r="BL23" s="2" t="inlineStr">
        <is>
          <t/>
        </is>
      </c>
      <c r="BM23" t="inlineStr">
        <is>
          <t>status ir aukštas jūros kranto skardis, susidaręs dėl intensyvios kranto abrazijos</t>
        </is>
      </c>
      <c r="BN23" t="inlineStr">
        <is>
          <t/>
        </is>
      </c>
      <c r="BO23" t="inlineStr">
        <is>
          <t/>
        </is>
      </c>
      <c r="BP23" t="inlineStr">
        <is>
          <t/>
        </is>
      </c>
      <c r="BQ23" t="inlineStr">
        <is>
          <t/>
        </is>
      </c>
      <c r="BR23" t="inlineStr">
        <is>
          <t/>
        </is>
      </c>
      <c r="BS23" t="inlineStr">
        <is>
          <t/>
        </is>
      </c>
      <c r="BT23" t="inlineStr">
        <is>
          <t/>
        </is>
      </c>
      <c r="BU23" t="inlineStr">
        <is>
          <t/>
        </is>
      </c>
      <c r="BV23" s="2" t="inlineStr">
        <is>
          <t>klif|
kustklif</t>
        </is>
      </c>
      <c r="BW23" s="2" t="inlineStr">
        <is>
          <t>3|
3</t>
        </is>
      </c>
      <c r="BX23" s="2" t="inlineStr">
        <is>
          <t xml:space="preserve">|
</t>
        </is>
      </c>
      <c r="BY23" t="inlineStr">
        <is>
          <t/>
        </is>
      </c>
      <c r="BZ23" s="2" t="inlineStr">
        <is>
          <t>morskie wybrzeże klifowe|
klif morski</t>
        </is>
      </c>
      <c r="CA23" s="2" t="inlineStr">
        <is>
          <t>3|
3</t>
        </is>
      </c>
      <c r="CB23" s="2" t="inlineStr">
        <is>
          <t xml:space="preserve">|
</t>
        </is>
      </c>
      <c r="CC23" t="inlineStr">
        <is>
          <t>stroma, często pionowa ściana brzegu morskiego lub jeziornego, utworzona wskutek podmywania brzegu przez fale (procesu abrazji) zachodzącego u jej podstawy na styku z platformą abrazyjną</t>
        </is>
      </c>
      <c r="CD23" s="2" t="inlineStr">
        <is>
          <t>falésia marítima</t>
        </is>
      </c>
      <c r="CE23" s="2" t="inlineStr">
        <is>
          <t>3</t>
        </is>
      </c>
      <c r="CF23" s="2" t="inlineStr">
        <is>
          <t/>
        </is>
      </c>
      <c r="CG23" t="inlineStr">
        <is>
          <t/>
        </is>
      </c>
      <c r="CH23" t="inlineStr">
        <is>
          <t/>
        </is>
      </c>
      <c r="CI23" t="inlineStr">
        <is>
          <t/>
        </is>
      </c>
      <c r="CJ23" t="inlineStr">
        <is>
          <t/>
        </is>
      </c>
      <c r="CK23" t="inlineStr">
        <is>
          <t/>
        </is>
      </c>
      <c r="CL23" t="inlineStr">
        <is>
          <t/>
        </is>
      </c>
      <c r="CM23" t="inlineStr">
        <is>
          <t/>
        </is>
      </c>
      <c r="CN23" t="inlineStr">
        <is>
          <t/>
        </is>
      </c>
      <c r="CO23" t="inlineStr">
        <is>
          <t/>
        </is>
      </c>
      <c r="CP23" s="2" t="inlineStr">
        <is>
          <t>obmorski klif</t>
        </is>
      </c>
      <c r="CQ23" s="2" t="inlineStr">
        <is>
          <t>3</t>
        </is>
      </c>
      <c r="CR23" s="2" t="inlineStr">
        <is>
          <t/>
        </is>
      </c>
      <c r="CS23" t="inlineStr">
        <is>
          <t>habitatni tip na strmih skalnatih stenah ob morju, ki ga naredko poraščajo skrajnim okoljskim razmeram prilagojene rastlinske vrste</t>
        </is>
      </c>
      <c r="CT23" t="inlineStr">
        <is>
          <t/>
        </is>
      </c>
      <c r="CU23" t="inlineStr">
        <is>
          <t/>
        </is>
      </c>
      <c r="CV23" t="inlineStr">
        <is>
          <t/>
        </is>
      </c>
      <c r="CW23" t="inlineStr">
        <is>
          <t/>
        </is>
      </c>
    </row>
    <row r="24">
      <c r="A24" s="1" t="str">
        <f>HYPERLINK("https://iate.europa.eu/entry/result/1172164/all", "1172164")</f>
        <v>1172164</v>
      </c>
      <c r="B24" t="inlineStr">
        <is>
          <t>ENVIRONMENT;AGRICULTURE, FORESTRY AND FISHERIES</t>
        </is>
      </c>
      <c r="C24" t="inlineStr">
        <is>
          <t>ENVIRONMENT|natural environment;AGRICULTURE, FORESTRY AND FISHERIES|cultivation of agricultural land|land use|grassland</t>
        </is>
      </c>
      <c r="D24" t="inlineStr">
        <is>
          <t>yes</t>
        </is>
      </c>
      <c r="E24" t="inlineStr">
        <is>
          <t/>
        </is>
      </c>
      <c r="F24" s="2" t="inlineStr">
        <is>
          <t>естествена тревна площ</t>
        </is>
      </c>
      <c r="G24" s="2" t="inlineStr">
        <is>
          <t>3</t>
        </is>
      </c>
      <c r="H24" s="2" t="inlineStr">
        <is>
          <t/>
        </is>
      </c>
      <c r="I24" t="inlineStr">
        <is>
          <t/>
        </is>
      </c>
      <c r="J24" s="2" t="inlineStr">
        <is>
          <t>přirozený travní porost|
přirozený travinný porost|
přírodní travní porost</t>
        </is>
      </c>
      <c r="K24" s="2" t="inlineStr">
        <is>
          <t>3|
3|
3</t>
        </is>
      </c>
      <c r="L24" s="2" t="inlineStr">
        <is>
          <t xml:space="preserve">preferred|
|
</t>
        </is>
      </c>
      <c r="M24" t="inlineStr">
        <is>
          <t>&lt;div&gt;travní porost s druhovou skladbou, která se vyvinula spontánně v souladu s podmínkami stanoviště &lt;/div&gt;</t>
        </is>
      </c>
      <c r="N24" s="2" t="inlineStr">
        <is>
          <t>naturligt græsareal|
naturligt græsland|
naturlig græsvegetation</t>
        </is>
      </c>
      <c r="O24" s="2" t="inlineStr">
        <is>
          <t>3|
3|
3</t>
        </is>
      </c>
      <c r="P24" s="2" t="inlineStr">
        <is>
          <t xml:space="preserve">|
|
</t>
        </is>
      </c>
      <c r="Q24" t="inlineStr">
        <is>
          <t/>
        </is>
      </c>
      <c r="R24" s="2" t="inlineStr">
        <is>
          <t>natürliches Grasland</t>
        </is>
      </c>
      <c r="S24" s="2" t="inlineStr">
        <is>
          <t>3</t>
        </is>
      </c>
      <c r="T24" s="2" t="inlineStr">
        <is>
          <t/>
        </is>
      </c>
      <c r="U24" t="inlineStr">
        <is>
          <t/>
        </is>
      </c>
      <c r="V24" s="2" t="inlineStr">
        <is>
          <t>φυσικός λειμώνας</t>
        </is>
      </c>
      <c r="W24" s="2" t="inlineStr">
        <is>
          <t>3</t>
        </is>
      </c>
      <c r="X24" s="2" t="inlineStr">
        <is>
          <t/>
        </is>
      </c>
      <c r="Y24" t="inlineStr">
        <is>
          <t>έκταση επηρεασμένη ελάχιστα ή καθόλου από την ανθρώπινη δταστηριότητα, καλυπτόμενη τουλάχιστον κατά 50 % από ποώδη βλάστηση κυρίως αγρωστωδών και μέγιστου ύψους 150 cm και στην οποία απαντώνται επίσης θαμνώδη τμήματα, διάσπαρτα δένδρα και συμπαγή ή μη πετρώματα που προβάλλουν από το έδαφος</t>
        </is>
      </c>
      <c r="Z24" s="2" t="inlineStr">
        <is>
          <t>natural grassland</t>
        </is>
      </c>
      <c r="AA24" s="2" t="inlineStr">
        <is>
          <t>3</t>
        </is>
      </c>
      <c r="AB24" s="2" t="inlineStr">
        <is>
          <t/>
        </is>
      </c>
      <c r="AC24" t="inlineStr">
        <is>
          <t>area under no or moderate human influence, with herbaceous vegetation (maximum height 150 cm and 
gramineous species prevailing) covering at least 50 % of the surface and where areas of shrub formations, scattered trees and mineral outcrops also occur</t>
        </is>
      </c>
      <c r="AD24" s="2" t="inlineStr">
        <is>
          <t>formación herbosa natural|
prado natural</t>
        </is>
      </c>
      <c r="AE24" s="2" t="inlineStr">
        <is>
          <t>3|
3</t>
        </is>
      </c>
      <c r="AF24" s="2" t="inlineStr">
        <is>
          <t xml:space="preserve">|
</t>
        </is>
      </c>
      <c r="AG24" t="inlineStr">
        <is>
          <t>Zona sin influencia humana o con influencia humana moderada, con vegetación herbácea (de altura máxima de 150 cm y especies gramíneas predominantes) que cubre al menos el 50 % de la superficie y en la que también hay zonas de formaciones arbustivas, árboles dispersos y excrementos minerales.</t>
        </is>
      </c>
      <c r="AH24" s="2" t="inlineStr">
        <is>
          <t>looduslik rohumaa</t>
        </is>
      </c>
      <c r="AI24" s="2" t="inlineStr">
        <is>
          <t>3</t>
        </is>
      </c>
      <c r="AJ24" s="2" t="inlineStr">
        <is>
          <t/>
        </is>
      </c>
      <c r="AK24" t="inlineStr">
        <is>
          <t>ala, mis on vähemalt 50% ulatuses kaetud kuni 150 cm kõrguste rohttaimedega (mille hulgas domineerivad kõrrelised) ja mis ei ole või on mõõdukalt inimtegevusest mõjutatud</t>
        </is>
      </c>
      <c r="AL24" s="2" t="inlineStr">
        <is>
          <t>luonnonniitty</t>
        </is>
      </c>
      <c r="AM24" s="2" t="inlineStr">
        <is>
          <t>3</t>
        </is>
      </c>
      <c r="AN24" s="2" t="inlineStr">
        <is>
          <t/>
        </is>
      </c>
      <c r="AO24" t="inlineStr">
        <is>
          <t>pääasiassa (yli puolet) alle 150 cm korkuisia heinäkasveja kasvava niittyalue, johon ihmisen toiminnalla (esim. niitto, lannoitus, kylvö, kastelu, kuivatus) ei ole merkittävästi vaikutettu</t>
        </is>
      </c>
      <c r="AP24" s="2" t="inlineStr">
        <is>
          <t>pelouse naturelle|
pâturage naturel|
prairie naturelle</t>
        </is>
      </c>
      <c r="AQ24" s="2" t="inlineStr">
        <is>
          <t>3|
3|
3</t>
        </is>
      </c>
      <c r="AR24" s="2" t="inlineStr">
        <is>
          <t xml:space="preserve">|
|
</t>
        </is>
      </c>
      <c r="AS24" t="inlineStr">
        <is>
          <t>zone dans laquelle la végétation herbacée, composée majoritairement de graminées et dont la hauteur ne dépasse pas 150 cm, recouvre au moins 50 % de la surface et dans laquelle on peut également rencontrer des formations arbustives, des arbres épars et des affleurements rocheux, et dans laquelle l'intervention de l'homme est minime ou inexistante</t>
        </is>
      </c>
      <c r="AT24" s="2" t="inlineStr">
        <is>
          <t>féarthalamh nádúrtha</t>
        </is>
      </c>
      <c r="AU24" s="2" t="inlineStr">
        <is>
          <t>3</t>
        </is>
      </c>
      <c r="AV24" s="2" t="inlineStr">
        <is>
          <t/>
        </is>
      </c>
      <c r="AW24" t="inlineStr">
        <is>
          <t/>
        </is>
      </c>
      <c r="AX24" s="2" t="inlineStr">
        <is>
          <t>prirodni travnjaci</t>
        </is>
      </c>
      <c r="AY24" s="2" t="inlineStr">
        <is>
          <t>3</t>
        </is>
      </c>
      <c r="AZ24" s="2" t="inlineStr">
        <is>
          <t/>
        </is>
      </c>
      <c r="BA24" t="inlineStr">
        <is>
          <t/>
        </is>
      </c>
      <c r="BB24" s="2" t="inlineStr">
        <is>
          <t>természetes gyepterület|
természetes gyep</t>
        </is>
      </c>
      <c r="BC24" s="2" t="inlineStr">
        <is>
          <t>3|
3</t>
        </is>
      </c>
      <c r="BD24" s="2" t="inlineStr">
        <is>
          <t xml:space="preserve">|
</t>
        </is>
      </c>
      <c r="BE24" t="inlineStr">
        <is>
          <t/>
        </is>
      </c>
      <c r="BF24" s="2" t="inlineStr">
        <is>
          <t>formazione erbosa naturale</t>
        </is>
      </c>
      <c r="BG24" s="2" t="inlineStr">
        <is>
          <t>3</t>
        </is>
      </c>
      <c r="BH24" s="2" t="inlineStr">
        <is>
          <t/>
        </is>
      </c>
      <c r="BI24" t="inlineStr">
        <is>
          <t/>
        </is>
      </c>
      <c r="BJ24" s="2" t="inlineStr">
        <is>
          <t>natūrali pieva</t>
        </is>
      </c>
      <c r="BK24" s="2" t="inlineStr">
        <is>
          <t>3</t>
        </is>
      </c>
      <c r="BL24" s="2" t="inlineStr">
        <is>
          <t/>
        </is>
      </c>
      <c r="BM24" t="inlineStr">
        <is>
          <t>savaime auganti, nearta ir nepersėta pieva</t>
        </is>
      </c>
      <c r="BN24" s="2" t="inlineStr">
        <is>
          <t>dabiskie zālāji</t>
        </is>
      </c>
      <c r="BO24" s="2" t="inlineStr">
        <is>
          <t>3</t>
        </is>
      </c>
      <c r="BP24" s="2" t="inlineStr">
        <is>
          <t/>
        </is>
      </c>
      <c r="BQ24" t="inlineStr">
        <is>
          <t/>
        </is>
      </c>
      <c r="BR24" s="2" t="inlineStr">
        <is>
          <t>art bil-ħaxix naturali</t>
        </is>
      </c>
      <c r="BS24" s="2" t="inlineStr">
        <is>
          <t>3</t>
        </is>
      </c>
      <c r="BT24" s="2" t="inlineStr">
        <is>
          <t/>
        </is>
      </c>
      <c r="BU24" t="inlineStr">
        <is>
          <t/>
        </is>
      </c>
      <c r="BV24" s="2" t="inlineStr">
        <is>
          <t>natuurlijk grasland</t>
        </is>
      </c>
      <c r="BW24" s="2" t="inlineStr">
        <is>
          <t>3</t>
        </is>
      </c>
      <c r="BX24" s="2" t="inlineStr">
        <is>
          <t/>
        </is>
      </c>
      <c r="BY24" t="inlineStr">
        <is>
          <t>grasland
 dat natuurlijk ontstaan is en in stand wordt gehouden zonder menselijk
 ingrijpen</t>
        </is>
      </c>
      <c r="BZ24" s="2" t="inlineStr">
        <is>
          <t>naturalne murawy</t>
        </is>
      </c>
      <c r="CA24" s="2" t="inlineStr">
        <is>
          <t>3</t>
        </is>
      </c>
      <c r="CB24" s="2" t="inlineStr">
        <is>
          <t/>
        </is>
      </c>
      <c r="CC24" t="inlineStr">
        <is>
          <t/>
        </is>
      </c>
      <c r="CD24" s="2" t="inlineStr">
        <is>
          <t>prado natural</t>
        </is>
      </c>
      <c r="CE24" s="2" t="inlineStr">
        <is>
          <t>3</t>
        </is>
      </c>
      <c r="CF24" s="2" t="inlineStr">
        <is>
          <t/>
        </is>
      </c>
      <c r="CG24" t="inlineStr">
        <is>
          <t>Àrea não exposta a influência humana, ou exposta a uma influência moderada, composta por vegetação herbácea (com uma altura máxima de 150 cm e predominância de espéces gramíneas) que cobre, pelo menos, 50 % da superfície, verificando-se também formações de arbustos, árvores dispersas e afloramentos minerais</t>
        </is>
      </c>
      <c r="CH24" s="2" t="inlineStr">
        <is>
          <t>pajiște naturală</t>
        </is>
      </c>
      <c r="CI24" s="2" t="inlineStr">
        <is>
          <t>3</t>
        </is>
      </c>
      <c r="CJ24" s="2" t="inlineStr">
        <is>
          <t/>
        </is>
      </c>
      <c r="CK24" t="inlineStr">
        <is>
          <t/>
        </is>
      </c>
      <c r="CL24" s="2" t="inlineStr">
        <is>
          <t>prírodný trávny porast|
prirodzený trávny porast</t>
        </is>
      </c>
      <c r="CM24" s="2" t="inlineStr">
        <is>
          <t>3|
3</t>
        </is>
      </c>
      <c r="CN24" s="2" t="inlineStr">
        <is>
          <t xml:space="preserve">|
</t>
        </is>
      </c>
      <c r="CO24" t="inlineStr">
        <is>
          <t>oblasť so žiadnym alebo miernym ľudským vplyvom, s bylinnou vegetáciou (do max. výšky 150 cm a prevažne trávnymi druhmi) pokrývajúca aspoň 50 % povrchu, kde sa vyskytujú aj plochy s krovinami, roztrúsenými stromami a výbežkami hornín</t>
        </is>
      </c>
      <c r="CP24" s="2" t="inlineStr">
        <is>
          <t>naravno travišče</t>
        </is>
      </c>
      <c r="CQ24" s="2" t="inlineStr">
        <is>
          <t>3</t>
        </is>
      </c>
      <c r="CR24" s="2" t="inlineStr">
        <is>
          <t/>
        </is>
      </c>
      <c r="CS24" t="inlineStr">
        <is>
          <t/>
        </is>
      </c>
      <c r="CT24" s="2" t="inlineStr">
        <is>
          <t>naturlig gräsmark</t>
        </is>
      </c>
      <c r="CU24" s="2" t="inlineStr">
        <is>
          <t>3</t>
        </is>
      </c>
      <c r="CV24" s="2" t="inlineStr">
        <is>
          <t/>
        </is>
      </c>
      <c r="CW24" t="inlineStr">
        <is>
          <t/>
        </is>
      </c>
    </row>
    <row r="25">
      <c r="A25" s="1" t="str">
        <f>HYPERLINK("https://iate.europa.eu/entry/result/1201232/all", "1201232")</f>
        <v>1201232</v>
      </c>
      <c r="B25" t="inlineStr">
        <is>
          <t>ENVIRONMENT</t>
        </is>
      </c>
      <c r="C25" t="inlineStr">
        <is>
          <t>ENVIRONMENT|natural environment|wildlife</t>
        </is>
      </c>
      <c r="D25" t="inlineStr">
        <is>
          <t>yes</t>
        </is>
      </c>
      <c r="E25" t="inlineStr">
        <is>
          <t/>
        </is>
      </c>
      <c r="F25" t="inlineStr">
        <is>
          <t/>
        </is>
      </c>
      <c r="G25" t="inlineStr">
        <is>
          <t/>
        </is>
      </c>
      <c r="H25" t="inlineStr">
        <is>
          <t/>
        </is>
      </c>
      <c r="I25" t="inlineStr">
        <is>
          <t/>
        </is>
      </c>
      <c r="J25" s="2" t="inlineStr">
        <is>
          <t>volně žijící pták</t>
        </is>
      </c>
      <c r="K25" s="2" t="inlineStr">
        <is>
          <t>3</t>
        </is>
      </c>
      <c r="L25" s="2" t="inlineStr">
        <is>
          <t/>
        </is>
      </c>
      <c r="M25" t="inlineStr">
        <is>
          <t>pták přirozeně se vyskytující ve volné přírodě</t>
        </is>
      </c>
      <c r="N25" s="2" t="inlineStr">
        <is>
          <t>vildfugle|
vildtlevende fugle|
vilde fugle</t>
        </is>
      </c>
      <c r="O25" s="2" t="inlineStr">
        <is>
          <t>3|
3|
3</t>
        </is>
      </c>
      <c r="P25" s="2" t="inlineStr">
        <is>
          <t xml:space="preserve">|
|
</t>
        </is>
      </c>
      <c r="Q25" t="inlineStr">
        <is>
          <t/>
        </is>
      </c>
      <c r="R25" s="2" t="inlineStr">
        <is>
          <t>Wildgefluegel|
Wildvogel</t>
        </is>
      </c>
      <c r="S25" s="2" t="inlineStr">
        <is>
          <t>3|
3</t>
        </is>
      </c>
      <c r="T25" s="2" t="inlineStr">
        <is>
          <t xml:space="preserve">|
</t>
        </is>
      </c>
      <c r="U25" t="inlineStr">
        <is>
          <t/>
        </is>
      </c>
      <c r="V25" s="2" t="inlineStr">
        <is>
          <t>άγριο πτηνό</t>
        </is>
      </c>
      <c r="W25" s="2" t="inlineStr">
        <is>
          <t>3</t>
        </is>
      </c>
      <c r="X25" s="2" t="inlineStr">
        <is>
          <t/>
        </is>
      </c>
      <c r="Y25" t="inlineStr">
        <is>
          <t>είδος πτηνού που ζει εκ φύσεως σε άγρια κατάσταση και είναι συνήθως αποδημητικό</t>
        </is>
      </c>
      <c r="Z25" s="2" t="inlineStr">
        <is>
          <t>wild bird</t>
        </is>
      </c>
      <c r="AA25" s="2" t="inlineStr">
        <is>
          <t>3</t>
        </is>
      </c>
      <c r="AB25" s="2" t="inlineStr">
        <is>
          <t/>
        </is>
      </c>
      <c r="AC25" t="inlineStr">
        <is>
          <t>warm-blooded egg-laying vertebrate animal
distinguished by the possession of feathers, wings, a beak, and typically being
able to fly which is undomesticated and living in the natural environment</t>
        </is>
      </c>
      <c r="AD25" s="2" t="inlineStr">
        <is>
          <t>aves salvajes</t>
        </is>
      </c>
      <c r="AE25" s="2" t="inlineStr">
        <is>
          <t>3</t>
        </is>
      </c>
      <c r="AF25" s="2" t="inlineStr">
        <is>
          <t/>
        </is>
      </c>
      <c r="AG25" t="inlineStr">
        <is>
          <t/>
        </is>
      </c>
      <c r="AH25" t="inlineStr">
        <is>
          <t/>
        </is>
      </c>
      <c r="AI25" t="inlineStr">
        <is>
          <t/>
        </is>
      </c>
      <c r="AJ25" t="inlineStr">
        <is>
          <t/>
        </is>
      </c>
      <c r="AK25" t="inlineStr">
        <is>
          <t/>
        </is>
      </c>
      <c r="AL25" t="inlineStr">
        <is>
          <t/>
        </is>
      </c>
      <c r="AM25" t="inlineStr">
        <is>
          <t/>
        </is>
      </c>
      <c r="AN25" t="inlineStr">
        <is>
          <t/>
        </is>
      </c>
      <c r="AO25" t="inlineStr">
        <is>
          <t/>
        </is>
      </c>
      <c r="AP25" s="2" t="inlineStr">
        <is>
          <t>oiseau sauvage</t>
        </is>
      </c>
      <c r="AQ25" s="2" t="inlineStr">
        <is>
          <t>3</t>
        </is>
      </c>
      <c r="AR25" s="2" t="inlineStr">
        <is>
          <t/>
        </is>
      </c>
      <c r="AS25" t="inlineStr">
        <is>
          <t/>
        </is>
      </c>
      <c r="AT25" s="2" t="inlineStr">
        <is>
          <t>éan fiáin</t>
        </is>
      </c>
      <c r="AU25" s="2" t="inlineStr">
        <is>
          <t>3</t>
        </is>
      </c>
      <c r="AV25" s="2" t="inlineStr">
        <is>
          <t/>
        </is>
      </c>
      <c r="AW25" t="inlineStr">
        <is>
          <t/>
        </is>
      </c>
      <c r="AX25" t="inlineStr">
        <is>
          <t/>
        </is>
      </c>
      <c r="AY25" t="inlineStr">
        <is>
          <t/>
        </is>
      </c>
      <c r="AZ25" t="inlineStr">
        <is>
          <t/>
        </is>
      </c>
      <c r="BA25" t="inlineStr">
        <is>
          <t/>
        </is>
      </c>
      <c r="BB25" t="inlineStr">
        <is>
          <t/>
        </is>
      </c>
      <c r="BC25" t="inlineStr">
        <is>
          <t/>
        </is>
      </c>
      <c r="BD25" t="inlineStr">
        <is>
          <t/>
        </is>
      </c>
      <c r="BE25" t="inlineStr">
        <is>
          <t/>
        </is>
      </c>
      <c r="BF25" s="2" t="inlineStr">
        <is>
          <t>uccello selvatico</t>
        </is>
      </c>
      <c r="BG25" s="2" t="inlineStr">
        <is>
          <t>3</t>
        </is>
      </c>
      <c r="BH25" s="2" t="inlineStr">
        <is>
          <t/>
        </is>
      </c>
      <c r="BI25" t="inlineStr">
        <is>
          <t>uccello vivente naturalmente allo stato selvatico</t>
        </is>
      </c>
      <c r="BJ25" s="2" t="inlineStr">
        <is>
          <t>laukinis paukštis</t>
        </is>
      </c>
      <c r="BK25" s="2" t="inlineStr">
        <is>
          <t>3</t>
        </is>
      </c>
      <c r="BL25" s="2" t="inlineStr">
        <is>
          <t/>
        </is>
      </c>
      <c r="BM25" t="inlineStr">
        <is>
          <t/>
        </is>
      </c>
      <c r="BN25" t="inlineStr">
        <is>
          <t/>
        </is>
      </c>
      <c r="BO25" t="inlineStr">
        <is>
          <t/>
        </is>
      </c>
      <c r="BP25" t="inlineStr">
        <is>
          <t/>
        </is>
      </c>
      <c r="BQ25" t="inlineStr">
        <is>
          <t/>
        </is>
      </c>
      <c r="BR25" t="inlineStr">
        <is>
          <t/>
        </is>
      </c>
      <c r="BS25" t="inlineStr">
        <is>
          <t/>
        </is>
      </c>
      <c r="BT25" t="inlineStr">
        <is>
          <t/>
        </is>
      </c>
      <c r="BU25" t="inlineStr">
        <is>
          <t/>
        </is>
      </c>
      <c r="BV25" s="2" t="inlineStr">
        <is>
          <t>wilde vogels</t>
        </is>
      </c>
      <c r="BW25" s="2" t="inlineStr">
        <is>
          <t>3</t>
        </is>
      </c>
      <c r="BX25" s="2" t="inlineStr">
        <is>
          <t/>
        </is>
      </c>
      <c r="BY25" t="inlineStr">
        <is>
          <t/>
        </is>
      </c>
      <c r="BZ25" s="2" t="inlineStr">
        <is>
          <t>dziki ptak</t>
        </is>
      </c>
      <c r="CA25" s="2" t="inlineStr">
        <is>
          <t>3</t>
        </is>
      </c>
      <c r="CB25" s="2" t="inlineStr">
        <is>
          <t/>
        </is>
      </c>
      <c r="CC25" t="inlineStr">
        <is>
          <t>ptak nieudomowiony i żyjący w naturalnym środowisku</t>
        </is>
      </c>
      <c r="CD25" s="2" t="inlineStr">
        <is>
          <t>ave selvagem</t>
        </is>
      </c>
      <c r="CE25" s="2" t="inlineStr">
        <is>
          <t>3</t>
        </is>
      </c>
      <c r="CF25" s="2" t="inlineStr">
        <is>
          <t/>
        </is>
      </c>
      <c r="CG25" t="inlineStr">
        <is>
          <t>Ser vivo, com penas, bico sem dentes, oviparidade de casca rígida, elevado metabolismo, um coração com quatro câmaras e um esqueleto pneumático resistente e leve, que vive naturalmente no estado selvagem.</t>
        </is>
      </c>
      <c r="CH25" s="2" t="inlineStr">
        <is>
          <t>păsări sălbatice</t>
        </is>
      </c>
      <c r="CI25" s="2" t="inlineStr">
        <is>
          <t>3</t>
        </is>
      </c>
      <c r="CJ25" s="2" t="inlineStr">
        <is>
          <t/>
        </is>
      </c>
      <c r="CK25" t="inlineStr">
        <is>
          <t/>
        </is>
      </c>
      <c r="CL25" s="2" t="inlineStr">
        <is>
          <t>voľne žijúci vták</t>
        </is>
      </c>
      <c r="CM25" s="2" t="inlineStr">
        <is>
          <t>3</t>
        </is>
      </c>
      <c r="CN25" s="2" t="inlineStr">
        <is>
          <t/>
        </is>
      </c>
      <c r="CO25" t="inlineStr">
        <is>
          <t/>
        </is>
      </c>
      <c r="CP25" s="2" t="inlineStr">
        <is>
          <t>divja ptica|
prostoživeča ptica</t>
        </is>
      </c>
      <c r="CQ25" s="2" t="inlineStr">
        <is>
          <t>3|
3</t>
        </is>
      </c>
      <c r="CR25" s="2" t="inlineStr">
        <is>
          <t xml:space="preserve">|
</t>
        </is>
      </c>
      <c r="CS25" t="inlineStr">
        <is>
          <t>ptica, ki živi v divjini</t>
        </is>
      </c>
      <c r="CT25" t="inlineStr">
        <is>
          <t/>
        </is>
      </c>
      <c r="CU25" t="inlineStr">
        <is>
          <t/>
        </is>
      </c>
      <c r="CV25" t="inlineStr">
        <is>
          <t/>
        </is>
      </c>
      <c r="CW25" t="inlineStr">
        <is>
          <t/>
        </is>
      </c>
    </row>
    <row r="26">
      <c r="A26" s="1" t="str">
        <f>HYPERLINK("https://iate.europa.eu/entry/result/1227265/all", "1227265")</f>
        <v>1227265</v>
      </c>
      <c r="B26" t="inlineStr">
        <is>
          <t>ENVIRONMENT</t>
        </is>
      </c>
      <c r="C26" t="inlineStr">
        <is>
          <t>ENVIRONMENT|natural environment|physical environment|aquatic environment|marine environment</t>
        </is>
      </c>
      <c r="D26" t="inlineStr">
        <is>
          <t>yes</t>
        </is>
      </c>
      <c r="E26" t="inlineStr">
        <is>
          <t/>
        </is>
      </c>
      <c r="F26" t="inlineStr">
        <is>
          <t/>
        </is>
      </c>
      <c r="G26" t="inlineStr">
        <is>
          <t/>
        </is>
      </c>
      <c r="H26" t="inlineStr">
        <is>
          <t/>
        </is>
      </c>
      <c r="I26" t="inlineStr">
        <is>
          <t/>
        </is>
      </c>
      <c r="J26" t="inlineStr">
        <is>
          <t/>
        </is>
      </c>
      <c r="K26" t="inlineStr">
        <is>
          <t/>
        </is>
      </c>
      <c r="L26" t="inlineStr">
        <is>
          <t/>
        </is>
      </c>
      <c r="M26" t="inlineStr">
        <is>
          <t/>
        </is>
      </c>
      <c r="N26" s="2" t="inlineStr">
        <is>
          <t>skaldyropdræt</t>
        </is>
      </c>
      <c r="O26" s="2" t="inlineStr">
        <is>
          <t>3</t>
        </is>
      </c>
      <c r="P26" s="2" t="inlineStr">
        <is>
          <t/>
        </is>
      </c>
      <c r="Q26" t="inlineStr">
        <is>
          <t/>
        </is>
      </c>
      <c r="R26" s="2" t="inlineStr">
        <is>
          <t>Muschelbank</t>
        </is>
      </c>
      <c r="S26" s="2" t="inlineStr">
        <is>
          <t>3</t>
        </is>
      </c>
      <c r="T26" s="2" t="inlineStr">
        <is>
          <t/>
        </is>
      </c>
      <c r="U26" t="inlineStr">
        <is>
          <t/>
        </is>
      </c>
      <c r="V26" s="2" t="inlineStr">
        <is>
          <t>στρώμα οστρακοειδών</t>
        </is>
      </c>
      <c r="W26" s="2" t="inlineStr">
        <is>
          <t>3</t>
        </is>
      </c>
      <c r="X26" s="2" t="inlineStr">
        <is>
          <t/>
        </is>
      </c>
      <c r="Y26" t="inlineStr">
        <is>
          <t>μέρος όπου ένα είδος οστρακοειδών καταλαμβάνει περισσότερο του 50% μιας περιοχής η οποία έχει έκταση μεγαλύτερη των λίγων τετραγωνικών μέτρων</t>
        </is>
      </c>
      <c r="Z26" s="2" t="inlineStr">
        <is>
          <t>shellfish bed</t>
        </is>
      </c>
      <c r="AA26" s="2" t="inlineStr">
        <is>
          <t>3</t>
        </is>
      </c>
      <c r="AB26" s="2" t="inlineStr">
        <is>
          <t/>
        </is>
      </c>
      <c r="AC26" t="inlineStr">
        <is>
          <t>location where a shellfish species occupies more than 50% of an area of more than a few square meters</t>
        </is>
      </c>
      <c r="AD26" s="2" t="inlineStr">
        <is>
          <t>banco conquilícola</t>
        </is>
      </c>
      <c r="AE26" s="2" t="inlineStr">
        <is>
          <t>3</t>
        </is>
      </c>
      <c r="AF26" s="2" t="inlineStr">
        <is>
          <t/>
        </is>
      </c>
      <c r="AG26" t="inlineStr">
        <is>
          <t/>
        </is>
      </c>
      <c r="AH26" s="2" t="inlineStr">
        <is>
          <t>karpide ja vähkide kooslus</t>
        </is>
      </c>
      <c r="AI26" s="2" t="inlineStr">
        <is>
          <t>3</t>
        </is>
      </c>
      <c r="AJ26" s="2" t="inlineStr">
        <is>
          <t/>
        </is>
      </c>
      <c r="AK26" t="inlineStr">
        <is>
          <t/>
        </is>
      </c>
      <c r="AL26" t="inlineStr">
        <is>
          <t/>
        </is>
      </c>
      <c r="AM26" t="inlineStr">
        <is>
          <t/>
        </is>
      </c>
      <c r="AN26" t="inlineStr">
        <is>
          <t/>
        </is>
      </c>
      <c r="AO26" t="inlineStr">
        <is>
          <t/>
        </is>
      </c>
      <c r="AP26" s="2" t="inlineStr">
        <is>
          <t>gisement conchylicole|
base conchylicole|
banc de crustacés|
banc de mollusques</t>
        </is>
      </c>
      <c r="AQ26" s="2" t="inlineStr">
        <is>
          <t>3|
3|
3|
3</t>
        </is>
      </c>
      <c r="AR26" s="2" t="inlineStr">
        <is>
          <t xml:space="preserve">|
|
|
</t>
        </is>
      </c>
      <c r="AS26" t="inlineStr">
        <is>
          <t/>
        </is>
      </c>
      <c r="AT26" s="2" t="inlineStr">
        <is>
          <t>beirtreach sliogiasc</t>
        </is>
      </c>
      <c r="AU26" s="2" t="inlineStr">
        <is>
          <t>3</t>
        </is>
      </c>
      <c r="AV26" s="2" t="inlineStr">
        <is>
          <t/>
        </is>
      </c>
      <c r="AW26" t="inlineStr">
        <is>
          <t/>
        </is>
      </c>
      <c r="AX26" t="inlineStr">
        <is>
          <t/>
        </is>
      </c>
      <c r="AY26" t="inlineStr">
        <is>
          <t/>
        </is>
      </c>
      <c r="AZ26" t="inlineStr">
        <is>
          <t/>
        </is>
      </c>
      <c r="BA26" t="inlineStr">
        <is>
          <t/>
        </is>
      </c>
      <c r="BB26" t="inlineStr">
        <is>
          <t/>
        </is>
      </c>
      <c r="BC26" t="inlineStr">
        <is>
          <t/>
        </is>
      </c>
      <c r="BD26" t="inlineStr">
        <is>
          <t/>
        </is>
      </c>
      <c r="BE26" t="inlineStr">
        <is>
          <t/>
        </is>
      </c>
      <c r="BF26" s="2" t="inlineStr">
        <is>
          <t>parco di molluschi</t>
        </is>
      </c>
      <c r="BG26" s="2" t="inlineStr">
        <is>
          <t>3</t>
        </is>
      </c>
      <c r="BH26" s="2" t="inlineStr">
        <is>
          <t/>
        </is>
      </c>
      <c r="BI26" t="inlineStr">
        <is>
          <t/>
        </is>
      </c>
      <c r="BJ26" t="inlineStr">
        <is>
          <t/>
        </is>
      </c>
      <c r="BK26" t="inlineStr">
        <is>
          <t/>
        </is>
      </c>
      <c r="BL26" t="inlineStr">
        <is>
          <t/>
        </is>
      </c>
      <c r="BM26" t="inlineStr">
        <is>
          <t/>
        </is>
      </c>
      <c r="BN26" t="inlineStr">
        <is>
          <t/>
        </is>
      </c>
      <c r="BO26" t="inlineStr">
        <is>
          <t/>
        </is>
      </c>
      <c r="BP26" t="inlineStr">
        <is>
          <t/>
        </is>
      </c>
      <c r="BQ26" t="inlineStr">
        <is>
          <t/>
        </is>
      </c>
      <c r="BR26" t="inlineStr">
        <is>
          <t/>
        </is>
      </c>
      <c r="BS26" t="inlineStr">
        <is>
          <t/>
        </is>
      </c>
      <c r="BT26" t="inlineStr">
        <is>
          <t/>
        </is>
      </c>
      <c r="BU26" t="inlineStr">
        <is>
          <t/>
        </is>
      </c>
      <c r="BV26" s="2" t="inlineStr">
        <is>
          <t>mossel-en oesterbank</t>
        </is>
      </c>
      <c r="BW26" s="2" t="inlineStr">
        <is>
          <t>3</t>
        </is>
      </c>
      <c r="BX26" s="2" t="inlineStr">
        <is>
          <t/>
        </is>
      </c>
      <c r="BY26" t="inlineStr">
        <is>
          <t/>
        </is>
      </c>
      <c r="BZ26" s="2" t="inlineStr">
        <is>
          <t>skupisko skorupiaków, mięczaków i innych bezkręgowców wodnych</t>
        </is>
      </c>
      <c r="CA26" s="2" t="inlineStr">
        <is>
          <t>3</t>
        </is>
      </c>
      <c r="CB26" s="2" t="inlineStr">
        <is>
          <t/>
        </is>
      </c>
      <c r="CC26" t="inlineStr">
        <is>
          <t/>
        </is>
      </c>
      <c r="CD26" s="2" t="inlineStr">
        <is>
          <t>jazigo conquilícola</t>
        </is>
      </c>
      <c r="CE26" s="2" t="inlineStr">
        <is>
          <t>3</t>
        </is>
      </c>
      <c r="CF26" s="2" t="inlineStr">
        <is>
          <t/>
        </is>
      </c>
      <c r="CG26" t="inlineStr">
        <is>
          <t/>
        </is>
      </c>
      <c r="CH26" t="inlineStr">
        <is>
          <t/>
        </is>
      </c>
      <c r="CI26" t="inlineStr">
        <is>
          <t/>
        </is>
      </c>
      <c r="CJ26" t="inlineStr">
        <is>
          <t/>
        </is>
      </c>
      <c r="CK26" t="inlineStr">
        <is>
          <t/>
        </is>
      </c>
      <c r="CL26" t="inlineStr">
        <is>
          <t/>
        </is>
      </c>
      <c r="CM26" t="inlineStr">
        <is>
          <t/>
        </is>
      </c>
      <c r="CN26" t="inlineStr">
        <is>
          <t/>
        </is>
      </c>
      <c r="CO26" t="inlineStr">
        <is>
          <t/>
        </is>
      </c>
      <c r="CP26" s="2" t="inlineStr">
        <is>
          <t>z lupinarji poraslo dno</t>
        </is>
      </c>
      <c r="CQ26" s="2" t="inlineStr">
        <is>
          <t>3</t>
        </is>
      </c>
      <c r="CR26" s="2" t="inlineStr">
        <is>
          <t/>
        </is>
      </c>
      <c r="CS26" t="inlineStr">
        <is>
          <t/>
        </is>
      </c>
      <c r="CT26" t="inlineStr">
        <is>
          <t/>
        </is>
      </c>
      <c r="CU26" t="inlineStr">
        <is>
          <t/>
        </is>
      </c>
      <c r="CV26" t="inlineStr">
        <is>
          <t/>
        </is>
      </c>
      <c r="CW26" t="inlineStr">
        <is>
          <t/>
        </is>
      </c>
    </row>
    <row r="27">
      <c r="A27" s="1" t="str">
        <f>HYPERLINK("https://iate.europa.eu/entry/result/1232809/all", "1232809")</f>
        <v>1232809</v>
      </c>
      <c r="B27" t="inlineStr">
        <is>
          <t>SCIENCE</t>
        </is>
      </c>
      <c r="C27" t="inlineStr">
        <is>
          <t>SCIENCE|natural and applied sciences|earth sciences</t>
        </is>
      </c>
      <c r="D27" t="inlineStr">
        <is>
          <t>yes</t>
        </is>
      </c>
      <c r="E27" t="inlineStr">
        <is>
          <t/>
        </is>
      </c>
      <c r="F27" t="inlineStr">
        <is>
          <t/>
        </is>
      </c>
      <c r="G27" t="inlineStr">
        <is>
          <t/>
        </is>
      </c>
      <c r="H27" t="inlineStr">
        <is>
          <t/>
        </is>
      </c>
      <c r="I27" t="inlineStr">
        <is>
          <t/>
        </is>
      </c>
      <c r="J27" s="2" t="inlineStr">
        <is>
          <t>terasa</t>
        </is>
      </c>
      <c r="K27" s="2" t="inlineStr">
        <is>
          <t>3</t>
        </is>
      </c>
      <c r="L27" s="2" t="inlineStr">
        <is>
          <t/>
        </is>
      </c>
      <c r="M27" t="inlineStr">
        <is>
          <t>souvislý svažitý útvar liniového typu tvořený terasovým stupněm, sloužící ke snižování nebezpečí vodní nebo větrné eroze</t>
        </is>
      </c>
      <c r="N27" t="inlineStr">
        <is>
          <t/>
        </is>
      </c>
      <c r="O27" t="inlineStr">
        <is>
          <t/>
        </is>
      </c>
      <c r="P27" t="inlineStr">
        <is>
          <t/>
        </is>
      </c>
      <c r="Q27" t="inlineStr">
        <is>
          <t/>
        </is>
      </c>
      <c r="R27" s="2" t="inlineStr">
        <is>
          <t>Berme|
Bankett</t>
        </is>
      </c>
      <c r="S27" s="2" t="inlineStr">
        <is>
          <t>3|
3</t>
        </is>
      </c>
      <c r="T27" s="2" t="inlineStr">
        <is>
          <t xml:space="preserve">|
</t>
        </is>
      </c>
      <c r="U27" t="inlineStr">
        <is>
          <t>horizontaler Absatz in einer Böschung, bzw. schmaler und vor allem für die Aufforstung und Wiederbegrünung verwendeter horizontaler Erdstreifen an einem Hang</t>
        </is>
      </c>
      <c r="V27" s="2" t="inlineStr">
        <is>
          <t>αναβαθμίδα</t>
        </is>
      </c>
      <c r="W27" s="2" t="inlineStr">
        <is>
          <t>3</t>
        </is>
      </c>
      <c r="X27" s="2" t="inlineStr">
        <is>
          <t/>
        </is>
      </c>
      <c r="Y27" t="inlineStr">
        <is>
          <t>μικρή οριζόντια επιφάνεια εδάφους, που δημιουργήθηκε από τον άνθρωπο σε εδάφη που έχουν μεγάλη κλίση, με σκοπό τη διευκόλυνση της καλλιέργειας</t>
        </is>
      </c>
      <c r="Z27" s="2" t="inlineStr">
        <is>
          <t>terrace</t>
        </is>
      </c>
      <c r="AA27" s="2" t="inlineStr">
        <is>
          <t>3</t>
        </is>
      </c>
      <c r="AB27" s="2" t="inlineStr">
        <is>
          <t/>
        </is>
      </c>
      <c r="AC27" t="inlineStr">
        <is>
          <t>&lt;div&gt;contour cut along slopes built to retain soil
and water, to reduce erosion, and to support irrigation&lt;/div&gt;</t>
        </is>
      </c>
      <c r="AD27" s="2" t="inlineStr">
        <is>
          <t>terracilla|
banqueta|
talud escalonado</t>
        </is>
      </c>
      <c r="AE27" s="2" t="inlineStr">
        <is>
          <t>3|
3|
3</t>
        </is>
      </c>
      <c r="AF27" s="2" t="inlineStr">
        <is>
          <t xml:space="preserve">|
|
</t>
        </is>
      </c>
      <c r="AG27" t="inlineStr">
        <is>
          <t/>
        </is>
      </c>
      <c r="AH27" t="inlineStr">
        <is>
          <t/>
        </is>
      </c>
      <c r="AI27" t="inlineStr">
        <is>
          <t/>
        </is>
      </c>
      <c r="AJ27" t="inlineStr">
        <is>
          <t/>
        </is>
      </c>
      <c r="AK27" t="inlineStr">
        <is>
          <t/>
        </is>
      </c>
      <c r="AL27" s="2" t="inlineStr">
        <is>
          <t>terassiviljelmä</t>
        </is>
      </c>
      <c r="AM27" s="2" t="inlineStr">
        <is>
          <t>3</t>
        </is>
      </c>
      <c r="AN27" s="2" t="inlineStr">
        <is>
          <t/>
        </is>
      </c>
      <c r="AO27" t="inlineStr">
        <is>
          <t/>
        </is>
      </c>
      <c r="AP27" s="2" t="inlineStr">
        <is>
          <t>gradin</t>
        </is>
      </c>
      <c r="AQ27" s="2" t="inlineStr">
        <is>
          <t>3</t>
        </is>
      </c>
      <c r="AR27" s="2" t="inlineStr">
        <is>
          <t/>
        </is>
      </c>
      <c r="AS27" t="inlineStr">
        <is>
          <t>1) banquette étroite horizontale ou subhorizontale aménagée sur un versant principalement en vue du boisement ou reverdissement 2) zone isolée relativement plate et horizontale ou faiblement inclinée, de forme quelquefois longue et étroite, bordée de chaque coté par des déclivités plus marquées, respectivement ascendante et descendante</t>
        </is>
      </c>
      <c r="AT27" s="2" t="inlineStr">
        <is>
          <t>léibheann</t>
        </is>
      </c>
      <c r="AU27" s="2" t="inlineStr">
        <is>
          <t>3</t>
        </is>
      </c>
      <c r="AV27" s="2" t="inlineStr">
        <is>
          <t/>
        </is>
      </c>
      <c r="AW27" t="inlineStr">
        <is>
          <t/>
        </is>
      </c>
      <c r="AX27" t="inlineStr">
        <is>
          <t/>
        </is>
      </c>
      <c r="AY27" t="inlineStr">
        <is>
          <t/>
        </is>
      </c>
      <c r="AZ27" t="inlineStr">
        <is>
          <t/>
        </is>
      </c>
      <c r="BA27" t="inlineStr">
        <is>
          <t/>
        </is>
      </c>
      <c r="BB27" t="inlineStr">
        <is>
          <t/>
        </is>
      </c>
      <c r="BC27" t="inlineStr">
        <is>
          <t/>
        </is>
      </c>
      <c r="BD27" t="inlineStr">
        <is>
          <t/>
        </is>
      </c>
      <c r="BE27" t="inlineStr">
        <is>
          <t/>
        </is>
      </c>
      <c r="BF27" s="2" t="inlineStr">
        <is>
          <t>gradone|
banchina</t>
        </is>
      </c>
      <c r="BG27" s="2" t="inlineStr">
        <is>
          <t>3|
3</t>
        </is>
      </c>
      <c r="BH27" s="2" t="inlineStr">
        <is>
          <t xml:space="preserve">|
</t>
        </is>
      </c>
      <c r="BI27" t="inlineStr">
        <is>
          <t/>
        </is>
      </c>
      <c r="BJ27" s="2" t="inlineStr">
        <is>
          <t>terasa</t>
        </is>
      </c>
      <c r="BK27" s="2" t="inlineStr">
        <is>
          <t>3</t>
        </is>
      </c>
      <c r="BL27" s="2" t="inlineStr">
        <is>
          <t/>
        </is>
      </c>
      <c r="BM27" t="inlineStr">
        <is>
          <t/>
        </is>
      </c>
      <c r="BN27" t="inlineStr">
        <is>
          <t/>
        </is>
      </c>
      <c r="BO27" t="inlineStr">
        <is>
          <t/>
        </is>
      </c>
      <c r="BP27" t="inlineStr">
        <is>
          <t/>
        </is>
      </c>
      <c r="BQ27" t="inlineStr">
        <is>
          <t/>
        </is>
      </c>
      <c r="BR27" t="inlineStr">
        <is>
          <t/>
        </is>
      </c>
      <c r="BS27" t="inlineStr">
        <is>
          <t/>
        </is>
      </c>
      <c r="BT27" t="inlineStr">
        <is>
          <t/>
        </is>
      </c>
      <c r="BU27" t="inlineStr">
        <is>
          <t/>
        </is>
      </c>
      <c r="BV27" t="inlineStr">
        <is>
          <t/>
        </is>
      </c>
      <c r="BW27" t="inlineStr">
        <is>
          <t/>
        </is>
      </c>
      <c r="BX27" t="inlineStr">
        <is>
          <t/>
        </is>
      </c>
      <c r="BY27" t="inlineStr">
        <is>
          <t/>
        </is>
      </c>
      <c r="BZ27" s="2" t="inlineStr">
        <is>
          <t>taras</t>
        </is>
      </c>
      <c r="CA27" s="2" t="inlineStr">
        <is>
          <t>3</t>
        </is>
      </c>
      <c r="CB27" s="2" t="inlineStr">
        <is>
          <t/>
        </is>
      </c>
      <c r="CC27" t="inlineStr">
        <is>
          <t>poziome pole w formie schodkowo ułożonych stopni tworzone na stokach górskich w celu zwiększenia powierzchni uprawnych i utrzymania wody na polu</t>
        </is>
      </c>
      <c r="CD27" s="2" t="inlineStr">
        <is>
          <t>socalco</t>
        </is>
      </c>
      <c r="CE27" s="2" t="inlineStr">
        <is>
          <t>3</t>
        </is>
      </c>
      <c r="CF27" s="2" t="inlineStr">
        <is>
          <t/>
        </is>
      </c>
      <c r="CG27" t="inlineStr">
        <is>
          <t>Inclinação ao longo das encostas, construída para reter terras e água, reduzir a erosão e apoiar a irrigação.</t>
        </is>
      </c>
      <c r="CH27" t="inlineStr">
        <is>
          <t/>
        </is>
      </c>
      <c r="CI27" t="inlineStr">
        <is>
          <t/>
        </is>
      </c>
      <c r="CJ27" t="inlineStr">
        <is>
          <t/>
        </is>
      </c>
      <c r="CK27" t="inlineStr">
        <is>
          <t/>
        </is>
      </c>
      <c r="CL27" t="inlineStr">
        <is>
          <t/>
        </is>
      </c>
      <c r="CM27" t="inlineStr">
        <is>
          <t/>
        </is>
      </c>
      <c r="CN27" t="inlineStr">
        <is>
          <t/>
        </is>
      </c>
      <c r="CO27" t="inlineStr">
        <is>
          <t/>
        </is>
      </c>
      <c r="CP27" s="2" t="inlineStr">
        <is>
          <t>terasa</t>
        </is>
      </c>
      <c r="CQ27" s="2" t="inlineStr">
        <is>
          <t>3</t>
        </is>
      </c>
      <c r="CR27" s="2" t="inlineStr">
        <is>
          <t/>
        </is>
      </c>
      <c r="CS27" t="inlineStr">
        <is>
          <t>zravnana površina na pobočju, lahko namenjena gradnji, kmetijski pridelavi</t>
        </is>
      </c>
      <c r="CT27" t="inlineStr">
        <is>
          <t/>
        </is>
      </c>
      <c r="CU27" t="inlineStr">
        <is>
          <t/>
        </is>
      </c>
      <c r="CV27" t="inlineStr">
        <is>
          <t/>
        </is>
      </c>
      <c r="CW27" t="inlineStr">
        <is>
          <t/>
        </is>
      </c>
    </row>
    <row r="28">
      <c r="A28" s="1" t="str">
        <f>HYPERLINK("https://iate.europa.eu/entry/result/1241487/all", "1241487")</f>
        <v>1241487</v>
      </c>
      <c r="B28" t="inlineStr">
        <is>
          <t>SCIENCE</t>
        </is>
      </c>
      <c r="C28" t="inlineStr">
        <is>
          <t>SCIENCE|natural and applied sciences|life sciences|biology|botany|plant taxonomy</t>
        </is>
      </c>
      <c r="D28" t="inlineStr">
        <is>
          <t>yes</t>
        </is>
      </c>
      <c r="E28" t="inlineStr">
        <is>
          <t/>
        </is>
      </c>
      <c r="F28" t="inlineStr">
        <is>
          <t/>
        </is>
      </c>
      <c r="G28" t="inlineStr">
        <is>
          <t/>
        </is>
      </c>
      <c r="H28" t="inlineStr">
        <is>
          <t/>
        </is>
      </c>
      <c r="I28" t="inlineStr">
        <is>
          <t/>
        </is>
      </c>
      <c r="J28" t="inlineStr">
        <is>
          <t/>
        </is>
      </c>
      <c r="K28" t="inlineStr">
        <is>
          <t/>
        </is>
      </c>
      <c r="L28" t="inlineStr">
        <is>
          <t/>
        </is>
      </c>
      <c r="M28" t="inlineStr">
        <is>
          <t/>
        </is>
      </c>
      <c r="N28" s="2" t="inlineStr">
        <is>
          <t>sphagnum</t>
        </is>
      </c>
      <c r="O28" s="2" t="inlineStr">
        <is>
          <t>3</t>
        </is>
      </c>
      <c r="P28" s="2" t="inlineStr">
        <is>
          <t/>
        </is>
      </c>
      <c r="Q28" t="inlineStr">
        <is>
          <t/>
        </is>
      </c>
      <c r="R28" s="2" t="inlineStr">
        <is>
          <t>Torfmoos</t>
        </is>
      </c>
      <c r="S28" s="2" t="inlineStr">
        <is>
          <t>3</t>
        </is>
      </c>
      <c r="T28" s="2" t="inlineStr">
        <is>
          <t/>
        </is>
      </c>
      <c r="U28" t="inlineStr">
        <is>
          <t/>
        </is>
      </c>
      <c r="V28" s="2" t="inlineStr">
        <is>
          <t>σφάγνο</t>
        </is>
      </c>
      <c r="W28" s="2" t="inlineStr">
        <is>
          <t>3</t>
        </is>
      </c>
      <c r="X28" s="2" t="inlineStr">
        <is>
          <t/>
        </is>
      </c>
      <c r="Y28" t="inlineStr">
        <is>
          <t>μοναδικό γένος της οικογένειας των Σφαγνιδών (βρυόφυτα) του οποίου πολυάριθμα είδη και περί τις 500 ποικιλίες φύονται συνήθως σε εδάφη όπου επικρατούν συνθήκες κορεσμού του ατμοσφαιρικού αέρα με υγρασία (υγρότοποι, περιοχές με έλη και τέλματα), στα οποία και δημιουργούνται συχνά πυκνές αποικίες σε μεγάλη έκταση</t>
        </is>
      </c>
      <c r="Z28" s="2" t="inlineStr">
        <is>
          <t>peat moss|
bog moss|
sphagnum</t>
        </is>
      </c>
      <c r="AA28" s="2" t="inlineStr">
        <is>
          <t>3|
3|
3</t>
        </is>
      </c>
      <c r="AB28" s="2" t="inlineStr">
        <is>
          <t xml:space="preserve">|
|
</t>
        </is>
      </c>
      <c r="AC28" t="inlineStr">
        <is>
          <t>large absorbent moss of genus &lt;i&gt;Sphagnum&lt;/i&gt; (family &lt;i&gt;Sphagnaceae&lt;/i&gt;) which grows in dense masses on boggy ground, where the lower parts decay slowly to form peat deposits</t>
        </is>
      </c>
      <c r="AD28" s="2" t="inlineStr">
        <is>
          <t>musgo esfagnaceo</t>
        </is>
      </c>
      <c r="AE28" s="2" t="inlineStr">
        <is>
          <t>3</t>
        </is>
      </c>
      <c r="AF28" s="2" t="inlineStr">
        <is>
          <t/>
        </is>
      </c>
      <c r="AG28" t="inlineStr">
        <is>
          <t/>
        </is>
      </c>
      <c r="AH28" t="inlineStr">
        <is>
          <t/>
        </is>
      </c>
      <c r="AI28" t="inlineStr">
        <is>
          <t/>
        </is>
      </c>
      <c r="AJ28" t="inlineStr">
        <is>
          <t/>
        </is>
      </c>
      <c r="AK28" t="inlineStr">
        <is>
          <t/>
        </is>
      </c>
      <c r="AL28" t="inlineStr">
        <is>
          <t/>
        </is>
      </c>
      <c r="AM28" t="inlineStr">
        <is>
          <t/>
        </is>
      </c>
      <c r="AN28" t="inlineStr">
        <is>
          <t/>
        </is>
      </c>
      <c r="AO28" t="inlineStr">
        <is>
          <t/>
        </is>
      </c>
      <c r="AP28" s="2" t="inlineStr">
        <is>
          <t>sphaigne</t>
        </is>
      </c>
      <c r="AQ28" s="2" t="inlineStr">
        <is>
          <t>3</t>
        </is>
      </c>
      <c r="AR28" s="2" t="inlineStr">
        <is>
          <t/>
        </is>
      </c>
      <c r="AS28" t="inlineStr">
        <is>
          <t/>
        </is>
      </c>
      <c r="AT28" s="2" t="inlineStr">
        <is>
          <t>súsán|
caonach móna|
grabhróg mhóna|
smúdar móna</t>
        </is>
      </c>
      <c r="AU28" s="2" t="inlineStr">
        <is>
          <t>3|
3|
3|
3</t>
        </is>
      </c>
      <c r="AV28" s="2" t="inlineStr">
        <is>
          <t xml:space="preserve">|
|
|
</t>
        </is>
      </c>
      <c r="AW28" t="inlineStr">
        <is>
          <t/>
        </is>
      </c>
      <c r="AX28" t="inlineStr">
        <is>
          <t/>
        </is>
      </c>
      <c r="AY28" t="inlineStr">
        <is>
          <t/>
        </is>
      </c>
      <c r="AZ28" t="inlineStr">
        <is>
          <t/>
        </is>
      </c>
      <c r="BA28" t="inlineStr">
        <is>
          <t/>
        </is>
      </c>
      <c r="BB28" t="inlineStr">
        <is>
          <t/>
        </is>
      </c>
      <c r="BC28" t="inlineStr">
        <is>
          <t/>
        </is>
      </c>
      <c r="BD28" t="inlineStr">
        <is>
          <t/>
        </is>
      </c>
      <c r="BE28" t="inlineStr">
        <is>
          <t/>
        </is>
      </c>
      <c r="BF28" s="2" t="inlineStr">
        <is>
          <t>sfagno</t>
        </is>
      </c>
      <c r="BG28" s="2" t="inlineStr">
        <is>
          <t>3</t>
        </is>
      </c>
      <c r="BH28" s="2" t="inlineStr">
        <is>
          <t/>
        </is>
      </c>
      <c r="BI28" t="inlineStr">
        <is>
          <t>genere di muschi costituente la fam. sfagnacee, diffusi nei luoghi acquitrinosi o molto umidi di tutto il mondo</t>
        </is>
      </c>
      <c r="BJ28" s="2" t="inlineStr">
        <is>
          <t>kiminas</t>
        </is>
      </c>
      <c r="BK28" s="2" t="inlineStr">
        <is>
          <t>3</t>
        </is>
      </c>
      <c r="BL28" s="2" t="inlineStr">
        <is>
          <t/>
        </is>
      </c>
      <c r="BM28" t="inlineStr">
        <is>
          <t/>
        </is>
      </c>
      <c r="BN28" t="inlineStr">
        <is>
          <t/>
        </is>
      </c>
      <c r="BO28" t="inlineStr">
        <is>
          <t/>
        </is>
      </c>
      <c r="BP28" t="inlineStr">
        <is>
          <t/>
        </is>
      </c>
      <c r="BQ28" t="inlineStr">
        <is>
          <t/>
        </is>
      </c>
      <c r="BR28" t="inlineStr">
        <is>
          <t/>
        </is>
      </c>
      <c r="BS28" t="inlineStr">
        <is>
          <t/>
        </is>
      </c>
      <c r="BT28" t="inlineStr">
        <is>
          <t/>
        </is>
      </c>
      <c r="BU28" t="inlineStr">
        <is>
          <t/>
        </is>
      </c>
      <c r="BV28" s="2" t="inlineStr">
        <is>
          <t>veenmos</t>
        </is>
      </c>
      <c r="BW28" s="2" t="inlineStr">
        <is>
          <t>3</t>
        </is>
      </c>
      <c r="BX28" s="2" t="inlineStr">
        <is>
          <t/>
        </is>
      </c>
      <c r="BY28" t="inlineStr">
        <is>
          <t>geslacht uit de klasse der bladmossen/Musci van de afdeling der mosplanten/bryophyten van het plantenrijk</t>
        </is>
      </c>
      <c r="BZ28" s="2" t="inlineStr">
        <is>
          <t>mech torfowiec|
torfowiec</t>
        </is>
      </c>
      <c r="CA28" s="2" t="inlineStr">
        <is>
          <t>3|
3</t>
        </is>
      </c>
      <c r="CB28" s="2" t="inlineStr">
        <is>
          <t xml:space="preserve">|
</t>
        </is>
      </c>
      <c r="CC28" t="inlineStr">
        <is>
          <t>rodzaj mchów, należący do klasy torfowców (&lt;i&gt;Sphagnopsida&lt;/i&gt;)</t>
        </is>
      </c>
      <c r="CD28" s="2" t="inlineStr">
        <is>
          <t>esfagno</t>
        </is>
      </c>
      <c r="CE28" s="2" t="inlineStr">
        <is>
          <t>3</t>
        </is>
      </c>
      <c r="CF28" s="2" t="inlineStr">
        <is>
          <t/>
        </is>
      </c>
      <c r="CG28" t="inlineStr">
        <is>
          <t>Musgo do género &lt;i&gt;Sphagnum,&lt;/i&gt; típico de zonas encharcadas com águas ácidas.</t>
        </is>
      </c>
      <c r="CH28" t="inlineStr">
        <is>
          <t/>
        </is>
      </c>
      <c r="CI28" t="inlineStr">
        <is>
          <t/>
        </is>
      </c>
      <c r="CJ28" t="inlineStr">
        <is>
          <t/>
        </is>
      </c>
      <c r="CK28" t="inlineStr">
        <is>
          <t/>
        </is>
      </c>
      <c r="CL28" t="inlineStr">
        <is>
          <t/>
        </is>
      </c>
      <c r="CM28" t="inlineStr">
        <is>
          <t/>
        </is>
      </c>
      <c r="CN28" t="inlineStr">
        <is>
          <t/>
        </is>
      </c>
      <c r="CO28" t="inlineStr">
        <is>
          <t/>
        </is>
      </c>
      <c r="CP28" s="2" t="inlineStr">
        <is>
          <t>šotni mah|
sfagnum</t>
        </is>
      </c>
      <c r="CQ28" s="2" t="inlineStr">
        <is>
          <t>3|
3</t>
        </is>
      </c>
      <c r="CR28" s="2" t="inlineStr">
        <is>
          <t xml:space="preserve">|
</t>
        </is>
      </c>
      <c r="CS28" t="inlineStr">
        <is>
          <t>mah, ki raste na vlažnih tleh in barjih in katerega spodnji del odmira</t>
        </is>
      </c>
      <c r="CT28" s="2" t="inlineStr">
        <is>
          <t>vitmossor</t>
        </is>
      </c>
      <c r="CU28" s="2" t="inlineStr">
        <is>
          <t>3</t>
        </is>
      </c>
      <c r="CV28" s="2" t="inlineStr">
        <is>
          <t/>
        </is>
      </c>
      <c r="CW28" t="inlineStr">
        <is>
          <t>släkte bladmossor med knappt 40 arter i Norden</t>
        </is>
      </c>
    </row>
    <row r="29">
      <c r="A29" s="1" t="str">
        <f>HYPERLINK("https://iate.europa.eu/entry/result/1248443/all", "1248443")</f>
        <v>1248443</v>
      </c>
      <c r="B29" t="inlineStr">
        <is>
          <t>ENVIRONMENT</t>
        </is>
      </c>
      <c r="C29" t="inlineStr">
        <is>
          <t>ENVIRONMENT|natural environment</t>
        </is>
      </c>
      <c r="D29" t="inlineStr">
        <is>
          <t>yes</t>
        </is>
      </c>
      <c r="E29" t="inlineStr">
        <is>
          <t/>
        </is>
      </c>
      <c r="F29" t="inlineStr">
        <is>
          <t/>
        </is>
      </c>
      <c r="G29" t="inlineStr">
        <is>
          <t/>
        </is>
      </c>
      <c r="H29" t="inlineStr">
        <is>
          <t/>
        </is>
      </c>
      <c r="I29" t="inlineStr">
        <is>
          <t/>
        </is>
      </c>
      <c r="J29" t="inlineStr">
        <is>
          <t/>
        </is>
      </c>
      <c r="K29" t="inlineStr">
        <is>
          <t/>
        </is>
      </c>
      <c r="L29" t="inlineStr">
        <is>
          <t/>
        </is>
      </c>
      <c r="M29" t="inlineStr">
        <is>
          <t/>
        </is>
      </c>
      <c r="N29" s="2" t="inlineStr">
        <is>
          <t>indlandsklit</t>
        </is>
      </c>
      <c r="O29" s="2" t="inlineStr">
        <is>
          <t>3</t>
        </is>
      </c>
      <c r="P29" s="2" t="inlineStr">
        <is>
          <t/>
        </is>
      </c>
      <c r="Q29" t="inlineStr">
        <is>
          <t/>
        </is>
      </c>
      <c r="R29" s="2" t="inlineStr">
        <is>
          <t>Binnendüne</t>
        </is>
      </c>
      <c r="S29" s="2" t="inlineStr">
        <is>
          <t>3</t>
        </is>
      </c>
      <c r="T29" s="2" t="inlineStr">
        <is>
          <t/>
        </is>
      </c>
      <c r="U29" t="inlineStr">
        <is>
          <t>die vom Winde in Trockengebieten des Festlands geschaffene Ablagerung von Feinmaterial (Sand),die in verschiedenen typischen Formen, z.B.Sicheldüne, Parabeldüne u.a.,auftritt</t>
        </is>
      </c>
      <c r="V29" s="2" t="inlineStr">
        <is>
          <t>ενδοχωρική θίνα</t>
        </is>
      </c>
      <c r="W29" s="2" t="inlineStr">
        <is>
          <t>3</t>
        </is>
      </c>
      <c r="X29" s="2" t="inlineStr">
        <is>
          <t/>
        </is>
      </c>
      <c r="Y29" t="inlineStr">
        <is>
          <t>λόφος από άμμο ο οποίος δημιουργείται από τη δράση του αέρα ή του νερού και βρίσκεται μακριά από παράκτιες περιοχές</t>
        </is>
      </c>
      <c r="Z29" s="2" t="inlineStr">
        <is>
          <t>inland dune</t>
        </is>
      </c>
      <c r="AA29" s="2" t="inlineStr">
        <is>
          <t>3</t>
        </is>
      </c>
      <c r="AB29" s="2" t="inlineStr">
        <is>
          <t/>
        </is>
      </c>
      <c r="AC29" t="inlineStr">
        <is>
          <t>eolian sand dune found inland, away from coastal regions</t>
        </is>
      </c>
      <c r="AD29" s="2" t="inlineStr">
        <is>
          <t>duna interior</t>
        </is>
      </c>
      <c r="AE29" s="2" t="inlineStr">
        <is>
          <t>3</t>
        </is>
      </c>
      <c r="AF29" s="2" t="inlineStr">
        <is>
          <t/>
        </is>
      </c>
      <c r="AG29" t="inlineStr">
        <is>
          <t/>
        </is>
      </c>
      <c r="AH29" t="inlineStr">
        <is>
          <t/>
        </is>
      </c>
      <c r="AI29" t="inlineStr">
        <is>
          <t/>
        </is>
      </c>
      <c r="AJ29" t="inlineStr">
        <is>
          <t/>
        </is>
      </c>
      <c r="AK29" t="inlineStr">
        <is>
          <t/>
        </is>
      </c>
      <c r="AL29" s="2" t="inlineStr">
        <is>
          <t>mannerdyyni|
sisämaan dyyni</t>
        </is>
      </c>
      <c r="AM29" s="2" t="inlineStr">
        <is>
          <t>3|
2</t>
        </is>
      </c>
      <c r="AN29" s="2" t="inlineStr">
        <is>
          <t xml:space="preserve">|
</t>
        </is>
      </c>
      <c r="AO29" t="inlineStr">
        <is>
          <t/>
        </is>
      </c>
      <c r="AP29" s="2" t="inlineStr">
        <is>
          <t>dune intérieure|
dune continentale</t>
        </is>
      </c>
      <c r="AQ29" s="2" t="inlineStr">
        <is>
          <t>3|
3</t>
        </is>
      </c>
      <c r="AR29" s="2" t="inlineStr">
        <is>
          <t xml:space="preserve">|
</t>
        </is>
      </c>
      <c r="AS29" t="inlineStr">
        <is>
          <t>Butte, colline de sable fin formée par le vent dans l'intérieur des déserts</t>
        </is>
      </c>
      <c r="AT29" s="2" t="inlineStr">
        <is>
          <t>dumhach intíre</t>
        </is>
      </c>
      <c r="AU29" s="2" t="inlineStr">
        <is>
          <t>3</t>
        </is>
      </c>
      <c r="AV29" s="2" t="inlineStr">
        <is>
          <t/>
        </is>
      </c>
      <c r="AW29" t="inlineStr">
        <is>
          <t/>
        </is>
      </c>
      <c r="AX29" t="inlineStr">
        <is>
          <t/>
        </is>
      </c>
      <c r="AY29" t="inlineStr">
        <is>
          <t/>
        </is>
      </c>
      <c r="AZ29" t="inlineStr">
        <is>
          <t/>
        </is>
      </c>
      <c r="BA29" t="inlineStr">
        <is>
          <t/>
        </is>
      </c>
      <c r="BB29" t="inlineStr">
        <is>
          <t/>
        </is>
      </c>
      <c r="BC29" t="inlineStr">
        <is>
          <t/>
        </is>
      </c>
      <c r="BD29" t="inlineStr">
        <is>
          <t/>
        </is>
      </c>
      <c r="BE29" t="inlineStr">
        <is>
          <t/>
        </is>
      </c>
      <c r="BF29" s="2" t="inlineStr">
        <is>
          <t>duna dell'entroterra</t>
        </is>
      </c>
      <c r="BG29" s="2" t="inlineStr">
        <is>
          <t>2</t>
        </is>
      </c>
      <c r="BH29" s="2" t="inlineStr">
        <is>
          <t/>
        </is>
      </c>
      <c r="BI29" t="inlineStr">
        <is>
          <t/>
        </is>
      </c>
      <c r="BJ29" s="2" t="inlineStr">
        <is>
          <t>žemyninės kopos</t>
        </is>
      </c>
      <c r="BK29" s="2" t="inlineStr">
        <is>
          <t>3</t>
        </is>
      </c>
      <c r="BL29" s="2" t="inlineStr">
        <is>
          <t/>
        </is>
      </c>
      <c r="BM29" t="inlineStr">
        <is>
          <t/>
        </is>
      </c>
      <c r="BN29" s="2" t="inlineStr">
        <is>
          <t>iekšzemes kāpa</t>
        </is>
      </c>
      <c r="BO29" s="2" t="inlineStr">
        <is>
          <t>3</t>
        </is>
      </c>
      <c r="BP29" s="2" t="inlineStr">
        <is>
          <t/>
        </is>
      </c>
      <c r="BQ29" t="inlineStr">
        <is>
          <t>kāpa, kas veidojas smilšainās teritorijās (ārpus tuksnešiem un jūras vai ezeru piekrastēm) — sandru rajonos, subarktikā vai upju ielejās</t>
        </is>
      </c>
      <c r="BR29" t="inlineStr">
        <is>
          <t/>
        </is>
      </c>
      <c r="BS29" t="inlineStr">
        <is>
          <t/>
        </is>
      </c>
      <c r="BT29" t="inlineStr">
        <is>
          <t/>
        </is>
      </c>
      <c r="BU29" t="inlineStr">
        <is>
          <t/>
        </is>
      </c>
      <c r="BV29" s="2" t="inlineStr">
        <is>
          <t>binnenduinen</t>
        </is>
      </c>
      <c r="BW29" s="2" t="inlineStr">
        <is>
          <t>3</t>
        </is>
      </c>
      <c r="BX29" s="2" t="inlineStr">
        <is>
          <t/>
        </is>
      </c>
      <c r="BY29" t="inlineStr">
        <is>
          <t>Duinen, gelegen op enige afstand binnen de zeeduinen</t>
        </is>
      </c>
      <c r="BZ29" s="2" t="inlineStr">
        <is>
          <t>wydma śródlądowa</t>
        </is>
      </c>
      <c r="CA29" s="2" t="inlineStr">
        <is>
          <t>3</t>
        </is>
      </c>
      <c r="CB29" s="2" t="inlineStr">
        <is>
          <t/>
        </is>
      </c>
      <c r="CC29" t="inlineStr">
        <is>
          <t>wzniesienie usypane przez wiatr, jeden z rodzajów wydm, występujących na obszarach lądowych</t>
        </is>
      </c>
      <c r="CD29" s="2" t="inlineStr">
        <is>
          <t>duna interior</t>
        </is>
      </c>
      <c r="CE29" s="2" t="inlineStr">
        <is>
          <t>3</t>
        </is>
      </c>
      <c r="CF29" s="2" t="inlineStr">
        <is>
          <t/>
        </is>
      </c>
      <c r="CG29" t="inlineStr">
        <is>
          <t>Duna de areia criada pela ação do vento encontrada no interior, afastada da orla costeira.</t>
        </is>
      </c>
      <c r="CH29" t="inlineStr">
        <is>
          <t/>
        </is>
      </c>
      <c r="CI29" t="inlineStr">
        <is>
          <t/>
        </is>
      </c>
      <c r="CJ29" t="inlineStr">
        <is>
          <t/>
        </is>
      </c>
      <c r="CK29" t="inlineStr">
        <is>
          <t/>
        </is>
      </c>
      <c r="CL29" t="inlineStr">
        <is>
          <t/>
        </is>
      </c>
      <c r="CM29" t="inlineStr">
        <is>
          <t/>
        </is>
      </c>
      <c r="CN29" t="inlineStr">
        <is>
          <t/>
        </is>
      </c>
      <c r="CO29" t="inlineStr">
        <is>
          <t/>
        </is>
      </c>
      <c r="CP29" s="2" t="inlineStr">
        <is>
          <t>sipina v celinskem predelu</t>
        </is>
      </c>
      <c r="CQ29" s="2" t="inlineStr">
        <is>
          <t>3</t>
        </is>
      </c>
      <c r="CR29" s="2" t="inlineStr">
        <is>
          <t/>
        </is>
      </c>
      <c r="CS29" t="inlineStr">
        <is>
          <t/>
        </is>
      </c>
      <c r="CT29" s="2" t="inlineStr">
        <is>
          <t>inlandsdyn</t>
        </is>
      </c>
      <c r="CU29" s="2" t="inlineStr">
        <is>
          <t>3</t>
        </is>
      </c>
      <c r="CV29" s="2" t="inlineStr">
        <is>
          <t/>
        </is>
      </c>
      <c r="CW29" t="inlineStr">
        <is>
          <t/>
        </is>
      </c>
    </row>
    <row r="30">
      <c r="A30" s="1" t="str">
        <f>HYPERLINK("https://iate.europa.eu/entry/result/1254435/all", "1254435")</f>
        <v>1254435</v>
      </c>
      <c r="B30" t="inlineStr">
        <is>
          <t>AGRICULTURE, FORESTRY AND FISHERIES</t>
        </is>
      </c>
      <c r="C30" t="inlineStr">
        <is>
          <t>AGRICULTURE, FORESTRY AND FISHERIES|forestry|forest</t>
        </is>
      </c>
      <c r="D30" t="inlineStr">
        <is>
          <t>yes</t>
        </is>
      </c>
      <c r="E30" t="inlineStr">
        <is>
          <t/>
        </is>
      </c>
      <c r="F30" s="2" t="inlineStr">
        <is>
          <t>широколистнa горa</t>
        </is>
      </c>
      <c r="G30" s="2" t="inlineStr">
        <is>
          <t>3</t>
        </is>
      </c>
      <c r="H30" s="2" t="inlineStr">
        <is>
          <t/>
        </is>
      </c>
      <c r="I30" t="inlineStr">
        <is>
          <t/>
        </is>
      </c>
      <c r="J30" s="2" t="inlineStr">
        <is>
          <t>listnatý les</t>
        </is>
      </c>
      <c r="K30" s="2" t="inlineStr">
        <is>
          <t>3</t>
        </is>
      </c>
      <c r="L30" s="2" t="inlineStr">
        <is>
          <t/>
        </is>
      </c>
      <c r="M30" t="inlineStr">
        <is>
          <t>les, ve kterém množství převážně opadavých listnatých stromů přesahuje 75 %</t>
        </is>
      </c>
      <c r="N30" s="2" t="inlineStr">
        <is>
          <t>løvskov</t>
        </is>
      </c>
      <c r="O30" s="2" t="inlineStr">
        <is>
          <t>3</t>
        </is>
      </c>
      <c r="P30" s="2" t="inlineStr">
        <is>
          <t/>
        </is>
      </c>
      <c r="Q30" t="inlineStr">
        <is>
          <t>skov bestående af løvtræer, dvs. træer, som bærer blade i modsætning til nåle</t>
        </is>
      </c>
      <c r="R30" s="2" t="inlineStr">
        <is>
          <t>Laubwald</t>
        </is>
      </c>
      <c r="S30" s="2" t="inlineStr">
        <is>
          <t>3</t>
        </is>
      </c>
      <c r="T30" s="2" t="inlineStr">
        <is>
          <t/>
        </is>
      </c>
      <c r="U30" t="inlineStr">
        <is>
          <t/>
        </is>
      </c>
      <c r="V30" s="2" t="inlineStr">
        <is>
          <t>δάσος πλατυφύλλων</t>
        </is>
      </c>
      <c r="W30" s="2" t="inlineStr">
        <is>
          <t>3</t>
        </is>
      </c>
      <c r="X30" s="2" t="inlineStr">
        <is>
          <t/>
        </is>
      </c>
      <c r="Y30" t="inlineStr">
        <is>
          <t>έκταση με βλάστηση που αποτελείται κυρίως από δένδρα, συμπεριλαμβανομένων των ξυλωδών ή μη θάμνων του υπόρωφου, στα οποία κυριαρχούν τα πλατύφυλλα είδη</t>
        </is>
      </c>
      <c r="Z30" s="2" t="inlineStr">
        <is>
          <t>broad-leaved forest|
broadleaved forest</t>
        </is>
      </c>
      <c r="AA30" s="2" t="inlineStr">
        <is>
          <t>3|
1</t>
        </is>
      </c>
      <c r="AB30" s="2" t="inlineStr">
        <is>
          <t xml:space="preserve">|
</t>
        </is>
      </c>
      <c r="AC30" t="inlineStr">
        <is>
          <t>land with vegetation formation composed principally of trees, including shrub and
 bush understorey, where broad-leaved species predominate</t>
        </is>
      </c>
      <c r="AD30" s="2" t="inlineStr">
        <is>
          <t>bosque de frondosas|
bosque planocaducifolio|
bosque de latifoliadas|
bosque de latifolias</t>
        </is>
      </c>
      <c r="AE30" s="2" t="inlineStr">
        <is>
          <t>3|
3|
3|
3</t>
        </is>
      </c>
      <c r="AF30" s="2" t="inlineStr">
        <is>
          <t xml:space="preserve">|
|
|
</t>
        </is>
      </c>
      <c r="AG30" t="inlineStr">
        <is>
          <t>Formación de vegetación compuesta principalmente por árboles, incluidos los arbustos y el suelo arbustivo, donde predominan las especies de hoja ancha.</t>
        </is>
      </c>
      <c r="AH30" s="2" t="inlineStr">
        <is>
          <t>laialehine mets</t>
        </is>
      </c>
      <c r="AI30" s="2" t="inlineStr">
        <is>
          <t>3</t>
        </is>
      </c>
      <c r="AJ30" s="2" t="inlineStr">
        <is>
          <t/>
        </is>
      </c>
      <c r="AK30" t="inlineStr">
        <is>
          <t>lehtpuumets, mille puurindes domineerivad suhteliselt suurelabaliste
lehtedega puud (pärn, jalakas, vaher, saar, tamm, pöök)</t>
        </is>
      </c>
      <c r="AL30" s="2" t="inlineStr">
        <is>
          <t>lehtimetsä</t>
        </is>
      </c>
      <c r="AM30" s="2" t="inlineStr">
        <is>
          <t>3</t>
        </is>
      </c>
      <c r="AN30" s="2" t="inlineStr">
        <is>
          <t/>
        </is>
      </c>
      <c r="AO30" t="inlineStr">
        <is>
          <t>lehtipuuvaltainen lehto tai kangasmetsä, myös talousmetsä</t>
        </is>
      </c>
      <c r="AP30" s="2" t="inlineStr">
        <is>
          <t>forêt de feuillus|
forêt feuillue|
forêt à essences feuillues</t>
        </is>
      </c>
      <c r="AQ30" s="2" t="inlineStr">
        <is>
          <t>3|
3|
3</t>
        </is>
      </c>
      <c r="AR30" s="2" t="inlineStr">
        <is>
          <t xml:space="preserve">|
|
</t>
        </is>
      </c>
      <c r="AS30" t="inlineStr">
        <is>
          <t>formation végétale composée principalement d'arbres, dans laquelle les essences feuillues prédominent et qui comprend un sous-étage d'arbustes et de formations arbustives</t>
        </is>
      </c>
      <c r="AT30" s="2" t="inlineStr">
        <is>
          <t>foraois leathanduilleach</t>
        </is>
      </c>
      <c r="AU30" s="2" t="inlineStr">
        <is>
          <t>3</t>
        </is>
      </c>
      <c r="AV30" s="2" t="inlineStr">
        <is>
          <t/>
        </is>
      </c>
      <c r="AW30" t="inlineStr">
        <is>
          <t/>
        </is>
      </c>
      <c r="AX30" s="2" t="inlineStr">
        <is>
          <t>bjelogorična šuma|
širokolisna šuma</t>
        </is>
      </c>
      <c r="AY30" s="2" t="inlineStr">
        <is>
          <t>3|
3</t>
        </is>
      </c>
      <c r="AZ30" s="2" t="inlineStr">
        <is>
          <t xml:space="preserve">preferred|
</t>
        </is>
      </c>
      <c r="BA30" t="inlineStr">
        <is>
          <t/>
        </is>
      </c>
      <c r="BB30" s="2" t="inlineStr">
        <is>
          <t>lomblevelű erdő</t>
        </is>
      </c>
      <c r="BC30" s="2" t="inlineStr">
        <is>
          <t>3</t>
        </is>
      </c>
      <c r="BD30" s="2" t="inlineStr">
        <is>
          <t/>
        </is>
      </c>
      <c r="BE30" t="inlineStr">
        <is>
          <t/>
        </is>
      </c>
      <c r="BF30" s="2" t="inlineStr">
        <is>
          <t>foresta di latifoglie|
foresta a latifoglie|
bosco di latifoglie</t>
        </is>
      </c>
      <c r="BG30" s="2" t="inlineStr">
        <is>
          <t>3|
3|
3</t>
        </is>
      </c>
      <c r="BH30" s="2" t="inlineStr">
        <is>
          <t xml:space="preserve">|
|
</t>
        </is>
      </c>
      <c r="BI30" t="inlineStr">
        <is>
          <t>foresta formata da piante a foglia larga, le cui foglie cadono in autunno, a causa del clima freddo e secco, e ricrescono a primavera</t>
        </is>
      </c>
      <c r="BJ30" s="2" t="inlineStr">
        <is>
          <t>lapuočių miškas</t>
        </is>
      </c>
      <c r="BK30" s="2" t="inlineStr">
        <is>
          <t>3</t>
        </is>
      </c>
      <c r="BL30" s="2" t="inlineStr">
        <is>
          <t/>
        </is>
      </c>
      <c r="BM30" t="inlineStr">
        <is>
          <t>miškas, kuriame vyrauja lapuočiai medžiai ir krūmai</t>
        </is>
      </c>
      <c r="BN30" s="2" t="inlineStr">
        <is>
          <t>platlapju meži</t>
        </is>
      </c>
      <c r="BO30" s="2" t="inlineStr">
        <is>
          <t>3</t>
        </is>
      </c>
      <c r="BP30" s="2" t="inlineStr">
        <is>
          <t/>
        </is>
      </c>
      <c r="BQ30" t="inlineStr">
        <is>
          <t/>
        </is>
      </c>
      <c r="BR30" s="2" t="inlineStr">
        <is>
          <t>foresta tal-weraq wesgħin</t>
        </is>
      </c>
      <c r="BS30" s="2" t="inlineStr">
        <is>
          <t>3</t>
        </is>
      </c>
      <c r="BT30" s="2" t="inlineStr">
        <is>
          <t/>
        </is>
      </c>
      <c r="BU30" t="inlineStr">
        <is>
          <t>foresta magħmula l-aktar minn siġar tal-weraq wesgħin, jiġifieri mhux koniferi, u li l-weraq jaqgħulhom fix-xitwa</t>
        </is>
      </c>
      <c r="BV30" s="2" t="inlineStr">
        <is>
          <t>loofbos|
loofwoud</t>
        </is>
      </c>
      <c r="BW30" s="2" t="inlineStr">
        <is>
          <t>3|
3</t>
        </is>
      </c>
      <c r="BX30" s="2" t="inlineStr">
        <is>
          <t xml:space="preserve">|
</t>
        </is>
      </c>
      <c r="BY30" t="inlineStr">
        <is>
          <t>bos
 waarvan bladverliezende bomen en struiken het belangrijkste bestanddeel
 uitmaken</t>
        </is>
      </c>
      <c r="BZ30" s="2" t="inlineStr">
        <is>
          <t>las liściasty|
las szerokolistny</t>
        </is>
      </c>
      <c r="CA30" s="2" t="inlineStr">
        <is>
          <t>3|
3</t>
        </is>
      </c>
      <c r="CB30" s="2" t="inlineStr">
        <is>
          <t xml:space="preserve">|
</t>
        </is>
      </c>
      <c r="CC30" t="inlineStr">
        <is>
          <t>ekosystem leśny z dominacją w drzewostanie drzew liściastych należących do roślin okrytonasiennych, bez udziału lub tylko z niewielką domieszką gatunków drzew iglastych</t>
        </is>
      </c>
      <c r="CD30" s="2" t="inlineStr">
        <is>
          <t>floresta de árvores folhosas</t>
        </is>
      </c>
      <c r="CE30" s="2" t="inlineStr">
        <is>
          <t>3</t>
        </is>
      </c>
      <c r="CF30" s="2" t="inlineStr">
        <is>
          <t/>
        </is>
      </c>
      <c r="CG30" t="inlineStr">
        <is>
          <t>Terreno com vegetação composta principalmente por árvores, incluindo arbustos e &lt;a href="https://iate.europa.eu/entry/result/1624730/pt" target="_blank"&gt;sub-bosque&lt;/a&gt;, na qual predominam espécies de folha larga.</t>
        </is>
      </c>
      <c r="CH30" s="2" t="inlineStr">
        <is>
          <t>pădure de foioase</t>
        </is>
      </c>
      <c r="CI30" s="2" t="inlineStr">
        <is>
          <t>3</t>
        </is>
      </c>
      <c r="CJ30" s="2" t="inlineStr">
        <is>
          <t/>
        </is>
      </c>
      <c r="CK30" t="inlineStr">
        <is>
          <t>pădure alcătuită din specii de arbori care își pierd frunzele iarna, specifică
tipului de climă temperat-oceanică</t>
        </is>
      </c>
      <c r="CL30" s="2" t="inlineStr">
        <is>
          <t>listnatý les|
opadavý širokolistnatý les</t>
        </is>
      </c>
      <c r="CM30" s="2" t="inlineStr">
        <is>
          <t>3|
3</t>
        </is>
      </c>
      <c r="CN30" s="2" t="inlineStr">
        <is>
          <t>|
admitted</t>
        </is>
      </c>
      <c r="CO30" t="inlineStr">
        <is>
          <t>les so zastúpením listnatných drevín viac ako 75 %</t>
        </is>
      </c>
      <c r="CP30" s="2" t="inlineStr">
        <is>
          <t>velikolistnati gozd</t>
        </is>
      </c>
      <c r="CQ30" s="2" t="inlineStr">
        <is>
          <t>3</t>
        </is>
      </c>
      <c r="CR30" s="2" t="inlineStr">
        <is>
          <t/>
        </is>
      </c>
      <c r="CS30" t="inlineStr">
        <is>
          <t/>
        </is>
      </c>
      <c r="CT30" s="2" t="inlineStr">
        <is>
          <t>lövskog</t>
        </is>
      </c>
      <c r="CU30" s="2" t="inlineStr">
        <is>
          <t>3</t>
        </is>
      </c>
      <c r="CV30" s="2" t="inlineStr">
        <is>
          <t/>
        </is>
      </c>
      <c r="CW30" t="inlineStr">
        <is>
          <t>skog bildad av lövträd, dvs. träd med tunna, relativt breda blad</t>
        </is>
      </c>
    </row>
    <row r="31">
      <c r="A31" s="1" t="str">
        <f>HYPERLINK("https://iate.europa.eu/entry/result/1254453/all", "1254453")</f>
        <v>1254453</v>
      </c>
      <c r="B31" t="inlineStr">
        <is>
          <t>AGRICULTURE, FORESTRY AND FISHERIES</t>
        </is>
      </c>
      <c r="C31" t="inlineStr">
        <is>
          <t>AGRICULTURE, FORESTRY AND FISHERIES|forestry|forest</t>
        </is>
      </c>
      <c r="D31" t="inlineStr">
        <is>
          <t>yes</t>
        </is>
      </c>
      <c r="E31" t="inlineStr">
        <is>
          <t/>
        </is>
      </c>
      <c r="F31" t="inlineStr">
        <is>
          <t/>
        </is>
      </c>
      <c r="G31" t="inlineStr">
        <is>
          <t/>
        </is>
      </c>
      <c r="H31" t="inlineStr">
        <is>
          <t/>
        </is>
      </c>
      <c r="I31" t="inlineStr">
        <is>
          <t/>
        </is>
      </c>
      <c r="J31" t="inlineStr">
        <is>
          <t/>
        </is>
      </c>
      <c r="K31" t="inlineStr">
        <is>
          <t/>
        </is>
      </c>
      <c r="L31" t="inlineStr">
        <is>
          <t/>
        </is>
      </c>
      <c r="M31" t="inlineStr">
        <is>
          <t/>
        </is>
      </c>
      <c r="N31" s="2" t="inlineStr">
        <is>
          <t>blandet skov|
blandskov</t>
        </is>
      </c>
      <c r="O31" s="2" t="inlineStr">
        <is>
          <t>3|
3</t>
        </is>
      </c>
      <c r="P31" s="2" t="inlineStr">
        <is>
          <t xml:space="preserve">|
</t>
        </is>
      </c>
      <c r="Q31" t="inlineStr">
        <is>
          <t/>
        </is>
      </c>
      <c r="R31" s="2" t="inlineStr">
        <is>
          <t>Mischwald</t>
        </is>
      </c>
      <c r="S31" s="2" t="inlineStr">
        <is>
          <t>3</t>
        </is>
      </c>
      <c r="T31" s="2" t="inlineStr">
        <is>
          <t/>
        </is>
      </c>
      <c r="U31" t="inlineStr">
        <is>
          <t/>
        </is>
      </c>
      <c r="V31" s="2" t="inlineStr">
        <is>
          <t>μεικτό δάσος</t>
        </is>
      </c>
      <c r="W31" s="2" t="inlineStr">
        <is>
          <t>3</t>
        </is>
      </c>
      <c r="X31" s="2" t="inlineStr">
        <is>
          <t/>
        </is>
      </c>
      <c r="Y31" t="inlineStr">
        <is>
          <t/>
        </is>
      </c>
      <c r="Z31" s="2" t="inlineStr">
        <is>
          <t>mixed forest|
mixed broadleaf/needleleaf forest</t>
        </is>
      </c>
      <c r="AA31" s="2" t="inlineStr">
        <is>
          <t>3|
3</t>
        </is>
      </c>
      <c r="AB31" s="2" t="inlineStr">
        <is>
          <t xml:space="preserve">|
</t>
        </is>
      </c>
      <c r="AC31" t="inlineStr">
        <is>
          <t>natural forest with &amp;gt;30% canopy cover, below 1200m altitude, in 
which the canopy is composed of a more or less even mixture of 
needleleaf and broadleaf crowns (between 50:50% and 25:75%)</t>
        </is>
      </c>
      <c r="AD31" s="2" t="inlineStr">
        <is>
          <t>bosque mixto</t>
        </is>
      </c>
      <c r="AE31" s="2" t="inlineStr">
        <is>
          <t>3</t>
        </is>
      </c>
      <c r="AF31" s="2" t="inlineStr">
        <is>
          <t/>
        </is>
      </c>
      <c r="AG31" t="inlineStr">
        <is>
          <t/>
        </is>
      </c>
      <c r="AH31" s="2" t="inlineStr">
        <is>
          <t>segamets</t>
        </is>
      </c>
      <c r="AI31" s="2" t="inlineStr">
        <is>
          <t>3</t>
        </is>
      </c>
      <c r="AJ31" s="2" t="inlineStr">
        <is>
          <t/>
        </is>
      </c>
      <c r="AK31" t="inlineStr">
        <is>
          <t>okas- ja lehtpuudest koosnev mets</t>
        </is>
      </c>
      <c r="AL31" s="2" t="inlineStr">
        <is>
          <t>sekametsä</t>
        </is>
      </c>
      <c r="AM31" s="2" t="inlineStr">
        <is>
          <t>3</t>
        </is>
      </c>
      <c r="AN31" s="2" t="inlineStr">
        <is>
          <t/>
        </is>
      </c>
      <c r="AO31" t="inlineStr">
        <is>
          <t/>
        </is>
      </c>
      <c r="AP31" s="2" t="inlineStr">
        <is>
          <t>forêt mélangée|
forêt mixte</t>
        </is>
      </c>
      <c r="AQ31" s="2" t="inlineStr">
        <is>
          <t>3|
3</t>
        </is>
      </c>
      <c r="AR31" s="2" t="inlineStr">
        <is>
          <t xml:space="preserve">|
</t>
        </is>
      </c>
      <c r="AS31" t="inlineStr">
        <is>
          <t>forêt dans laquelle les conifères ou les feuillus ne dominent pas(moins de 75 p.100)le paysage</t>
        </is>
      </c>
      <c r="AT31" s="2" t="inlineStr">
        <is>
          <t>foraois mheasctha</t>
        </is>
      </c>
      <c r="AU31" s="2" t="inlineStr">
        <is>
          <t>3</t>
        </is>
      </c>
      <c r="AV31" s="2" t="inlineStr">
        <is>
          <t/>
        </is>
      </c>
      <c r="AW31" t="inlineStr">
        <is>
          <t/>
        </is>
      </c>
      <c r="AX31" t="inlineStr">
        <is>
          <t/>
        </is>
      </c>
      <c r="AY31" t="inlineStr">
        <is>
          <t/>
        </is>
      </c>
      <c r="AZ31" t="inlineStr">
        <is>
          <t/>
        </is>
      </c>
      <c r="BA31" t="inlineStr">
        <is>
          <t/>
        </is>
      </c>
      <c r="BB31" t="inlineStr">
        <is>
          <t/>
        </is>
      </c>
      <c r="BC31" t="inlineStr">
        <is>
          <t/>
        </is>
      </c>
      <c r="BD31" t="inlineStr">
        <is>
          <t/>
        </is>
      </c>
      <c r="BE31" t="inlineStr">
        <is>
          <t/>
        </is>
      </c>
      <c r="BF31" s="2" t="inlineStr">
        <is>
          <t>bosco misto|
foresta mista</t>
        </is>
      </c>
      <c r="BG31" s="2" t="inlineStr">
        <is>
          <t>3|
3</t>
        </is>
      </c>
      <c r="BH31" s="2" t="inlineStr">
        <is>
          <t xml:space="preserve">|
</t>
        </is>
      </c>
      <c r="BI31" t="inlineStr">
        <is>
          <t/>
        </is>
      </c>
      <c r="BJ31" s="2" t="inlineStr">
        <is>
          <t>mišrusis miškas</t>
        </is>
      </c>
      <c r="BK31" s="2" t="inlineStr">
        <is>
          <t>3</t>
        </is>
      </c>
      <c r="BL31" s="2" t="inlineStr">
        <is>
          <t/>
        </is>
      </c>
      <c r="BM31" t="inlineStr">
        <is>
          <t>spygliuočių ir lapuočių medžių miškas</t>
        </is>
      </c>
      <c r="BN31" t="inlineStr">
        <is>
          <t/>
        </is>
      </c>
      <c r="BO31" t="inlineStr">
        <is>
          <t/>
        </is>
      </c>
      <c r="BP31" t="inlineStr">
        <is>
          <t/>
        </is>
      </c>
      <c r="BQ31" t="inlineStr">
        <is>
          <t/>
        </is>
      </c>
      <c r="BR31" t="inlineStr">
        <is>
          <t/>
        </is>
      </c>
      <c r="BS31" t="inlineStr">
        <is>
          <t/>
        </is>
      </c>
      <c r="BT31" t="inlineStr">
        <is>
          <t/>
        </is>
      </c>
      <c r="BU31" t="inlineStr">
        <is>
          <t/>
        </is>
      </c>
      <c r="BV31" s="2" t="inlineStr">
        <is>
          <t>gemengd bos</t>
        </is>
      </c>
      <c r="BW31" s="2" t="inlineStr">
        <is>
          <t>3</t>
        </is>
      </c>
      <c r="BX31" s="2" t="inlineStr">
        <is>
          <t/>
        </is>
      </c>
      <c r="BY31" t="inlineStr">
        <is>
          <t>bos met loofbomen en naaldbomen</t>
        </is>
      </c>
      <c r="BZ31" s="2" t="inlineStr">
        <is>
          <t>las mieszany</t>
        </is>
      </c>
      <c r="CA31" s="2" t="inlineStr">
        <is>
          <t>3</t>
        </is>
      </c>
      <c r="CB31" s="2" t="inlineStr">
        <is>
          <t/>
        </is>
      </c>
      <c r="CC31" t="inlineStr">
        <is>
          <t>siedliskowy typ lasu występujący na nizinach</t>
        </is>
      </c>
      <c r="CD31" s="2" t="inlineStr">
        <is>
          <t>floresta mista</t>
        </is>
      </c>
      <c r="CE31" s="2" t="inlineStr">
        <is>
          <t>3</t>
        </is>
      </c>
      <c r="CF31" s="2" t="inlineStr">
        <is>
          <t/>
        </is>
      </c>
      <c r="CG31" t="inlineStr">
        <is>
          <t/>
        </is>
      </c>
      <c r="CH31" t="inlineStr">
        <is>
          <t/>
        </is>
      </c>
      <c r="CI31" t="inlineStr">
        <is>
          <t/>
        </is>
      </c>
      <c r="CJ31" t="inlineStr">
        <is>
          <t/>
        </is>
      </c>
      <c r="CK31" t="inlineStr">
        <is>
          <t/>
        </is>
      </c>
      <c r="CL31" s="2" t="inlineStr">
        <is>
          <t>zmiešaný les</t>
        </is>
      </c>
      <c r="CM31" s="2" t="inlineStr">
        <is>
          <t>3</t>
        </is>
      </c>
      <c r="CN31" s="2" t="inlineStr">
        <is>
          <t/>
        </is>
      </c>
      <c r="CO31" t="inlineStr">
        <is>
          <t>rôznorodý les, v ktorom rastú ihličnany aj širokolisté dreviny vo výške okolo 1000 až 1200 m nad morom</t>
        </is>
      </c>
      <c r="CP31" s="2" t="inlineStr">
        <is>
          <t>mešani gozd</t>
        </is>
      </c>
      <c r="CQ31" s="2" t="inlineStr">
        <is>
          <t>3</t>
        </is>
      </c>
      <c r="CR31" s="2" t="inlineStr">
        <is>
          <t/>
        </is>
      </c>
      <c r="CS31" t="inlineStr">
        <is>
          <t>gozd v zmernih predelih severne poloble, ki ga sestavljajo iglaste in listnate drevesne vrste</t>
        </is>
      </c>
      <c r="CT31" s="2" t="inlineStr">
        <is>
          <t>blandskog</t>
        </is>
      </c>
      <c r="CU31" s="2" t="inlineStr">
        <is>
          <t>3</t>
        </is>
      </c>
      <c r="CV31" s="2" t="inlineStr">
        <is>
          <t/>
        </is>
      </c>
      <c r="CW31" t="inlineStr">
        <is>
          <t>skog med betydande förekomst av mer än ett trädslag</t>
        </is>
      </c>
    </row>
    <row r="32">
      <c r="A32" s="1" t="str">
        <f>HYPERLINK("https://iate.europa.eu/entry/result/1254461/all", "1254461")</f>
        <v>1254461</v>
      </c>
      <c r="B32" t="inlineStr">
        <is>
          <t>AGRICULTURE, FORESTRY AND FISHERIES;ENVIRONMENT</t>
        </is>
      </c>
      <c r="C32" t="inlineStr">
        <is>
          <t>AGRICULTURE, FORESTRY AND FISHERIES|forestry|forest;ENVIRONMENT</t>
        </is>
      </c>
      <c r="D32" t="inlineStr">
        <is>
          <t>yes</t>
        </is>
      </c>
      <c r="E32" t="inlineStr">
        <is>
          <t/>
        </is>
      </c>
      <c r="F32" t="inlineStr">
        <is>
          <t/>
        </is>
      </c>
      <c r="G32" t="inlineStr">
        <is>
          <t/>
        </is>
      </c>
      <c r="H32" t="inlineStr">
        <is>
          <t/>
        </is>
      </c>
      <c r="I32" t="inlineStr">
        <is>
          <t/>
        </is>
      </c>
      <c r="J32" t="inlineStr">
        <is>
          <t/>
        </is>
      </c>
      <c r="K32" t="inlineStr">
        <is>
          <t/>
        </is>
      </c>
      <c r="L32" t="inlineStr">
        <is>
          <t/>
        </is>
      </c>
      <c r="M32" t="inlineStr">
        <is>
          <t/>
        </is>
      </c>
      <c r="N32" s="2" t="inlineStr">
        <is>
          <t>nåleskov</t>
        </is>
      </c>
      <c r="O32" s="2" t="inlineStr">
        <is>
          <t>3</t>
        </is>
      </c>
      <c r="P32" s="2" t="inlineStr">
        <is>
          <t/>
        </is>
      </c>
      <c r="Q32" t="inlineStr">
        <is>
          <t/>
        </is>
      </c>
      <c r="R32" s="2" t="inlineStr">
        <is>
          <t>Nadelwald</t>
        </is>
      </c>
      <c r="S32" s="2" t="inlineStr">
        <is>
          <t>3</t>
        </is>
      </c>
      <c r="T32" s="2" t="inlineStr">
        <is>
          <t/>
        </is>
      </c>
      <c r="U32" t="inlineStr">
        <is>
          <t/>
        </is>
      </c>
      <c r="V32" s="2" t="inlineStr">
        <is>
          <t>δάσος κωνοφόρων</t>
        </is>
      </c>
      <c r="W32" s="2" t="inlineStr">
        <is>
          <t>3</t>
        </is>
      </c>
      <c r="X32" s="2" t="inlineStr">
        <is>
          <t/>
        </is>
      </c>
      <c r="Y32" t="inlineStr">
        <is>
          <t>έκταση με βλάστηση κυρίως από δένδρα, συμπεριλαμβανομένων των θάμνων και της χαμηλής βλάστησης στον υπόροφο, στην οποία κυριαρχούν διάφορα είδη κωνοφόρων</t>
        </is>
      </c>
      <c r="Z32" s="2" t="inlineStr">
        <is>
          <t>coniferous forest|
needle-leaved forest|
conifer forest</t>
        </is>
      </c>
      <c r="AA32" s="2" t="inlineStr">
        <is>
          <t>3|
1|
1</t>
        </is>
      </c>
      <c r="AB32" s="2" t="inlineStr">
        <is>
          <t xml:space="preserve">|
|
</t>
        </is>
      </c>
      <c r="AC32" t="inlineStr">
        <is>
          <t>land with vegetation formation composed principally of trees, including shrub and bush understorey, where coniferous species predominate</t>
        </is>
      </c>
      <c r="AD32" s="2" t="inlineStr">
        <is>
          <t>bosque acicufolio|
bosque aciculifolio|
bosques de coníferas</t>
        </is>
      </c>
      <c r="AE32" s="2" t="inlineStr">
        <is>
          <t>3|
3|
3</t>
        </is>
      </c>
      <c r="AF32" s="2" t="inlineStr">
        <is>
          <t xml:space="preserve">|
|
</t>
        </is>
      </c>
      <c r="AG32" t="inlineStr">
        <is>
          <t/>
        </is>
      </c>
      <c r="AH32" s="2" t="inlineStr">
        <is>
          <t>okasmets|
okaspuistu</t>
        </is>
      </c>
      <c r="AI32" s="2" t="inlineStr">
        <is>
          <t>3|
2</t>
        </is>
      </c>
      <c r="AJ32" s="2" t="inlineStr">
        <is>
          <t xml:space="preserve">|
</t>
        </is>
      </c>
      <c r="AK32" t="inlineStr">
        <is>
          <t>okasmets on okaspuuenamusega mets</t>
        </is>
      </c>
      <c r="AL32" s="2" t="inlineStr">
        <is>
          <t>havumetsä</t>
        </is>
      </c>
      <c r="AM32" s="2" t="inlineStr">
        <is>
          <t>3</t>
        </is>
      </c>
      <c r="AN32" s="2" t="inlineStr">
        <is>
          <t/>
        </is>
      </c>
      <c r="AO32" t="inlineStr">
        <is>
          <t/>
        </is>
      </c>
      <c r="AP32" s="2" t="inlineStr">
        <is>
          <t>forêt de conifères|
forêt de résineux|
forêt aciculifoliée</t>
        </is>
      </c>
      <c r="AQ32" s="2" t="inlineStr">
        <is>
          <t>3|
3|
3</t>
        </is>
      </c>
      <c r="AR32" s="2" t="inlineStr">
        <is>
          <t xml:space="preserve">|
|
</t>
        </is>
      </c>
      <c r="AS32" t="inlineStr">
        <is>
          <t>forêt dont au moins 75% des arbres sont des conifères</t>
        </is>
      </c>
      <c r="AT32" s="2" t="inlineStr">
        <is>
          <t>foraois bhuaircíneach</t>
        </is>
      </c>
      <c r="AU32" s="2" t="inlineStr">
        <is>
          <t>3</t>
        </is>
      </c>
      <c r="AV32" s="2" t="inlineStr">
        <is>
          <t/>
        </is>
      </c>
      <c r="AW32" t="inlineStr">
        <is>
          <t/>
        </is>
      </c>
      <c r="AX32" t="inlineStr">
        <is>
          <t/>
        </is>
      </c>
      <c r="AY32" t="inlineStr">
        <is>
          <t/>
        </is>
      </c>
      <c r="AZ32" t="inlineStr">
        <is>
          <t/>
        </is>
      </c>
      <c r="BA32" t="inlineStr">
        <is>
          <t/>
        </is>
      </c>
      <c r="BB32" t="inlineStr">
        <is>
          <t/>
        </is>
      </c>
      <c r="BC32" t="inlineStr">
        <is>
          <t/>
        </is>
      </c>
      <c r="BD32" t="inlineStr">
        <is>
          <t/>
        </is>
      </c>
      <c r="BE32" t="inlineStr">
        <is>
          <t/>
        </is>
      </c>
      <c r="BF32" s="2" t="inlineStr">
        <is>
          <t>bosco di conifere|
foresta di aghifoglie|
foresta di conifere</t>
        </is>
      </c>
      <c r="BG32" s="2" t="inlineStr">
        <is>
          <t>3|
3|
3</t>
        </is>
      </c>
      <c r="BH32" s="2" t="inlineStr">
        <is>
          <t xml:space="preserve">|
|
</t>
        </is>
      </c>
      <c r="BI32" t="inlineStr">
        <is>
          <t/>
        </is>
      </c>
      <c r="BJ32" s="2" t="inlineStr">
        <is>
          <t>spygliuočių miškas</t>
        </is>
      </c>
      <c r="BK32" s="2" t="inlineStr">
        <is>
          <t>3</t>
        </is>
      </c>
      <c r="BL32" s="2" t="inlineStr">
        <is>
          <t/>
        </is>
      </c>
      <c r="BM32" t="inlineStr">
        <is>
          <t>spygliuočių medžių ir krūmų, kartais su didesne ar mažesne lapuočių medžių rūšių priemaiša, miškas</t>
        </is>
      </c>
      <c r="BN32" s="2" t="inlineStr">
        <is>
          <t>skujkoku mežs</t>
        </is>
      </c>
      <c r="BO32" s="2" t="inlineStr">
        <is>
          <t>3</t>
        </is>
      </c>
      <c r="BP32" s="2" t="inlineStr">
        <is>
          <t/>
        </is>
      </c>
      <c r="BQ32" t="inlineStr">
        <is>
          <t/>
        </is>
      </c>
      <c r="BR32" t="inlineStr">
        <is>
          <t/>
        </is>
      </c>
      <c r="BS32" t="inlineStr">
        <is>
          <t/>
        </is>
      </c>
      <c r="BT32" t="inlineStr">
        <is>
          <t/>
        </is>
      </c>
      <c r="BU32" t="inlineStr">
        <is>
          <t/>
        </is>
      </c>
      <c r="BV32" s="2" t="inlineStr">
        <is>
          <t>naaldbos|
naaldboombos</t>
        </is>
      </c>
      <c r="BW32" s="2" t="inlineStr">
        <is>
          <t>3|
3</t>
        </is>
      </c>
      <c r="BX32" s="2" t="inlineStr">
        <is>
          <t xml:space="preserve">|
</t>
        </is>
      </c>
      <c r="BY32" t="inlineStr">
        <is>
          <t/>
        </is>
      </c>
      <c r="BZ32" s="2" t="inlineStr">
        <is>
          <t>las iglasty</t>
        </is>
      </c>
      <c r="CA32" s="2" t="inlineStr">
        <is>
          <t>3</t>
        </is>
      </c>
      <c r="CB32" s="2" t="inlineStr">
        <is>
          <t/>
        </is>
      </c>
      <c r="CC32" t="inlineStr">
        <is>
          <t>las, w którym wszystkie albo większość drzew to drzewa iglaste</t>
        </is>
      </c>
      <c r="CD32" s="2" t="inlineStr">
        <is>
          <t>floresta de coníferas|
floresta de resinosas</t>
        </is>
      </c>
      <c r="CE32" s="2" t="inlineStr">
        <is>
          <t>3|
3</t>
        </is>
      </c>
      <c r="CF32" s="2" t="inlineStr">
        <is>
          <t xml:space="preserve">|
</t>
        </is>
      </c>
      <c r="CG32" t="inlineStr">
        <is>
          <t>Floresta em que as espécies arbóreas gimnospérmicas são as espécies dominantes do
coberto florestal.</t>
        </is>
      </c>
      <c r="CH32" t="inlineStr">
        <is>
          <t/>
        </is>
      </c>
      <c r="CI32" t="inlineStr">
        <is>
          <t/>
        </is>
      </c>
      <c r="CJ32" t="inlineStr">
        <is>
          <t/>
        </is>
      </c>
      <c r="CK32" t="inlineStr">
        <is>
          <t/>
        </is>
      </c>
      <c r="CL32" s="2" t="inlineStr">
        <is>
          <t>ihličnatý les</t>
        </is>
      </c>
      <c r="CM32" s="2" t="inlineStr">
        <is>
          <t>3</t>
        </is>
      </c>
      <c r="CN32" s="2" t="inlineStr">
        <is>
          <t/>
        </is>
      </c>
      <c r="CO32" t="inlineStr">
        <is>
          <t>les so zastúpením ihličnatých drevín viac ako 75 %</t>
        </is>
      </c>
      <c r="CP32" s="2" t="inlineStr">
        <is>
          <t>iglasti gozd</t>
        </is>
      </c>
      <c r="CQ32" s="2" t="inlineStr">
        <is>
          <t>3</t>
        </is>
      </c>
      <c r="CR32" s="2" t="inlineStr">
        <is>
          <t/>
        </is>
      </c>
      <c r="CS32" t="inlineStr">
        <is>
          <t>gozd, zlasti v severnih zemljepisnih širinah in/ali gorskem svetu, v katerem prevladujejo iglavci</t>
        </is>
      </c>
      <c r="CT32" s="2" t="inlineStr">
        <is>
          <t>barrskog</t>
        </is>
      </c>
      <c r="CU32" s="2" t="inlineStr">
        <is>
          <t>3</t>
        </is>
      </c>
      <c r="CV32" s="2" t="inlineStr">
        <is>
          <t/>
        </is>
      </c>
      <c r="CW32" t="inlineStr">
        <is>
          <t/>
        </is>
      </c>
    </row>
    <row r="33">
      <c r="A33" s="1" t="str">
        <f>HYPERLINK("https://iate.europa.eu/entry/result/1255022/all", "1255022")</f>
        <v>1255022</v>
      </c>
      <c r="B33" t="inlineStr">
        <is>
          <t>SCIENCE</t>
        </is>
      </c>
      <c r="C33" t="inlineStr">
        <is>
          <t>SCIENCE|natural and applied sciences|life sciences|biology|botany</t>
        </is>
      </c>
      <c r="D33" t="inlineStr">
        <is>
          <t>yes</t>
        </is>
      </c>
      <c r="E33" t="inlineStr">
        <is>
          <t/>
        </is>
      </c>
      <c r="F33" t="inlineStr">
        <is>
          <t/>
        </is>
      </c>
      <c r="G33" t="inlineStr">
        <is>
          <t/>
        </is>
      </c>
      <c r="H33" t="inlineStr">
        <is>
          <t/>
        </is>
      </c>
      <c r="I33" t="inlineStr">
        <is>
          <t/>
        </is>
      </c>
      <c r="J33" t="inlineStr">
        <is>
          <t/>
        </is>
      </c>
      <c r="K33" t="inlineStr">
        <is>
          <t/>
        </is>
      </c>
      <c r="L33" t="inlineStr">
        <is>
          <t/>
        </is>
      </c>
      <c r="M33" t="inlineStr">
        <is>
          <t/>
        </is>
      </c>
      <c r="N33" s="2" t="inlineStr">
        <is>
          <t>støvknap</t>
        </is>
      </c>
      <c r="O33" s="2" t="inlineStr">
        <is>
          <t>3</t>
        </is>
      </c>
      <c r="P33" s="2" t="inlineStr">
        <is>
          <t/>
        </is>
      </c>
      <c r="Q33" t="inlineStr">
        <is>
          <t/>
        </is>
      </c>
      <c r="R33" s="2" t="inlineStr">
        <is>
          <t>Staubbeutel|
Anthere</t>
        </is>
      </c>
      <c r="S33" s="2" t="inlineStr">
        <is>
          <t>3|
3</t>
        </is>
      </c>
      <c r="T33" s="2" t="inlineStr">
        <is>
          <t xml:space="preserve">|
</t>
        </is>
      </c>
      <c r="U33" t="inlineStr">
        <is>
          <t>in der Regel aus zwei Haelften bestehend, die durch ein Zwischenstueck verbinden sind; Jede Haelfte enthaelt zwei Pollensaecke, in denen sich Pollenkoerner bilden</t>
        </is>
      </c>
      <c r="V33" s="2" t="inlineStr">
        <is>
          <t>ανθήρας</t>
        </is>
      </c>
      <c r="W33" s="2" t="inlineStr">
        <is>
          <t>3</t>
        </is>
      </c>
      <c r="X33" s="2" t="inlineStr">
        <is>
          <t/>
        </is>
      </c>
      <c r="Y33" t="inlineStr">
        <is>
          <t>επάκριο τμήμα του στήμονα, δηλαδή του αρσενικού αναπαραγωγικού οργάνου των σπερματοφύτων, που παράγει τα μικροσπόρια ή αλλιώς τους γυρεόκοκκους (γύρη) και αποτελείται συνήθως από τέσσερις γερόσακκους που περιέχουν τους γυρεόκοκκους</t>
        </is>
      </c>
      <c r="Z33" s="2" t="inlineStr">
        <is>
          <t>anther</t>
        </is>
      </c>
      <c r="AA33" s="2" t="inlineStr">
        <is>
          <t>3</t>
        </is>
      </c>
      <c r="AB33" s="2" t="inlineStr">
        <is>
          <t/>
        </is>
      </c>
      <c r="AC33" t="inlineStr">
        <is>
          <t>somatic tissue wall that surrounds and contains the pollen in flowers</t>
        </is>
      </c>
      <c r="AD33" s="2" t="inlineStr">
        <is>
          <t>antera</t>
        </is>
      </c>
      <c r="AE33" s="2" t="inlineStr">
        <is>
          <t>3</t>
        </is>
      </c>
      <c r="AF33" s="2" t="inlineStr">
        <is>
          <t/>
        </is>
      </c>
      <c r="AG33" t="inlineStr">
        <is>
          <t/>
        </is>
      </c>
      <c r="AH33" t="inlineStr">
        <is>
          <t/>
        </is>
      </c>
      <c r="AI33" t="inlineStr">
        <is>
          <t/>
        </is>
      </c>
      <c r="AJ33" t="inlineStr">
        <is>
          <t/>
        </is>
      </c>
      <c r="AK33" t="inlineStr">
        <is>
          <t/>
        </is>
      </c>
      <c r="AL33" s="2" t="inlineStr">
        <is>
          <t>ponsi</t>
        </is>
      </c>
      <c r="AM33" s="2" t="inlineStr">
        <is>
          <t>3</t>
        </is>
      </c>
      <c r="AN33" s="2" t="inlineStr">
        <is>
          <t/>
        </is>
      </c>
      <c r="AO33" t="inlineStr">
        <is>
          <t/>
        </is>
      </c>
      <c r="AP33" s="2" t="inlineStr">
        <is>
          <t>anthère</t>
        </is>
      </c>
      <c r="AQ33" s="2" t="inlineStr">
        <is>
          <t>3</t>
        </is>
      </c>
      <c r="AR33" s="2" t="inlineStr">
        <is>
          <t/>
        </is>
      </c>
      <c r="AS33" t="inlineStr">
        <is>
          <t>partie terminale de l'étamine, contenant le pollen, habituellement formée de deux loges longitudinales unies par un connectif</t>
        </is>
      </c>
      <c r="AT33" s="2" t="inlineStr">
        <is>
          <t>antar</t>
        </is>
      </c>
      <c r="AU33" s="2" t="inlineStr">
        <is>
          <t>3</t>
        </is>
      </c>
      <c r="AV33" s="2" t="inlineStr">
        <is>
          <t/>
        </is>
      </c>
      <c r="AW33" t="inlineStr">
        <is>
          <t/>
        </is>
      </c>
      <c r="AX33" t="inlineStr">
        <is>
          <t/>
        </is>
      </c>
      <c r="AY33" t="inlineStr">
        <is>
          <t/>
        </is>
      </c>
      <c r="AZ33" t="inlineStr">
        <is>
          <t/>
        </is>
      </c>
      <c r="BA33" t="inlineStr">
        <is>
          <t/>
        </is>
      </c>
      <c r="BB33" t="inlineStr">
        <is>
          <t/>
        </is>
      </c>
      <c r="BC33" t="inlineStr">
        <is>
          <t/>
        </is>
      </c>
      <c r="BD33" t="inlineStr">
        <is>
          <t/>
        </is>
      </c>
      <c r="BE33" t="inlineStr">
        <is>
          <t/>
        </is>
      </c>
      <c r="BF33" s="2" t="inlineStr">
        <is>
          <t>antera</t>
        </is>
      </c>
      <c r="BG33" s="2" t="inlineStr">
        <is>
          <t>3</t>
        </is>
      </c>
      <c r="BH33" s="2" t="inlineStr">
        <is>
          <t/>
        </is>
      </c>
      <c r="BI33" t="inlineStr">
        <is>
          <t/>
        </is>
      </c>
      <c r="BJ33" s="2" t="inlineStr">
        <is>
          <t>dulkinė</t>
        </is>
      </c>
      <c r="BK33" s="2" t="inlineStr">
        <is>
          <t>3</t>
        </is>
      </c>
      <c r="BL33" s="2" t="inlineStr">
        <is>
          <t/>
        </is>
      </c>
      <c r="BM33" t="inlineStr">
        <is>
          <t>žiedo kuokelio dalis, kurioje susidaro žiedadulkės</t>
        </is>
      </c>
      <c r="BN33" s="2" t="inlineStr">
        <is>
          <t>putekšnīca</t>
        </is>
      </c>
      <c r="BO33" s="2" t="inlineStr">
        <is>
          <t>3</t>
        </is>
      </c>
      <c r="BP33" s="2" t="inlineStr">
        <is>
          <t/>
        </is>
      </c>
      <c r="BQ33" t="inlineStr">
        <is>
          <t>putekšņlapas daļa</t>
        </is>
      </c>
      <c r="BR33" t="inlineStr">
        <is>
          <t/>
        </is>
      </c>
      <c r="BS33" t="inlineStr">
        <is>
          <t/>
        </is>
      </c>
      <c r="BT33" t="inlineStr">
        <is>
          <t/>
        </is>
      </c>
      <c r="BU33" t="inlineStr">
        <is>
          <t/>
        </is>
      </c>
      <c r="BV33" s="2" t="inlineStr">
        <is>
          <t>helmknop</t>
        </is>
      </c>
      <c r="BW33" s="2" t="inlineStr">
        <is>
          <t>3</t>
        </is>
      </c>
      <c r="BX33" s="2" t="inlineStr">
        <is>
          <t/>
        </is>
      </c>
      <c r="BY33" t="inlineStr">
        <is>
          <t>bovenst, verdikt deel van de meeldraad</t>
        </is>
      </c>
      <c r="BZ33" s="2" t="inlineStr">
        <is>
          <t>pylnik</t>
        </is>
      </c>
      <c r="CA33" s="2" t="inlineStr">
        <is>
          <t>3</t>
        </is>
      </c>
      <c r="CB33" s="2" t="inlineStr">
        <is>
          <t/>
        </is>
      </c>
      <c r="CC33" t="inlineStr">
        <is>
          <t>element pręcika kwiatu u roślin nasiennych</t>
        </is>
      </c>
      <c r="CD33" s="2" t="inlineStr">
        <is>
          <t>antera</t>
        </is>
      </c>
      <c r="CE33" s="2" t="inlineStr">
        <is>
          <t>3</t>
        </is>
      </c>
      <c r="CF33" s="2" t="inlineStr">
        <is>
          <t/>
        </is>
      </c>
      <c r="CG33" t="inlineStr">
        <is>
          <t/>
        </is>
      </c>
      <c r="CH33" t="inlineStr">
        <is>
          <t/>
        </is>
      </c>
      <c r="CI33" t="inlineStr">
        <is>
          <t/>
        </is>
      </c>
      <c r="CJ33" t="inlineStr">
        <is>
          <t/>
        </is>
      </c>
      <c r="CK33" t="inlineStr">
        <is>
          <t/>
        </is>
      </c>
      <c r="CL33" t="inlineStr">
        <is>
          <t/>
        </is>
      </c>
      <c r="CM33" t="inlineStr">
        <is>
          <t/>
        </is>
      </c>
      <c r="CN33" t="inlineStr">
        <is>
          <t/>
        </is>
      </c>
      <c r="CO33" t="inlineStr">
        <is>
          <t/>
        </is>
      </c>
      <c r="CP33" s="2" t="inlineStr">
        <is>
          <t>prašnica</t>
        </is>
      </c>
      <c r="CQ33" s="2" t="inlineStr">
        <is>
          <t>3</t>
        </is>
      </c>
      <c r="CR33" s="2" t="inlineStr">
        <is>
          <t/>
        </is>
      </c>
      <c r="CS33" t="inlineStr">
        <is>
          <t>vršni, razširjeni del prašnika, ki je navadno sestavljen iz dveh polprašnic</t>
        </is>
      </c>
      <c r="CT33" s="2" t="inlineStr">
        <is>
          <t>ståndarknapp</t>
        </is>
      </c>
      <c r="CU33" s="2" t="inlineStr">
        <is>
          <t>3</t>
        </is>
      </c>
      <c r="CV33" s="2" t="inlineStr">
        <is>
          <t/>
        </is>
      </c>
      <c r="CW33" t="inlineStr">
        <is>
          <t>pollenproducerande bildning som vanligen sitter i toppen av varje ståndarsträng i en blomma</t>
        </is>
      </c>
    </row>
    <row r="34">
      <c r="A34" s="1" t="str">
        <f>HYPERLINK("https://iate.europa.eu/entry/result/1407573/all", "1407573")</f>
        <v>1407573</v>
      </c>
      <c r="B34" t="inlineStr">
        <is>
          <t>SCIENCE</t>
        </is>
      </c>
      <c r="C34" t="inlineStr">
        <is>
          <t>SCIENCE|natural and applied sciences|earth sciences|geology</t>
        </is>
      </c>
      <c r="D34" t="inlineStr">
        <is>
          <t>yes</t>
        </is>
      </c>
      <c r="E34" t="inlineStr">
        <is>
          <t/>
        </is>
      </c>
      <c r="F34" t="inlineStr">
        <is>
          <t/>
        </is>
      </c>
      <c r="G34" t="inlineStr">
        <is>
          <t/>
        </is>
      </c>
      <c r="H34" t="inlineStr">
        <is>
          <t/>
        </is>
      </c>
      <c r="I34" t="inlineStr">
        <is>
          <t/>
        </is>
      </c>
      <c r="J34" t="inlineStr">
        <is>
          <t/>
        </is>
      </c>
      <c r="K34" t="inlineStr">
        <is>
          <t/>
        </is>
      </c>
      <c r="L34" t="inlineStr">
        <is>
          <t/>
        </is>
      </c>
      <c r="M34" t="inlineStr">
        <is>
          <t/>
        </is>
      </c>
      <c r="N34" s="2" t="inlineStr">
        <is>
          <t>fjeldblok</t>
        </is>
      </c>
      <c r="O34" s="2" t="inlineStr">
        <is>
          <t>3</t>
        </is>
      </c>
      <c r="P34" s="2" t="inlineStr">
        <is>
          <t/>
        </is>
      </c>
      <c r="Q34" t="inlineStr">
        <is>
          <t/>
        </is>
      </c>
      <c r="R34" s="2" t="inlineStr">
        <is>
          <t>grosser Block</t>
        </is>
      </c>
      <c r="S34" s="2" t="inlineStr">
        <is>
          <t>3</t>
        </is>
      </c>
      <c r="T34" s="2" t="inlineStr">
        <is>
          <t/>
        </is>
      </c>
      <c r="U34" t="inlineStr">
        <is>
          <t/>
        </is>
      </c>
      <c r="V34" s="2" t="inlineStr">
        <is>
          <t>κροκάλη</t>
        </is>
      </c>
      <c r="W34" s="2" t="inlineStr">
        <is>
          <t>3</t>
        </is>
      </c>
      <c r="X34" s="2" t="inlineStr">
        <is>
          <t/>
        </is>
      </c>
      <c r="Y34" t="inlineStr">
        <is>
          <t>τμήμα βράχου μεγέθους μεγαλύτερου από 25,6 εκατοστά (10,1 ίντσες) σε διάμετρο</t>
        </is>
      </c>
      <c r="Z34" s="2" t="inlineStr">
        <is>
          <t>boulder</t>
        </is>
      </c>
      <c r="AA34" s="2" t="inlineStr">
        <is>
          <t>3</t>
        </is>
      </c>
      <c r="AB34" s="2" t="inlineStr">
        <is>
          <t/>
        </is>
      </c>
      <c r="AC34" t="inlineStr">
        <is>
          <t>rock fragment with size greater than 25.6 centimetres (10.1 in) in diameter.</t>
        </is>
      </c>
      <c r="AD34" s="2" t="inlineStr">
        <is>
          <t>roca grande</t>
        </is>
      </c>
      <c r="AE34" s="2" t="inlineStr">
        <is>
          <t>3</t>
        </is>
      </c>
      <c r="AF34" s="2" t="inlineStr">
        <is>
          <t/>
        </is>
      </c>
      <c r="AG34" t="inlineStr">
        <is>
          <t/>
        </is>
      </c>
      <c r="AH34" t="inlineStr">
        <is>
          <t/>
        </is>
      </c>
      <c r="AI34" t="inlineStr">
        <is>
          <t/>
        </is>
      </c>
      <c r="AJ34" t="inlineStr">
        <is>
          <t/>
        </is>
      </c>
      <c r="AK34" t="inlineStr">
        <is>
          <t/>
        </is>
      </c>
      <c r="AL34" t="inlineStr">
        <is>
          <t/>
        </is>
      </c>
      <c r="AM34" t="inlineStr">
        <is>
          <t/>
        </is>
      </c>
      <c r="AN34" t="inlineStr">
        <is>
          <t/>
        </is>
      </c>
      <c r="AO34" t="inlineStr">
        <is>
          <t/>
        </is>
      </c>
      <c r="AP34" s="2" t="inlineStr">
        <is>
          <t>gros bloc</t>
        </is>
      </c>
      <c r="AQ34" s="2" t="inlineStr">
        <is>
          <t>3</t>
        </is>
      </c>
      <c r="AR34" s="2" t="inlineStr">
        <is>
          <t/>
        </is>
      </c>
      <c r="AS34" t="inlineStr">
        <is>
          <t/>
        </is>
      </c>
      <c r="AT34" s="2" t="inlineStr">
        <is>
          <t>bollán</t>
        </is>
      </c>
      <c r="AU34" s="2" t="inlineStr">
        <is>
          <t>3</t>
        </is>
      </c>
      <c r="AV34" s="2" t="inlineStr">
        <is>
          <t/>
        </is>
      </c>
      <c r="AW34" t="inlineStr">
        <is>
          <t/>
        </is>
      </c>
      <c r="AX34" t="inlineStr">
        <is>
          <t/>
        </is>
      </c>
      <c r="AY34" t="inlineStr">
        <is>
          <t/>
        </is>
      </c>
      <c r="AZ34" t="inlineStr">
        <is>
          <t/>
        </is>
      </c>
      <c r="BA34" t="inlineStr">
        <is>
          <t/>
        </is>
      </c>
      <c r="BB34" t="inlineStr">
        <is>
          <t/>
        </is>
      </c>
      <c r="BC34" t="inlineStr">
        <is>
          <t/>
        </is>
      </c>
      <c r="BD34" t="inlineStr">
        <is>
          <t/>
        </is>
      </c>
      <c r="BE34" t="inlineStr">
        <is>
          <t/>
        </is>
      </c>
      <c r="BF34" t="inlineStr">
        <is>
          <t/>
        </is>
      </c>
      <c r="BG34" t="inlineStr">
        <is>
          <t/>
        </is>
      </c>
      <c r="BH34" t="inlineStr">
        <is>
          <t/>
        </is>
      </c>
      <c r="BI34" t="inlineStr">
        <is>
          <t/>
        </is>
      </c>
      <c r="BJ34" s="2" t="inlineStr">
        <is>
          <t>riedulys</t>
        </is>
      </c>
      <c r="BK34" s="2" t="inlineStr">
        <is>
          <t>3</t>
        </is>
      </c>
      <c r="BL34" s="2" t="inlineStr">
        <is>
          <t/>
        </is>
      </c>
      <c r="BM34" t="inlineStr">
        <is>
          <t>įvairios formos ir petrografinės sudėties apzulintos (suapvalintos) kietųjų uolienų nuolaužos, kurių skersmuo daugiau kaip 200 mm</t>
        </is>
      </c>
      <c r="BN34" t="inlineStr">
        <is>
          <t/>
        </is>
      </c>
      <c r="BO34" t="inlineStr">
        <is>
          <t/>
        </is>
      </c>
      <c r="BP34" t="inlineStr">
        <is>
          <t/>
        </is>
      </c>
      <c r="BQ34" t="inlineStr">
        <is>
          <t/>
        </is>
      </c>
      <c r="BR34" t="inlineStr">
        <is>
          <t/>
        </is>
      </c>
      <c r="BS34" t="inlineStr">
        <is>
          <t/>
        </is>
      </c>
      <c r="BT34" t="inlineStr">
        <is>
          <t/>
        </is>
      </c>
      <c r="BU34" t="inlineStr">
        <is>
          <t/>
        </is>
      </c>
      <c r="BV34" s="2" t="inlineStr">
        <is>
          <t>rotsblok</t>
        </is>
      </c>
      <c r="BW34" s="2" t="inlineStr">
        <is>
          <t>3</t>
        </is>
      </c>
      <c r="BX34" s="2" t="inlineStr">
        <is>
          <t/>
        </is>
      </c>
      <c r="BY34" t="inlineStr">
        <is>
          <t/>
        </is>
      </c>
      <c r="BZ34" s="2" t="inlineStr">
        <is>
          <t>blok|
głaz</t>
        </is>
      </c>
      <c r="CA34" s="2" t="inlineStr">
        <is>
          <t>2|
3</t>
        </is>
      </c>
      <c r="CB34" s="2" t="inlineStr">
        <is>
          <t xml:space="preserve">|
</t>
        </is>
      </c>
      <c r="CC34" t="inlineStr">
        <is>
          <t>obtoczony, wskutek transportu i erozji, fragment skały o średnicy większej niż 20 cm (największa frakcja ziarnowa skał okruchowych)</t>
        </is>
      </c>
      <c r="CD34" s="2" t="inlineStr">
        <is>
          <t>pedra</t>
        </is>
      </c>
      <c r="CE34" s="2" t="inlineStr">
        <is>
          <t>3</t>
        </is>
      </c>
      <c r="CF34" s="2" t="inlineStr">
        <is>
          <t/>
        </is>
      </c>
      <c r="CG34" t="inlineStr">
        <is>
          <t/>
        </is>
      </c>
      <c r="CH34" t="inlineStr">
        <is>
          <t/>
        </is>
      </c>
      <c r="CI34" t="inlineStr">
        <is>
          <t/>
        </is>
      </c>
      <c r="CJ34" t="inlineStr">
        <is>
          <t/>
        </is>
      </c>
      <c r="CK34" t="inlineStr">
        <is>
          <t/>
        </is>
      </c>
      <c r="CL34" t="inlineStr">
        <is>
          <t/>
        </is>
      </c>
      <c r="CM34" t="inlineStr">
        <is>
          <t/>
        </is>
      </c>
      <c r="CN34" t="inlineStr">
        <is>
          <t/>
        </is>
      </c>
      <c r="CO34" t="inlineStr">
        <is>
          <t/>
        </is>
      </c>
      <c r="CP34" s="2" t="inlineStr">
        <is>
          <t>balvan|
blodna skala|
eratični blok</t>
        </is>
      </c>
      <c r="CQ34" s="2" t="inlineStr">
        <is>
          <t>3|
3|
3</t>
        </is>
      </c>
      <c r="CR34" s="2" t="inlineStr">
        <is>
          <t xml:space="preserve">|
|
</t>
        </is>
      </c>
      <c r="CS34" t="inlineStr">
        <is>
          <t/>
        </is>
      </c>
      <c r="CT34" t="inlineStr">
        <is>
          <t/>
        </is>
      </c>
      <c r="CU34" t="inlineStr">
        <is>
          <t/>
        </is>
      </c>
      <c r="CV34" t="inlineStr">
        <is>
          <t/>
        </is>
      </c>
      <c r="CW34" t="inlineStr">
        <is>
          <t/>
        </is>
      </c>
    </row>
    <row r="35">
      <c r="A35" s="1" t="str">
        <f>HYPERLINK("https://iate.europa.eu/entry/result/1416010/all", "1416010")</f>
        <v>1416010</v>
      </c>
      <c r="B35" t="inlineStr">
        <is>
          <t>ENVIRONMENT</t>
        </is>
      </c>
      <c r="C35" t="inlineStr">
        <is>
          <t>ENVIRONMENT|natural environment|physical environment|ecosystem|terrestrial ecosystem</t>
        </is>
      </c>
      <c r="D35" t="inlineStr">
        <is>
          <t>yes</t>
        </is>
      </c>
      <c r="E35" t="inlineStr">
        <is>
          <t/>
        </is>
      </c>
      <c r="F35" t="inlineStr">
        <is>
          <t/>
        </is>
      </c>
      <c r="G35" t="inlineStr">
        <is>
          <t/>
        </is>
      </c>
      <c r="H35" t="inlineStr">
        <is>
          <t/>
        </is>
      </c>
      <c r="I35" t="inlineStr">
        <is>
          <t/>
        </is>
      </c>
      <c r="J35" t="inlineStr">
        <is>
          <t/>
        </is>
      </c>
      <c r="K35" t="inlineStr">
        <is>
          <t/>
        </is>
      </c>
      <c r="L35" t="inlineStr">
        <is>
          <t/>
        </is>
      </c>
      <c r="M35" t="inlineStr">
        <is>
          <t/>
        </is>
      </c>
      <c r="N35" s="2" t="inlineStr">
        <is>
          <t>mor|
hede|
hedeområde</t>
        </is>
      </c>
      <c r="O35" s="2" t="inlineStr">
        <is>
          <t>3|
3|
3</t>
        </is>
      </c>
      <c r="P35" s="2" t="inlineStr">
        <is>
          <t xml:space="preserve">|
|
</t>
        </is>
      </c>
      <c r="Q35" t="inlineStr">
        <is>
          <t/>
        </is>
      </c>
      <c r="R35" s="2" t="inlineStr">
        <is>
          <t>Heide|
Heideland|
Heidefläche</t>
        </is>
      </c>
      <c r="S35" s="2" t="inlineStr">
        <is>
          <t>3|
3|
3</t>
        </is>
      </c>
      <c r="T35" s="2" t="inlineStr">
        <is>
          <t xml:space="preserve">|
|
</t>
        </is>
      </c>
      <c r="U35" t="inlineStr">
        <is>
          <t>seichtes, saures Moor</t>
        </is>
      </c>
      <c r="V35" s="2" t="inlineStr">
        <is>
          <t>χερσότοπος|
ερεικώνας</t>
        </is>
      </c>
      <c r="W35" s="2" t="inlineStr">
        <is>
          <t>3|
3</t>
        </is>
      </c>
      <c r="X35" s="2" t="inlineStr">
        <is>
          <t xml:space="preserve">|
</t>
        </is>
      </c>
      <c r="Y35" t="inlineStr">
        <is>
          <t>χαρακτηριστική θαμνώδης διάπλαση, τυπική σε μερικές άγονες και ακαλλιέργητες εκτάσεις και σε παρόχθια πεδινά εδάφη όπου επικρατούν χαμηλά και πυκνά θαμνώδη φυτά, κυρίως ερεικίδες (ρείκι, καλλούνα και ελλοβόκαρπα σπάρτα)</t>
        </is>
      </c>
      <c r="Z35" s="2" t="inlineStr">
        <is>
          <t>heathland|
heath</t>
        </is>
      </c>
      <c r="AA35" s="2" t="inlineStr">
        <is>
          <t>3|
3</t>
        </is>
      </c>
      <c r="AB35" s="2" t="inlineStr">
        <is>
          <t xml:space="preserve">|
</t>
        </is>
      </c>
      <c r="AC35" t="inlineStr">
        <is>
          <t>wide open landscape dominated by low-growing shrubs, such as gorse, heather and heathland grasses</t>
        </is>
      </c>
      <c r="AD35" s="2" t="inlineStr">
        <is>
          <t>brezal|
erial|
landa</t>
        </is>
      </c>
      <c r="AE35" s="2" t="inlineStr">
        <is>
          <t>3|
3|
3</t>
        </is>
      </c>
      <c r="AF35" s="2" t="inlineStr">
        <is>
          <t xml:space="preserve">|
|
</t>
        </is>
      </c>
      <c r="AG35" t="inlineStr">
        <is>
          <t>terreno de turba ácida y poco profunda</t>
        </is>
      </c>
      <c r="AH35" t="inlineStr">
        <is>
          <t/>
        </is>
      </c>
      <c r="AI35" t="inlineStr">
        <is>
          <t/>
        </is>
      </c>
      <c r="AJ35" t="inlineStr">
        <is>
          <t/>
        </is>
      </c>
      <c r="AK35" t="inlineStr">
        <is>
          <t/>
        </is>
      </c>
      <c r="AL35" s="2" t="inlineStr">
        <is>
          <t>nummi|
kanervanummi|
"nummi, kangas"|
nummi, kangas|
kanervakangas</t>
        </is>
      </c>
      <c r="AM35" s="2" t="inlineStr">
        <is>
          <t>3|
3|
3|
3|
3</t>
        </is>
      </c>
      <c r="AN35" s="2" t="inlineStr">
        <is>
          <t xml:space="preserve">|
|
|
|
</t>
        </is>
      </c>
      <c r="AO35" t="inlineStr">
        <is>
          <t/>
        </is>
      </c>
      <c r="AP35" s="2" t="inlineStr">
        <is>
          <t>lande|
bruyère</t>
        </is>
      </c>
      <c r="AQ35" s="2" t="inlineStr">
        <is>
          <t>3|
3</t>
        </is>
      </c>
      <c r="AR35" s="2" t="inlineStr">
        <is>
          <t xml:space="preserve">|
</t>
        </is>
      </c>
      <c r="AS35" t="inlineStr">
        <is>
          <t>étendue de terrain, non cultivée, comportant sur un sol sablonneux graveleux, une végétation basse, principalement des éricacées, et exceptionnellement quelques arbres notamment des pins</t>
        </is>
      </c>
      <c r="AT35" s="2" t="inlineStr">
        <is>
          <t>fraochmhá|
fraochlach</t>
        </is>
      </c>
      <c r="AU35" s="2" t="inlineStr">
        <is>
          <t>3|
3</t>
        </is>
      </c>
      <c r="AV35" s="2" t="inlineStr">
        <is>
          <t xml:space="preserve">|
</t>
        </is>
      </c>
      <c r="AW35" t="inlineStr">
        <is>
          <t/>
        </is>
      </c>
      <c r="AX35" t="inlineStr">
        <is>
          <t/>
        </is>
      </c>
      <c r="AY35" t="inlineStr">
        <is>
          <t/>
        </is>
      </c>
      <c r="AZ35" t="inlineStr">
        <is>
          <t/>
        </is>
      </c>
      <c r="BA35" t="inlineStr">
        <is>
          <t/>
        </is>
      </c>
      <c r="BB35" t="inlineStr">
        <is>
          <t/>
        </is>
      </c>
      <c r="BC35" t="inlineStr">
        <is>
          <t/>
        </is>
      </c>
      <c r="BD35" t="inlineStr">
        <is>
          <t/>
        </is>
      </c>
      <c r="BE35" t="inlineStr">
        <is>
          <t/>
        </is>
      </c>
      <c r="BF35" s="2" t="inlineStr">
        <is>
          <t>terreno da brughiera|
brughiera|
brughiera arida|
landa</t>
        </is>
      </c>
      <c r="BG35" s="2" t="inlineStr">
        <is>
          <t>3|
3|
3|
3</t>
        </is>
      </c>
      <c r="BH35" s="2" t="inlineStr">
        <is>
          <t xml:space="preserve">|
|
|
</t>
        </is>
      </c>
      <c r="BI35" t="inlineStr">
        <is>
          <t>tratto aperto non coltivato con suolo molto permeabile con vegetazione inferiore (tipicamente erbe graminoidi ruvide ed Ericacee),ed occasionalmente vegetazione arborea sparsa, in particolare pini</t>
        </is>
      </c>
      <c r="BJ35" s="2" t="inlineStr">
        <is>
          <t>viržynas</t>
        </is>
      </c>
      <c r="BK35" s="2" t="inlineStr">
        <is>
          <t>3</t>
        </is>
      </c>
      <c r="BL35" s="2" t="inlineStr">
        <is>
          <t/>
        </is>
      </c>
      <c r="BM35" t="inlineStr">
        <is>
          <t>viržių priaugusi vieta, dažniusiai aukštapelkėse, miško gaisravietėse, kirtimuose, smėlynuose, kopose</t>
        </is>
      </c>
      <c r="BN35" t="inlineStr">
        <is>
          <t/>
        </is>
      </c>
      <c r="BO35" t="inlineStr">
        <is>
          <t/>
        </is>
      </c>
      <c r="BP35" t="inlineStr">
        <is>
          <t/>
        </is>
      </c>
      <c r="BQ35" t="inlineStr">
        <is>
          <t/>
        </is>
      </c>
      <c r="BR35" t="inlineStr">
        <is>
          <t/>
        </is>
      </c>
      <c r="BS35" t="inlineStr">
        <is>
          <t/>
        </is>
      </c>
      <c r="BT35" t="inlineStr">
        <is>
          <t/>
        </is>
      </c>
      <c r="BU35" t="inlineStr">
        <is>
          <t/>
        </is>
      </c>
      <c r="BV35" s="2" t="inlineStr">
        <is>
          <t>heide|
heideterrein|
heideveld|
heideland</t>
        </is>
      </c>
      <c r="BW35" s="2" t="inlineStr">
        <is>
          <t>3|
3|
3|
3</t>
        </is>
      </c>
      <c r="BX35" s="2" t="inlineStr">
        <is>
          <t xml:space="preserve">|
|
|
</t>
        </is>
      </c>
      <c r="BY35" t="inlineStr">
        <is>
          <t/>
        </is>
      </c>
      <c r="BZ35" s="2" t="inlineStr">
        <is>
          <t>wrzosowisko</t>
        </is>
      </c>
      <c r="CA35" s="2" t="inlineStr">
        <is>
          <t>3</t>
        </is>
      </c>
      <c r="CB35" s="2" t="inlineStr">
        <is>
          <t/>
        </is>
      </c>
      <c r="CC35" t="inlineStr">
        <is>
          <t>bezleśna, azonalna formacja zimozielonych krzewinek o charakterystycznym pokroju</t>
        </is>
      </c>
      <c r="CD35" s="2" t="inlineStr">
        <is>
          <t>charneca|
charnecas|
landa</t>
        </is>
      </c>
      <c r="CE35" s="2" t="inlineStr">
        <is>
          <t>3|
3|
3</t>
        </is>
      </c>
      <c r="CF35" s="2" t="inlineStr">
        <is>
          <t xml:space="preserve">|
|
</t>
        </is>
      </c>
      <c r="CG35" t="inlineStr">
        <is>
          <t/>
        </is>
      </c>
      <c r="CH35" s="2" t="inlineStr">
        <is>
          <t>landă</t>
        </is>
      </c>
      <c r="CI35" s="2" t="inlineStr">
        <is>
          <t>3</t>
        </is>
      </c>
      <c r="CJ35" s="2" t="inlineStr">
        <is>
          <t/>
        </is>
      </c>
      <c r="CK35" t="inlineStr">
        <is>
          <t>Șes întins situat pe țărmurile Atlanticului, format din nisipuri marine neproductive fixe sau mișcătoare.</t>
        </is>
      </c>
      <c r="CL35" t="inlineStr">
        <is>
          <t/>
        </is>
      </c>
      <c r="CM35" t="inlineStr">
        <is>
          <t/>
        </is>
      </c>
      <c r="CN35" t="inlineStr">
        <is>
          <t/>
        </is>
      </c>
      <c r="CO35" t="inlineStr">
        <is>
          <t/>
        </is>
      </c>
      <c r="CP35" s="2" t="inlineStr">
        <is>
          <t>resava</t>
        </is>
      </c>
      <c r="CQ35" s="2" t="inlineStr">
        <is>
          <t>3</t>
        </is>
      </c>
      <c r="CR35" s="2" t="inlineStr">
        <is>
          <t/>
        </is>
      </c>
      <c r="CS35" t="inlineStr">
        <is>
          <t>&lt;div&gt;pokrajina z redko posejanimi drevesi, z 
določenimi rastlinskimi združbami, ki so nastale zaradi paše in drugih oblik 
izkoriščanja&lt;br&gt;&lt;/div&gt;</t>
        </is>
      </c>
      <c r="CT35" s="2" t="inlineStr">
        <is>
          <t>hed|
ljunghed|
hedmark</t>
        </is>
      </c>
      <c r="CU35" s="2" t="inlineStr">
        <is>
          <t>3|
3|
3</t>
        </is>
      </c>
      <c r="CV35" s="2" t="inlineStr">
        <is>
          <t xml:space="preserve">|
|
</t>
        </is>
      </c>
      <c r="CW35" t="inlineStr">
        <is>
          <t>helt eller till stor del trädfri och buskfri mark med fältskikt eller bottenskikt av ris, gräs, enstaka örter respektive mossor och lavar</t>
        </is>
      </c>
    </row>
    <row r="36">
      <c r="A36" s="1" t="str">
        <f>HYPERLINK("https://iate.europa.eu/entry/result/1419262/all", "1419262")</f>
        <v>1419262</v>
      </c>
      <c r="B36" t="inlineStr">
        <is>
          <t>ENVIRONMENT</t>
        </is>
      </c>
      <c r="C36" t="inlineStr">
        <is>
          <t>ENVIRONMENT|natural environment</t>
        </is>
      </c>
      <c r="D36" t="inlineStr">
        <is>
          <t>yes</t>
        </is>
      </c>
      <c r="E36" t="inlineStr">
        <is>
          <t/>
        </is>
      </c>
      <c r="F36" t="inlineStr">
        <is>
          <t/>
        </is>
      </c>
      <c r="G36" t="inlineStr">
        <is>
          <t/>
        </is>
      </c>
      <c r="H36" t="inlineStr">
        <is>
          <t/>
        </is>
      </c>
      <c r="I36" t="inlineStr">
        <is>
          <t/>
        </is>
      </c>
      <c r="J36" t="inlineStr">
        <is>
          <t/>
        </is>
      </c>
      <c r="K36" t="inlineStr">
        <is>
          <t/>
        </is>
      </c>
      <c r="L36" t="inlineStr">
        <is>
          <t/>
        </is>
      </c>
      <c r="M36" t="inlineStr">
        <is>
          <t/>
        </is>
      </c>
      <c r="N36" s="2" t="inlineStr">
        <is>
          <t>erosionshæmmende stribe|
erosionshæmmende bælte</t>
        </is>
      </c>
      <c r="O36" s="2" t="inlineStr">
        <is>
          <t>3|
3</t>
        </is>
      </c>
      <c r="P36" s="2" t="inlineStr">
        <is>
          <t xml:space="preserve">|
</t>
        </is>
      </c>
      <c r="Q36" t="inlineStr">
        <is>
          <t/>
        </is>
      </c>
      <c r="R36" s="2" t="inlineStr">
        <is>
          <t>Erosionsschutzstreifen</t>
        </is>
      </c>
      <c r="S36" s="2" t="inlineStr">
        <is>
          <t>3</t>
        </is>
      </c>
      <c r="T36" s="2" t="inlineStr">
        <is>
          <t/>
        </is>
      </c>
      <c r="U36" t="inlineStr">
        <is>
          <t>ein mehr oder weniger durchlaufender Streifen entlang den Hoehenschichtlinien, gewoehnlich von unterschiedlicher Breite, bepflanzt mit Gras oder anderen erosionsbestaendigen Pflanzen. Dieser Streifen gehoert nicht zur normalen Frucht-Folge und kann geerntet werden oder auch nicht</t>
        </is>
      </c>
      <c r="V36" s="2" t="inlineStr">
        <is>
          <t>ζώνη ανάσχεσης|
λωρίδα προστασίας</t>
        </is>
      </c>
      <c r="W36" s="2" t="inlineStr">
        <is>
          <t>3|
3</t>
        </is>
      </c>
      <c r="X36" s="2" t="inlineStr">
        <is>
          <t xml:space="preserve">preferred|
</t>
        </is>
      </c>
      <c r="Y36" t="inlineStr">
        <is>
          <t>ζώνη με μόνιμη βλάστηση που αναπτύσσεται περιμετρικά των αγρών σε περιοχές που υπάρχει γειτνίαση με υδάτινους όγκους και διόδους επιφανειακής μεταφοράς του νερού όπως λίμνες, ποτάμια, αυλάκια, χαντάκια, ταμιευτήρες, κ.λ.π.</t>
        </is>
      </c>
      <c r="Z36" s="2" t="inlineStr">
        <is>
          <t>buffer strip</t>
        </is>
      </c>
      <c r="AA36" s="2" t="inlineStr">
        <is>
          <t>3</t>
        </is>
      </c>
      <c r="AB36" s="2" t="inlineStr">
        <is>
          <t/>
        </is>
      </c>
      <c r="AC36" t="inlineStr">
        <is>
          <t>area of natural vegetation cover (grass, bushes or trees) at the margin
 of fields, arable land, transport infrastructures and water courses</t>
        </is>
      </c>
      <c r="AD36" s="2" t="inlineStr">
        <is>
          <t>franja de protección</t>
        </is>
      </c>
      <c r="AE36" s="2" t="inlineStr">
        <is>
          <t>3</t>
        </is>
      </c>
      <c r="AF36" s="2" t="inlineStr">
        <is>
          <t/>
        </is>
      </c>
      <c r="AG36" t="inlineStr">
        <is>
          <t>banda más o menos permanente, siguiendo la curva de nivel, generalmente de ancho variable, plantada con hierba u otra vegetación resistente a la erosión, que no forma parte del cultivo normal de rotación y que puede o no ser recolectada</t>
        </is>
      </c>
      <c r="AH36" t="inlineStr">
        <is>
          <t/>
        </is>
      </c>
      <c r="AI36" t="inlineStr">
        <is>
          <t/>
        </is>
      </c>
      <c r="AJ36" t="inlineStr">
        <is>
          <t/>
        </is>
      </c>
      <c r="AK36" t="inlineStr">
        <is>
          <t/>
        </is>
      </c>
      <c r="AL36" s="2" t="inlineStr">
        <is>
          <t>suojakaista</t>
        </is>
      </c>
      <c r="AM36" s="2" t="inlineStr">
        <is>
          <t>3</t>
        </is>
      </c>
      <c r="AN36" s="2" t="inlineStr">
        <is>
          <t/>
        </is>
      </c>
      <c r="AO36" t="inlineStr">
        <is>
          <t/>
        </is>
      </c>
      <c r="AP36" s="2" t="inlineStr">
        <is>
          <t>bande-tampon</t>
        </is>
      </c>
      <c r="AQ36" s="2" t="inlineStr">
        <is>
          <t>3</t>
        </is>
      </c>
      <c r="AR36" s="2" t="inlineStr">
        <is>
          <t/>
        </is>
      </c>
      <c r="AS36" t="inlineStr">
        <is>
          <t/>
        </is>
      </c>
      <c r="AT36" s="2" t="inlineStr">
        <is>
          <t>stiall mhaoláin</t>
        </is>
      </c>
      <c r="AU36" s="2" t="inlineStr">
        <is>
          <t>3</t>
        </is>
      </c>
      <c r="AV36" s="2" t="inlineStr">
        <is>
          <t/>
        </is>
      </c>
      <c r="AW36" t="inlineStr">
        <is>
          <t/>
        </is>
      </c>
      <c r="AX36" t="inlineStr">
        <is>
          <t/>
        </is>
      </c>
      <c r="AY36" t="inlineStr">
        <is>
          <t/>
        </is>
      </c>
      <c r="AZ36" t="inlineStr">
        <is>
          <t/>
        </is>
      </c>
      <c r="BA36" t="inlineStr">
        <is>
          <t/>
        </is>
      </c>
      <c r="BB36" t="inlineStr">
        <is>
          <t/>
        </is>
      </c>
      <c r="BC36" t="inlineStr">
        <is>
          <t/>
        </is>
      </c>
      <c r="BD36" t="inlineStr">
        <is>
          <t/>
        </is>
      </c>
      <c r="BE36" t="inlineStr">
        <is>
          <t/>
        </is>
      </c>
      <c r="BF36" s="2" t="inlineStr">
        <is>
          <t>striscia semi-permanente</t>
        </is>
      </c>
      <c r="BG36" s="2" t="inlineStr">
        <is>
          <t>3</t>
        </is>
      </c>
      <c r="BH36" s="2" t="inlineStr">
        <is>
          <t/>
        </is>
      </c>
      <c r="BI36" t="inlineStr">
        <is>
          <t/>
        </is>
      </c>
      <c r="BJ36" s="2" t="inlineStr">
        <is>
          <t>apsauginė juosta</t>
        </is>
      </c>
      <c r="BK36" s="2" t="inlineStr">
        <is>
          <t>3</t>
        </is>
      </c>
      <c r="BL36" s="2" t="inlineStr">
        <is>
          <t/>
        </is>
      </c>
      <c r="BM36" t="inlineStr">
        <is>
          <t>teritorija, kurioje ribojama veikla siekiant apsaugoti kitas teritorijas, objektus ar aplinką</t>
        </is>
      </c>
      <c r="BN36" s="2" t="inlineStr">
        <is>
          <t>buferjosla</t>
        </is>
      </c>
      <c r="BO36" s="2" t="inlineStr">
        <is>
          <t>3</t>
        </is>
      </c>
      <c r="BP36" s="2" t="inlineStr">
        <is>
          <t/>
        </is>
      </c>
      <c r="BQ36" t="inlineStr">
        <is>
          <t/>
        </is>
      </c>
      <c r="BR36" t="inlineStr">
        <is>
          <t/>
        </is>
      </c>
      <c r="BS36" t="inlineStr">
        <is>
          <t/>
        </is>
      </c>
      <c r="BT36" t="inlineStr">
        <is>
          <t/>
        </is>
      </c>
      <c r="BU36" t="inlineStr">
        <is>
          <t/>
        </is>
      </c>
      <c r="BV36" s="2" t="inlineStr">
        <is>
          <t>bufferstrook</t>
        </is>
      </c>
      <c r="BW36" s="2" t="inlineStr">
        <is>
          <t>3</t>
        </is>
      </c>
      <c r="BX36" s="2" t="inlineStr">
        <is>
          <t/>
        </is>
      </c>
      <c r="BY36" t="inlineStr">
        <is>
          <t/>
        </is>
      </c>
      <c r="BZ36" s="2" t="inlineStr">
        <is>
          <t>strefa buforowa</t>
        </is>
      </c>
      <c r="CA36" s="2" t="inlineStr">
        <is>
          <t>3</t>
        </is>
      </c>
      <c r="CB36" s="2" t="inlineStr">
        <is>
          <t/>
        </is>
      </c>
      <c r="CC36" t="inlineStr">
        <is>
          <t/>
        </is>
      </c>
      <c r="CD36" s="2" t="inlineStr">
        <is>
          <t>zona-tampão ripícola</t>
        </is>
      </c>
      <c r="CE36" s="2" t="inlineStr">
        <is>
          <t>3</t>
        </is>
      </c>
      <c r="CF36" s="2" t="inlineStr">
        <is>
          <t/>
        </is>
      </c>
      <c r="CG36" t="inlineStr">
        <is>
          <t/>
        </is>
      </c>
      <c r="CH36" t="inlineStr">
        <is>
          <t/>
        </is>
      </c>
      <c r="CI36" t="inlineStr">
        <is>
          <t/>
        </is>
      </c>
      <c r="CJ36" t="inlineStr">
        <is>
          <t/>
        </is>
      </c>
      <c r="CK36" t="inlineStr">
        <is>
          <t/>
        </is>
      </c>
      <c r="CL36" t="inlineStr">
        <is>
          <t/>
        </is>
      </c>
      <c r="CM36" t="inlineStr">
        <is>
          <t/>
        </is>
      </c>
      <c r="CN36" t="inlineStr">
        <is>
          <t/>
        </is>
      </c>
      <c r="CO36" t="inlineStr">
        <is>
          <t/>
        </is>
      </c>
      <c r="CP36" s="2" t="inlineStr">
        <is>
          <t>varovalni pas</t>
        </is>
      </c>
      <c r="CQ36" s="2" t="inlineStr">
        <is>
          <t>3</t>
        </is>
      </c>
      <c r="CR36" s="2" t="inlineStr">
        <is>
          <t/>
        </is>
      </c>
      <c r="CS36" t="inlineStr">
        <is>
          <t/>
        </is>
      </c>
      <c r="CT36" s="2" t="inlineStr">
        <is>
          <t>erosionsskyddande vegetationsremsa</t>
        </is>
      </c>
      <c r="CU36" s="2" t="inlineStr">
        <is>
          <t>3</t>
        </is>
      </c>
      <c r="CV36" s="2" t="inlineStr">
        <is>
          <t/>
        </is>
      </c>
      <c r="CW36" t="inlineStr">
        <is>
          <t/>
        </is>
      </c>
    </row>
    <row r="37">
      <c r="A37" s="1" t="str">
        <f>HYPERLINK("https://iate.europa.eu/entry/result/1485408/all", "1485408")</f>
        <v>1485408</v>
      </c>
      <c r="B37" t="inlineStr">
        <is>
          <t>ENVIRONMENT</t>
        </is>
      </c>
      <c r="C37" t="inlineStr">
        <is>
          <t>ENVIRONMENT|natural environment</t>
        </is>
      </c>
      <c r="D37" t="inlineStr">
        <is>
          <t>yes</t>
        </is>
      </c>
      <c r="E37" t="inlineStr">
        <is>
          <t/>
        </is>
      </c>
      <c r="F37" t="inlineStr">
        <is>
          <t/>
        </is>
      </c>
      <c r="G37" t="inlineStr">
        <is>
          <t/>
        </is>
      </c>
      <c r="H37" t="inlineStr">
        <is>
          <t/>
        </is>
      </c>
      <c r="I37" t="inlineStr">
        <is>
          <t/>
        </is>
      </c>
      <c r="J37" s="2" t="inlineStr">
        <is>
          <t>přírodní propad</t>
        </is>
      </c>
      <c r="K37" s="2" t="inlineStr">
        <is>
          <t>3</t>
        </is>
      </c>
      <c r="L37" s="2" t="inlineStr">
        <is>
          <t/>
        </is>
      </c>
      <c r="M37" t="inlineStr">
        <is>
          <t>prostředí jako místo, kde se nepotřebné výstupy
ekonomiky a spotřebované produkty v určité fázi svého životního cyklu ukládají nebo přeměňují na jiné formy hmoty a energie</t>
        </is>
      </c>
      <c r="N37" s="2" t="inlineStr">
        <is>
          <t>naturligt dræn</t>
        </is>
      </c>
      <c r="O37" s="2" t="inlineStr">
        <is>
          <t>3</t>
        </is>
      </c>
      <c r="P37" s="2" t="inlineStr">
        <is>
          <t/>
        </is>
      </c>
      <c r="Q37" t="inlineStr">
        <is>
          <t/>
        </is>
      </c>
      <c r="R37" s="2" t="inlineStr">
        <is>
          <t>natürliche Senke|
natürlicher Abbau</t>
        </is>
      </c>
      <c r="S37" s="2" t="inlineStr">
        <is>
          <t>3|
3</t>
        </is>
      </c>
      <c r="T37" s="2" t="inlineStr">
        <is>
          <t xml:space="preserve">|
</t>
        </is>
      </c>
      <c r="U37" t="inlineStr">
        <is>
          <t/>
        </is>
      </c>
      <c r="V37" s="2" t="inlineStr">
        <is>
          <t>φυσική καταβόθρα</t>
        </is>
      </c>
      <c r="W37" s="2" t="inlineStr">
        <is>
          <t>3</t>
        </is>
      </c>
      <c r="X37" s="2" t="inlineStr">
        <is>
          <t/>
        </is>
      </c>
      <c r="Y37" t="inlineStr">
        <is>
          <t>τμήμα ενός οικοσυστήματος της Γης που αφαιρεί ρύπους ή ενέργεια από έναν θάλαμο και τους αποθηκεύει, μεταβολίζει ή μεταφέρει σε άλλο θάλαμο</t>
        </is>
      </c>
      <c r="Z37" s="2" t="inlineStr">
        <is>
          <t>natural sink</t>
        </is>
      </c>
      <c r="AA37" s="2" t="inlineStr">
        <is>
          <t>3</t>
        </is>
      </c>
      <c r="AB37" s="2" t="inlineStr">
        <is>
          <t/>
        </is>
      </c>
      <c r="AC37" t="inlineStr">
        <is>
          <t>component of an ecosystem of the earth that removes pollutants or energy from a compartment and stores them, metabolises them or transfers them to another compartment</t>
        </is>
      </c>
      <c r="AD37" t="inlineStr">
        <is>
          <t/>
        </is>
      </c>
      <c r="AE37" t="inlineStr">
        <is>
          <t/>
        </is>
      </c>
      <c r="AF37" t="inlineStr">
        <is>
          <t/>
        </is>
      </c>
      <c r="AG37" t="inlineStr">
        <is>
          <t/>
        </is>
      </c>
      <c r="AH37" s="2" t="inlineStr">
        <is>
          <t>looduslik neeldaja</t>
        </is>
      </c>
      <c r="AI37" s="2" t="inlineStr">
        <is>
          <t>3</t>
        </is>
      </c>
      <c r="AJ37" s="2" t="inlineStr">
        <is>
          <t/>
        </is>
      </c>
      <c r="AK37" t="inlineStr">
        <is>
          <t/>
        </is>
      </c>
      <c r="AL37" s="2" t="inlineStr">
        <is>
          <t>luonnollinen nielu</t>
        </is>
      </c>
      <c r="AM37" s="2" t="inlineStr">
        <is>
          <t>1</t>
        </is>
      </c>
      <c r="AN37" s="2" t="inlineStr">
        <is>
          <t/>
        </is>
      </c>
      <c r="AO37" t="inlineStr">
        <is>
          <t/>
        </is>
      </c>
      <c r="AP37" s="2" t="inlineStr">
        <is>
          <t>puits naturel</t>
        </is>
      </c>
      <c r="AQ37" s="2" t="inlineStr">
        <is>
          <t>3</t>
        </is>
      </c>
      <c r="AR37" s="2" t="inlineStr">
        <is>
          <t/>
        </is>
      </c>
      <c r="AS37" t="inlineStr">
        <is>
          <t>processus physico-chimique naturel qui contribue, à l'exception des produits chimiques d'origine anthropique, à faire disparaître définitivement une espèce chimique d'un milieu</t>
        </is>
      </c>
      <c r="AT37" s="2" t="inlineStr">
        <is>
          <t>linn nádúrtha</t>
        </is>
      </c>
      <c r="AU37" s="2" t="inlineStr">
        <is>
          <t>3</t>
        </is>
      </c>
      <c r="AV37" s="2" t="inlineStr">
        <is>
          <t/>
        </is>
      </c>
      <c r="AW37" t="inlineStr">
        <is>
          <t/>
        </is>
      </c>
      <c r="AX37" t="inlineStr">
        <is>
          <t/>
        </is>
      </c>
      <c r="AY37" t="inlineStr">
        <is>
          <t/>
        </is>
      </c>
      <c r="AZ37" t="inlineStr">
        <is>
          <t/>
        </is>
      </c>
      <c r="BA37" t="inlineStr">
        <is>
          <t/>
        </is>
      </c>
      <c r="BB37" s="2" t="inlineStr">
        <is>
          <t>természetes elnyelő</t>
        </is>
      </c>
      <c r="BC37" s="2" t="inlineStr">
        <is>
          <t>4</t>
        </is>
      </c>
      <c r="BD37" s="2" t="inlineStr">
        <is>
          <t/>
        </is>
      </c>
      <c r="BE37" t="inlineStr">
        <is>
          <t/>
        </is>
      </c>
      <c r="BF37" t="inlineStr">
        <is>
          <t/>
        </is>
      </c>
      <c r="BG37" t="inlineStr">
        <is>
          <t/>
        </is>
      </c>
      <c r="BH37" t="inlineStr">
        <is>
          <t/>
        </is>
      </c>
      <c r="BI37" t="inlineStr">
        <is>
          <t/>
        </is>
      </c>
      <c r="BJ37" s="2" t="inlineStr">
        <is>
          <t>natūralus absorbentas</t>
        </is>
      </c>
      <c r="BK37" s="2" t="inlineStr">
        <is>
          <t>3</t>
        </is>
      </c>
      <c r="BL37" s="2" t="inlineStr">
        <is>
          <t/>
        </is>
      </c>
      <c r="BM37" t="inlineStr">
        <is>
          <t/>
        </is>
      </c>
      <c r="BN37" t="inlineStr">
        <is>
          <t/>
        </is>
      </c>
      <c r="BO37" t="inlineStr">
        <is>
          <t/>
        </is>
      </c>
      <c r="BP37" t="inlineStr">
        <is>
          <t/>
        </is>
      </c>
      <c r="BQ37" t="inlineStr">
        <is>
          <t/>
        </is>
      </c>
      <c r="BR37" t="inlineStr">
        <is>
          <t/>
        </is>
      </c>
      <c r="BS37" t="inlineStr">
        <is>
          <t/>
        </is>
      </c>
      <c r="BT37" t="inlineStr">
        <is>
          <t/>
        </is>
      </c>
      <c r="BU37" t="inlineStr">
        <is>
          <t/>
        </is>
      </c>
      <c r="BV37" s="2" t="inlineStr">
        <is>
          <t>natuurlijke put</t>
        </is>
      </c>
      <c r="BW37" s="2" t="inlineStr">
        <is>
          <t>3</t>
        </is>
      </c>
      <c r="BX37" s="2" t="inlineStr">
        <is>
          <t/>
        </is>
      </c>
      <c r="BY37" t="inlineStr">
        <is>
          <t/>
        </is>
      </c>
      <c r="BZ37" s="2" t="inlineStr">
        <is>
          <t>naturalny pochłaniacz</t>
        </is>
      </c>
      <c r="CA37" s="2" t="inlineStr">
        <is>
          <t>3</t>
        </is>
      </c>
      <c r="CB37" s="2" t="inlineStr">
        <is>
          <t/>
        </is>
      </c>
      <c r="CC37" t="inlineStr">
        <is>
          <t/>
        </is>
      </c>
      <c r="CD37" s="2" t="inlineStr">
        <is>
          <t>sumidouro natural</t>
        </is>
      </c>
      <c r="CE37" s="2" t="inlineStr">
        <is>
          <t>3</t>
        </is>
      </c>
      <c r="CF37" s="2" t="inlineStr">
        <is>
          <t/>
        </is>
      </c>
      <c r="CG37" t="inlineStr">
        <is>
          <t/>
        </is>
      </c>
      <c r="CH37" t="inlineStr">
        <is>
          <t/>
        </is>
      </c>
      <c r="CI37" t="inlineStr">
        <is>
          <t/>
        </is>
      </c>
      <c r="CJ37" t="inlineStr">
        <is>
          <t/>
        </is>
      </c>
      <c r="CK37" t="inlineStr">
        <is>
          <t/>
        </is>
      </c>
      <c r="CL37" t="inlineStr">
        <is>
          <t/>
        </is>
      </c>
      <c r="CM37" t="inlineStr">
        <is>
          <t/>
        </is>
      </c>
      <c r="CN37" t="inlineStr">
        <is>
          <t/>
        </is>
      </c>
      <c r="CO37" t="inlineStr">
        <is>
          <t/>
        </is>
      </c>
      <c r="CP37" s="2" t="inlineStr">
        <is>
          <t>naravni ponor</t>
        </is>
      </c>
      <c r="CQ37" s="2" t="inlineStr">
        <is>
          <t>3</t>
        </is>
      </c>
      <c r="CR37" s="2" t="inlineStr">
        <is>
          <t/>
        </is>
      </c>
      <c r="CS37" t="inlineStr">
        <is>
          <t/>
        </is>
      </c>
      <c r="CT37" s="2" t="inlineStr">
        <is>
          <t>naturlig sänka</t>
        </is>
      </c>
      <c r="CU37" s="2" t="inlineStr">
        <is>
          <t>3</t>
        </is>
      </c>
      <c r="CV37" s="2" t="inlineStr">
        <is>
          <t/>
        </is>
      </c>
      <c r="CW37" t="inlineStr">
        <is>
          <t/>
        </is>
      </c>
    </row>
    <row r="38">
      <c r="A38" s="1" t="str">
        <f>HYPERLINK("https://iate.europa.eu/entry/result/1498110/all", "1498110")</f>
        <v>1498110</v>
      </c>
      <c r="B38" t="inlineStr">
        <is>
          <t>SCIENCE</t>
        </is>
      </c>
      <c r="C38" t="inlineStr">
        <is>
          <t>SCIENCE|natural and applied sciences|life sciences|biology</t>
        </is>
      </c>
      <c r="D38" t="inlineStr">
        <is>
          <t>yes</t>
        </is>
      </c>
      <c r="E38" t="inlineStr">
        <is>
          <t/>
        </is>
      </c>
      <c r="F38" t="inlineStr">
        <is>
          <t/>
        </is>
      </c>
      <c r="G38" t="inlineStr">
        <is>
          <t/>
        </is>
      </c>
      <c r="H38" t="inlineStr">
        <is>
          <t/>
        </is>
      </c>
      <c r="I38" t="inlineStr">
        <is>
          <t/>
        </is>
      </c>
      <c r="J38" t="inlineStr">
        <is>
          <t/>
        </is>
      </c>
      <c r="K38" t="inlineStr">
        <is>
          <t/>
        </is>
      </c>
      <c r="L38" t="inlineStr">
        <is>
          <t/>
        </is>
      </c>
      <c r="M38" t="inlineStr">
        <is>
          <t/>
        </is>
      </c>
      <c r="N38" s="2" t="inlineStr">
        <is>
          <t>biologisk kredsløb</t>
        </is>
      </c>
      <c r="O38" s="2" t="inlineStr">
        <is>
          <t>3</t>
        </is>
      </c>
      <c r="P38" s="2" t="inlineStr">
        <is>
          <t/>
        </is>
      </c>
      <c r="Q38" t="inlineStr">
        <is>
          <t/>
        </is>
      </c>
      <c r="R38" s="2" t="inlineStr">
        <is>
          <t>Biozyklus|
Biologischer Kreislauf</t>
        </is>
      </c>
      <c r="S38" s="2" t="inlineStr">
        <is>
          <t>3|
3</t>
        </is>
      </c>
      <c r="T38" s="2" t="inlineStr">
        <is>
          <t xml:space="preserve">|
</t>
        </is>
      </c>
      <c r="U38" t="inlineStr">
        <is>
          <t>biologischer Kreislauf; wiederkehrender Ablauf biologischer Funktionszustaende in Zellen, Organen, Organismen</t>
        </is>
      </c>
      <c r="V38" s="2" t="inlineStr">
        <is>
          <t>βιολογικός κύκλος</t>
        </is>
      </c>
      <c r="W38" s="2" t="inlineStr">
        <is>
          <t>3</t>
        </is>
      </c>
      <c r="X38" s="2" t="inlineStr">
        <is>
          <t/>
        </is>
      </c>
      <c r="Y38" t="inlineStr">
        <is>
          <t>σειρά μεταβολών και βιολογικών γεγονότων που διαδέχονται το ένα το άλλο, φτάνοντας στην αρχική κατάσταση στο τέλος του κύκλου, όπως συμβαίνει στον κύκλο ζωής πολλών ζωικών και φυτικών οργανισμών</t>
        </is>
      </c>
      <c r="Z38" s="2" t="inlineStr">
        <is>
          <t>biological cycle|
biocycle</t>
        </is>
      </c>
      <c r="AA38" s="2" t="inlineStr">
        <is>
          <t>3|
1</t>
        </is>
      </c>
      <c r="AB38" s="2" t="inlineStr">
        <is>
          <t>|
deprecated</t>
        </is>
      </c>
      <c r="AC38" t="inlineStr">
        <is>
          <t>series of transformations or biological events which follow one after the other one, reaching at the end of the cycle the initial conditions, as in the life cycle of many animal and plant organisms</t>
        </is>
      </c>
      <c r="AD38" s="2" t="inlineStr">
        <is>
          <t>ciclo biológico|
biociclo</t>
        </is>
      </c>
      <c r="AE38" s="2" t="inlineStr">
        <is>
          <t>3|
2</t>
        </is>
      </c>
      <c r="AF38" s="2" t="inlineStr">
        <is>
          <t xml:space="preserve">|
</t>
        </is>
      </c>
      <c r="AG38" t="inlineStr">
        <is>
          <t/>
        </is>
      </c>
      <c r="AH38" t="inlineStr">
        <is>
          <t/>
        </is>
      </c>
      <c r="AI38" t="inlineStr">
        <is>
          <t/>
        </is>
      </c>
      <c r="AJ38" t="inlineStr">
        <is>
          <t/>
        </is>
      </c>
      <c r="AK38" t="inlineStr">
        <is>
          <t/>
        </is>
      </c>
      <c r="AL38" s="2" t="inlineStr">
        <is>
          <t>luonnon kiertokulku</t>
        </is>
      </c>
      <c r="AM38" s="2" t="inlineStr">
        <is>
          <t>3</t>
        </is>
      </c>
      <c r="AN38" s="2" t="inlineStr">
        <is>
          <t/>
        </is>
      </c>
      <c r="AO38" t="inlineStr">
        <is>
          <t/>
        </is>
      </c>
      <c r="AP38" s="2" t="inlineStr">
        <is>
          <t>cycle biologique|
biocycle</t>
        </is>
      </c>
      <c r="AQ38" s="2" t="inlineStr">
        <is>
          <t>3|
2</t>
        </is>
      </c>
      <c r="AR38" s="2" t="inlineStr">
        <is>
          <t xml:space="preserve">|
</t>
        </is>
      </c>
      <c r="AS38" t="inlineStr">
        <is>
          <t/>
        </is>
      </c>
      <c r="AT38" s="2" t="inlineStr">
        <is>
          <t>bith-thriall</t>
        </is>
      </c>
      <c r="AU38" s="2" t="inlineStr">
        <is>
          <t>3</t>
        </is>
      </c>
      <c r="AV38" s="2" t="inlineStr">
        <is>
          <t/>
        </is>
      </c>
      <c r="AW38" t="inlineStr">
        <is>
          <t/>
        </is>
      </c>
      <c r="AX38" t="inlineStr">
        <is>
          <t/>
        </is>
      </c>
      <c r="AY38" t="inlineStr">
        <is>
          <t/>
        </is>
      </c>
      <c r="AZ38" t="inlineStr">
        <is>
          <t/>
        </is>
      </c>
      <c r="BA38" t="inlineStr">
        <is>
          <t/>
        </is>
      </c>
      <c r="BB38" t="inlineStr">
        <is>
          <t/>
        </is>
      </c>
      <c r="BC38" t="inlineStr">
        <is>
          <t/>
        </is>
      </c>
      <c r="BD38" t="inlineStr">
        <is>
          <t/>
        </is>
      </c>
      <c r="BE38" t="inlineStr">
        <is>
          <t/>
        </is>
      </c>
      <c r="BF38" s="2" t="inlineStr">
        <is>
          <t>ciclo biologico</t>
        </is>
      </c>
      <c r="BG38" s="2" t="inlineStr">
        <is>
          <t>3</t>
        </is>
      </c>
      <c r="BH38" s="2" t="inlineStr">
        <is>
          <t/>
        </is>
      </c>
      <c r="BI38" t="inlineStr">
        <is>
          <t>svolgimento dei processi di riproduzione e di accrescimento che conduce da un individuo ad altri simili</t>
        </is>
      </c>
      <c r="BJ38" s="2" t="inlineStr">
        <is>
          <t>biologinis ciklas|
biociklas</t>
        </is>
      </c>
      <c r="BK38" s="2" t="inlineStr">
        <is>
          <t>3|
3</t>
        </is>
      </c>
      <c r="BL38" s="2" t="inlineStr">
        <is>
          <t xml:space="preserve">|
</t>
        </is>
      </c>
      <c r="BM38" t="inlineStr">
        <is>
          <t>medžiagų apytakos ekosistemose uždaras ratas</t>
        </is>
      </c>
      <c r="BN38" t="inlineStr">
        <is>
          <t/>
        </is>
      </c>
      <c r="BO38" t="inlineStr">
        <is>
          <t/>
        </is>
      </c>
      <c r="BP38" t="inlineStr">
        <is>
          <t/>
        </is>
      </c>
      <c r="BQ38" t="inlineStr">
        <is>
          <t/>
        </is>
      </c>
      <c r="BR38" t="inlineStr">
        <is>
          <t/>
        </is>
      </c>
      <c r="BS38" t="inlineStr">
        <is>
          <t/>
        </is>
      </c>
      <c r="BT38" t="inlineStr">
        <is>
          <t/>
        </is>
      </c>
      <c r="BU38" t="inlineStr">
        <is>
          <t/>
        </is>
      </c>
      <c r="BV38" s="2" t="inlineStr">
        <is>
          <t>biologische kringloop|
biologische cyclus</t>
        </is>
      </c>
      <c r="BW38" s="2" t="inlineStr">
        <is>
          <t>3|
3</t>
        </is>
      </c>
      <c r="BX38" s="2" t="inlineStr">
        <is>
          <t xml:space="preserve">|
</t>
        </is>
      </c>
      <c r="BY38" t="inlineStr">
        <is>
          <t/>
        </is>
      </c>
      <c r="BZ38" s="2" t="inlineStr">
        <is>
          <t>cykl biologiczny</t>
        </is>
      </c>
      <c r="CA38" s="2" t="inlineStr">
        <is>
          <t>3</t>
        </is>
      </c>
      <c r="CB38" s="2" t="inlineStr">
        <is>
          <t/>
        </is>
      </c>
      <c r="CC38" t="inlineStr">
        <is>
          <t>zespół przeobrażeń lub zdarzeń biologicznych, następujących po sobie i kolejno się powtarzających np. cykl życiowy organizmów roślinnych i zwierzęcych</t>
        </is>
      </c>
      <c r="CD38" s="2" t="inlineStr">
        <is>
          <t>ciclo biológico</t>
        </is>
      </c>
      <c r="CE38" s="2" t="inlineStr">
        <is>
          <t>3</t>
        </is>
      </c>
      <c r="CF38" s="2" t="inlineStr">
        <is>
          <t/>
        </is>
      </c>
      <c r="CG38" t="inlineStr">
        <is>
          <t/>
        </is>
      </c>
      <c r="CH38" t="inlineStr">
        <is>
          <t/>
        </is>
      </c>
      <c r="CI38" t="inlineStr">
        <is>
          <t/>
        </is>
      </c>
      <c r="CJ38" t="inlineStr">
        <is>
          <t/>
        </is>
      </c>
      <c r="CK38" t="inlineStr">
        <is>
          <t/>
        </is>
      </c>
      <c r="CL38" t="inlineStr">
        <is>
          <t/>
        </is>
      </c>
      <c r="CM38" t="inlineStr">
        <is>
          <t/>
        </is>
      </c>
      <c r="CN38" t="inlineStr">
        <is>
          <t/>
        </is>
      </c>
      <c r="CO38" t="inlineStr">
        <is>
          <t/>
        </is>
      </c>
      <c r="CP38" s="2" t="inlineStr">
        <is>
          <t>biološki krog</t>
        </is>
      </c>
      <c r="CQ38" s="2" t="inlineStr">
        <is>
          <t>3</t>
        </is>
      </c>
      <c r="CR38" s="2" t="inlineStr">
        <is>
          <t/>
        </is>
      </c>
      <c r="CS38" t="inlineStr">
        <is>
          <t/>
        </is>
      </c>
      <c r="CT38" s="2" t="inlineStr">
        <is>
          <t>biologiskt kretslopp</t>
        </is>
      </c>
      <c r="CU38" s="2" t="inlineStr">
        <is>
          <t>3</t>
        </is>
      </c>
      <c r="CV38" s="2" t="inlineStr">
        <is>
          <t/>
        </is>
      </c>
      <c r="CW38" t="inlineStr">
        <is>
          <t/>
        </is>
      </c>
    </row>
    <row r="39">
      <c r="A39" s="1" t="str">
        <f>HYPERLINK("https://iate.europa.eu/entry/result/1592531/all", "1592531")</f>
        <v>1592531</v>
      </c>
      <c r="B39" t="inlineStr">
        <is>
          <t>ECONOMICS;SOCIAL QUESTIONS</t>
        </is>
      </c>
      <c r="C39" t="inlineStr">
        <is>
          <t>ECONOMICS|economic analysis|statistics|EU statistics;SOCIAL QUESTIONS|construction and town planning|built-up area|urban centre</t>
        </is>
      </c>
      <c r="D39" t="inlineStr">
        <is>
          <t>yes</t>
        </is>
      </c>
      <c r="E39" t="inlineStr">
        <is>
          <t/>
        </is>
      </c>
      <c r="F39" t="inlineStr">
        <is>
          <t/>
        </is>
      </c>
      <c r="G39" t="inlineStr">
        <is>
          <t/>
        </is>
      </c>
      <c r="H39" t="inlineStr">
        <is>
          <t/>
        </is>
      </c>
      <c r="I39" t="inlineStr">
        <is>
          <t/>
        </is>
      </c>
      <c r="J39" s="2" t="inlineStr">
        <is>
          <t>městské centrum</t>
        </is>
      </c>
      <c r="K39" s="2" t="inlineStr">
        <is>
          <t>3</t>
        </is>
      </c>
      <c r="L39" s="2" t="inlineStr">
        <is>
          <t/>
        </is>
      </c>
      <c r="M39" t="inlineStr">
        <is>
          <t/>
        </is>
      </c>
      <c r="N39" s="2" t="inlineStr">
        <is>
          <t>telefoncentral|
urbancentral</t>
        </is>
      </c>
      <c r="O39" s="2" t="inlineStr">
        <is>
          <t>3|
3</t>
        </is>
      </c>
      <c r="P39" s="2" t="inlineStr">
        <is>
          <t xml:space="preserve">|
</t>
        </is>
      </c>
      <c r="Q39" t="inlineStr">
        <is>
          <t/>
        </is>
      </c>
      <c r="R39" s="2" t="inlineStr">
        <is>
          <t>Stadtfernamt</t>
        </is>
      </c>
      <c r="S39" s="2" t="inlineStr">
        <is>
          <t>3</t>
        </is>
      </c>
      <c r="T39" s="2" t="inlineStr">
        <is>
          <t/>
        </is>
      </c>
      <c r="U39" t="inlineStr">
        <is>
          <t/>
        </is>
      </c>
      <c r="V39" s="2" t="inlineStr">
        <is>
          <t>αστικό κέντρο</t>
        </is>
      </c>
      <c r="W39" s="2" t="inlineStr">
        <is>
          <t>3</t>
        </is>
      </c>
      <c r="X39" s="2" t="inlineStr">
        <is>
          <t/>
        </is>
      </c>
      <c r="Y39" t="inlineStr">
        <is>
          <t/>
        </is>
      </c>
      <c r="Z39" s="2" t="inlineStr">
        <is>
          <t>urban centre|
urban center</t>
        </is>
      </c>
      <c r="AA39" s="2" t="inlineStr">
        <is>
          <t>3|
1</t>
        </is>
      </c>
      <c r="AB39" s="2" t="inlineStr">
        <is>
          <t xml:space="preserve">|
</t>
        </is>
      </c>
      <c r="AC39" t="inlineStr">
        <is>
          <t>cluster of contiguous grid cells of 1 km² (excluding diagonals) with a population density of at least 1 500 inhabitants per km² and collectively a minimum population of 50 000 inhabitants after gap-filling</t>
        </is>
      </c>
      <c r="AD39" s="2" t="inlineStr">
        <is>
          <t>central urbana</t>
        </is>
      </c>
      <c r="AE39" s="2" t="inlineStr">
        <is>
          <t>3</t>
        </is>
      </c>
      <c r="AF39" s="2" t="inlineStr">
        <is>
          <t/>
        </is>
      </c>
      <c r="AG39" t="inlineStr">
        <is>
          <t/>
        </is>
      </c>
      <c r="AH39" t="inlineStr">
        <is>
          <t/>
        </is>
      </c>
      <c r="AI39" t="inlineStr">
        <is>
          <t/>
        </is>
      </c>
      <c r="AJ39" t="inlineStr">
        <is>
          <t/>
        </is>
      </c>
      <c r="AK39" t="inlineStr">
        <is>
          <t/>
        </is>
      </c>
      <c r="AL39" t="inlineStr">
        <is>
          <t/>
        </is>
      </c>
      <c r="AM39" t="inlineStr">
        <is>
          <t/>
        </is>
      </c>
      <c r="AN39" t="inlineStr">
        <is>
          <t/>
        </is>
      </c>
      <c r="AO39" t="inlineStr">
        <is>
          <t/>
        </is>
      </c>
      <c r="AP39" s="2" t="inlineStr">
        <is>
          <t>centre urbain</t>
        </is>
      </c>
      <c r="AQ39" s="2" t="inlineStr">
        <is>
          <t>3</t>
        </is>
      </c>
      <c r="AR39" s="2" t="inlineStr">
        <is>
          <t/>
        </is>
      </c>
      <c r="AS39" t="inlineStr">
        <is>
          <t>central téléphonique assurant les établissements de communication entre les abonnés d'une même zone urbaine</t>
        </is>
      </c>
      <c r="AT39" s="2" t="inlineStr">
        <is>
          <t>lárionad uirbeach</t>
        </is>
      </c>
      <c r="AU39" s="2" t="inlineStr">
        <is>
          <t>3</t>
        </is>
      </c>
      <c r="AV39" s="2" t="inlineStr">
        <is>
          <t/>
        </is>
      </c>
      <c r="AW39" t="inlineStr">
        <is>
          <t/>
        </is>
      </c>
      <c r="AX39" t="inlineStr">
        <is>
          <t/>
        </is>
      </c>
      <c r="AY39" t="inlineStr">
        <is>
          <t/>
        </is>
      </c>
      <c r="AZ39" t="inlineStr">
        <is>
          <t/>
        </is>
      </c>
      <c r="BA39" t="inlineStr">
        <is>
          <t/>
        </is>
      </c>
      <c r="BB39" t="inlineStr">
        <is>
          <t/>
        </is>
      </c>
      <c r="BC39" t="inlineStr">
        <is>
          <t/>
        </is>
      </c>
      <c r="BD39" t="inlineStr">
        <is>
          <t/>
        </is>
      </c>
      <c r="BE39" t="inlineStr">
        <is>
          <t/>
        </is>
      </c>
      <c r="BF39" s="2" t="inlineStr">
        <is>
          <t>centralino urbano</t>
        </is>
      </c>
      <c r="BG39" s="2" t="inlineStr">
        <is>
          <t>3</t>
        </is>
      </c>
      <c r="BH39" s="2" t="inlineStr">
        <is>
          <t/>
        </is>
      </c>
      <c r="BI39" t="inlineStr">
        <is>
          <t/>
        </is>
      </c>
      <c r="BJ39" s="2" t="inlineStr">
        <is>
          <t>urbanistinis centras|
miesto centras</t>
        </is>
      </c>
      <c r="BK39" s="2" t="inlineStr">
        <is>
          <t>3|
3</t>
        </is>
      </c>
      <c r="BL39" s="2" t="inlineStr">
        <is>
          <t>|
admitted</t>
        </is>
      </c>
      <c r="BM39" t="inlineStr">
        <is>
          <t>gyvenamoji vietovė, koncentruojanti darbo vietas, paslaugas ir kitas aptarnavimo funkcijas</t>
        </is>
      </c>
      <c r="BN39" t="inlineStr">
        <is>
          <t/>
        </is>
      </c>
      <c r="BO39" t="inlineStr">
        <is>
          <t/>
        </is>
      </c>
      <c r="BP39" t="inlineStr">
        <is>
          <t/>
        </is>
      </c>
      <c r="BQ39" t="inlineStr">
        <is>
          <t/>
        </is>
      </c>
      <c r="BR39" t="inlineStr">
        <is>
          <t/>
        </is>
      </c>
      <c r="BS39" t="inlineStr">
        <is>
          <t/>
        </is>
      </c>
      <c r="BT39" t="inlineStr">
        <is>
          <t/>
        </is>
      </c>
      <c r="BU39" t="inlineStr">
        <is>
          <t/>
        </is>
      </c>
      <c r="BV39" s="2" t="inlineStr">
        <is>
          <t>eindcentrale</t>
        </is>
      </c>
      <c r="BW39" s="2" t="inlineStr">
        <is>
          <t>3</t>
        </is>
      </c>
      <c r="BX39" s="2" t="inlineStr">
        <is>
          <t/>
        </is>
      </c>
      <c r="BY39" t="inlineStr">
        <is>
          <t/>
        </is>
      </c>
      <c r="BZ39" s="2" t="inlineStr">
        <is>
          <t>ośrodek miejski</t>
        </is>
      </c>
      <c r="CA39" s="2" t="inlineStr">
        <is>
          <t>3</t>
        </is>
      </c>
      <c r="CB39" s="2" t="inlineStr">
        <is>
          <t/>
        </is>
      </c>
      <c r="CC39" t="inlineStr">
        <is>
          <t>klaster o dużej gęstości sąsiadujących komórek siatki odpowiadających 1 km&lt;sup&gt;2 &lt;/sup&gt;gęstości zaludnienia wynoszącej co najmniej 1 500 mieszkańców na km&lt;sup&gt;2&lt;/sup&gt; i łącznej liczbie ludności wynoszącej co najmniej 50 000 mieszkańców</t>
        </is>
      </c>
      <c r="CD39" s="2" t="inlineStr">
        <is>
          <t>central urbana</t>
        </is>
      </c>
      <c r="CE39" s="2" t="inlineStr">
        <is>
          <t>3</t>
        </is>
      </c>
      <c r="CF39" s="2" t="inlineStr">
        <is>
          <t/>
        </is>
      </c>
      <c r="CG39" t="inlineStr">
        <is>
          <t/>
        </is>
      </c>
      <c r="CH39" t="inlineStr">
        <is>
          <t/>
        </is>
      </c>
      <c r="CI39" t="inlineStr">
        <is>
          <t/>
        </is>
      </c>
      <c r="CJ39" t="inlineStr">
        <is>
          <t/>
        </is>
      </c>
      <c r="CK39" t="inlineStr">
        <is>
          <t/>
        </is>
      </c>
      <c r="CL39" t="inlineStr">
        <is>
          <t/>
        </is>
      </c>
      <c r="CM39" t="inlineStr">
        <is>
          <t/>
        </is>
      </c>
      <c r="CN39" t="inlineStr">
        <is>
          <t/>
        </is>
      </c>
      <c r="CO39" t="inlineStr">
        <is>
          <t/>
        </is>
      </c>
      <c r="CP39" s="2" t="inlineStr">
        <is>
          <t>urbano središče</t>
        </is>
      </c>
      <c r="CQ39" s="2" t="inlineStr">
        <is>
          <t>3</t>
        </is>
      </c>
      <c r="CR39" s="2" t="inlineStr">
        <is>
          <t/>
        </is>
      </c>
      <c r="CS39" t="inlineStr">
        <is>
          <t/>
        </is>
      </c>
      <c r="CT39" s="2" t="inlineStr">
        <is>
          <t>telefonstation i stad</t>
        </is>
      </c>
      <c r="CU39" s="2" t="inlineStr">
        <is>
          <t>3</t>
        </is>
      </c>
      <c r="CV39" s="2" t="inlineStr">
        <is>
          <t/>
        </is>
      </c>
      <c r="CW39" t="inlineStr">
        <is>
          <t/>
        </is>
      </c>
    </row>
    <row r="40">
      <c r="A40" s="1" t="str">
        <f>HYPERLINK("https://iate.europa.eu/entry/result/1593724/all", "1593724")</f>
        <v>1593724</v>
      </c>
      <c r="B40" t="inlineStr">
        <is>
          <t>SCIENCE</t>
        </is>
      </c>
      <c r="C40" t="inlineStr">
        <is>
          <t>SCIENCE|natural and applied sciences|earth sciences|oceanography</t>
        </is>
      </c>
      <c r="D40" t="inlineStr">
        <is>
          <t>yes</t>
        </is>
      </c>
      <c r="E40" t="inlineStr">
        <is>
          <t/>
        </is>
      </c>
      <c r="F40" t="inlineStr">
        <is>
          <t/>
        </is>
      </c>
      <c r="G40" t="inlineStr">
        <is>
          <t/>
        </is>
      </c>
      <c r="H40" t="inlineStr">
        <is>
          <t/>
        </is>
      </c>
      <c r="I40" t="inlineStr">
        <is>
          <t/>
        </is>
      </c>
      <c r="J40" s="2" t="inlineStr">
        <is>
          <t>útes</t>
        </is>
      </c>
      <c r="K40" s="2" t="inlineStr">
        <is>
          <t>3</t>
        </is>
      </c>
      <c r="L40" s="2" t="inlineStr">
        <is>
          <t/>
        </is>
      </c>
      <c r="M40" t="inlineStr">
        <is>
          <t/>
        </is>
      </c>
      <c r="N40" s="2" t="inlineStr">
        <is>
          <t>rev|
klipperev</t>
        </is>
      </c>
      <c r="O40" s="2" t="inlineStr">
        <is>
          <t>3|
3</t>
        </is>
      </c>
      <c r="P40" s="2" t="inlineStr">
        <is>
          <t xml:space="preserve">|
</t>
        </is>
      </c>
      <c r="Q40" t="inlineStr">
        <is>
          <t>Undersøisk klippe som rager op nær vandoverfladen.</t>
        </is>
      </c>
      <c r="R40" s="2" t="inlineStr">
        <is>
          <t>Riff|
Klippe</t>
        </is>
      </c>
      <c r="S40" s="2" t="inlineStr">
        <is>
          <t>3|
3</t>
        </is>
      </c>
      <c r="T40" s="2" t="inlineStr">
        <is>
          <t xml:space="preserve">|
</t>
        </is>
      </c>
      <c r="U40" t="inlineStr">
        <is>
          <t>Felsen, der bis nahe an die Wasseroberfläche geht.</t>
        </is>
      </c>
      <c r="V40" s="2" t="inlineStr">
        <is>
          <t>ύφαλος</t>
        </is>
      </c>
      <c r="W40" s="2" t="inlineStr">
        <is>
          <t>3</t>
        </is>
      </c>
      <c r="X40" s="2" t="inlineStr">
        <is>
          <t/>
        </is>
      </c>
      <c r="Y40" t="inlineStr">
        <is>
          <t>οποιαδήποτε βραχώδης ή ακόμα και κοραλλιογενής απόφυση του πυθμένα της θάλασσας (ή λίμνης) που βρίσκεται κοντά στην επιφάνεια της αλλά δεν εξέχει από αυτήν και έχει μικρή έκταση</t>
        </is>
      </c>
      <c r="Z40" s="2" t="inlineStr">
        <is>
          <t>reef</t>
        </is>
      </c>
      <c r="AA40" s="2" t="inlineStr">
        <is>
          <t>3</t>
        </is>
      </c>
      <c r="AB40" s="2" t="inlineStr">
        <is>
          <t/>
        </is>
      </c>
      <c r="AC40" t="inlineStr">
        <is>
          <t>chain of rocks or coral or a ridge of sand at or near the surface of water</t>
        </is>
      </c>
      <c r="AD40" s="2" t="inlineStr">
        <is>
          <t>arrecife|
escollo|
risco</t>
        </is>
      </c>
      <c r="AE40" s="2" t="inlineStr">
        <is>
          <t>3|
3|
3</t>
        </is>
      </c>
      <c r="AF40" s="2" t="inlineStr">
        <is>
          <t xml:space="preserve">|
|
</t>
        </is>
      </c>
      <c r="AG40" t="inlineStr">
        <is>
          <t>Banco rocoso que está casi a flor de agua.</t>
        </is>
      </c>
      <c r="AH40" t="inlineStr">
        <is>
          <t/>
        </is>
      </c>
      <c r="AI40" t="inlineStr">
        <is>
          <t/>
        </is>
      </c>
      <c r="AJ40" t="inlineStr">
        <is>
          <t/>
        </is>
      </c>
      <c r="AK40" t="inlineStr">
        <is>
          <t/>
        </is>
      </c>
      <c r="AL40" s="2" t="inlineStr">
        <is>
          <t>riutta</t>
        </is>
      </c>
      <c r="AM40" s="2" t="inlineStr">
        <is>
          <t>3</t>
        </is>
      </c>
      <c r="AN40" s="2" t="inlineStr">
        <is>
          <t/>
        </is>
      </c>
      <c r="AO40" t="inlineStr">
        <is>
          <t>suunnilleen merenpinnan tasoon ulottuva pitkähkö hiekka-,kallio-tai korallimuodostuma</t>
        </is>
      </c>
      <c r="AP40" s="2" t="inlineStr">
        <is>
          <t>récif|
écueil</t>
        </is>
      </c>
      <c r="AQ40" s="2" t="inlineStr">
        <is>
          <t>3|
3</t>
        </is>
      </c>
      <c r="AR40" s="2" t="inlineStr">
        <is>
          <t xml:space="preserve">|
</t>
        </is>
      </c>
      <c r="AS40" t="inlineStr">
        <is>
          <t>ensemble de roches ou autres matériaux solides, affleurant ou situés à très faible profondeur et pouvant représenter un danger pour la navigation de surface</t>
        </is>
      </c>
      <c r="AT40" s="2" t="inlineStr">
        <is>
          <t>sceir</t>
        </is>
      </c>
      <c r="AU40" s="2" t="inlineStr">
        <is>
          <t>3</t>
        </is>
      </c>
      <c r="AV40" s="2" t="inlineStr">
        <is>
          <t/>
        </is>
      </c>
      <c r="AW40" t="inlineStr">
        <is>
          <t/>
        </is>
      </c>
      <c r="AX40" t="inlineStr">
        <is>
          <t/>
        </is>
      </c>
      <c r="AY40" t="inlineStr">
        <is>
          <t/>
        </is>
      </c>
      <c r="AZ40" t="inlineStr">
        <is>
          <t/>
        </is>
      </c>
      <c r="BA40" t="inlineStr">
        <is>
          <t/>
        </is>
      </c>
      <c r="BB40" t="inlineStr">
        <is>
          <t/>
        </is>
      </c>
      <c r="BC40" t="inlineStr">
        <is>
          <t/>
        </is>
      </c>
      <c r="BD40" t="inlineStr">
        <is>
          <t/>
        </is>
      </c>
      <c r="BE40" t="inlineStr">
        <is>
          <t/>
        </is>
      </c>
      <c r="BF40" s="2" t="inlineStr">
        <is>
          <t>scogliera|
scoglio|
spuntone</t>
        </is>
      </c>
      <c r="BG40" s="2" t="inlineStr">
        <is>
          <t>3|
3|
3</t>
        </is>
      </c>
      <c r="BH40" s="2" t="inlineStr">
        <is>
          <t xml:space="preserve">|
|
</t>
        </is>
      </c>
      <c r="BI40" t="inlineStr">
        <is>
          <t>Catena di scogli prossima alla superficie del mare.</t>
        </is>
      </c>
      <c r="BJ40" s="2" t="inlineStr">
        <is>
          <t>rifas</t>
        </is>
      </c>
      <c r="BK40" s="2" t="inlineStr">
        <is>
          <t>3</t>
        </is>
      </c>
      <c r="BL40" s="2" t="inlineStr">
        <is>
          <t/>
        </is>
      </c>
      <c r="BM40" t="inlineStr">
        <is>
          <t>povandeninė arba šiek tiek iš vandens kyšanti jūros dugno pakiluma (arba jų virtinė), susidariusi dažniausiai iš koralų ir kitų gyvūnų statinių arba iš bangų nuardytų kietų smiltainingų, gargždingų, kriauklėtų uolienų</t>
        </is>
      </c>
      <c r="BN40" t="inlineStr">
        <is>
          <t/>
        </is>
      </c>
      <c r="BO40" t="inlineStr">
        <is>
          <t/>
        </is>
      </c>
      <c r="BP40" t="inlineStr">
        <is>
          <t/>
        </is>
      </c>
      <c r="BQ40" t="inlineStr">
        <is>
          <t/>
        </is>
      </c>
      <c r="BR40" t="inlineStr">
        <is>
          <t/>
        </is>
      </c>
      <c r="BS40" t="inlineStr">
        <is>
          <t/>
        </is>
      </c>
      <c r="BT40" t="inlineStr">
        <is>
          <t/>
        </is>
      </c>
      <c r="BU40" t="inlineStr">
        <is>
          <t/>
        </is>
      </c>
      <c r="BV40" s="2" t="inlineStr">
        <is>
          <t>rif|
klip</t>
        </is>
      </c>
      <c r="BW40" s="2" t="inlineStr">
        <is>
          <t>3|
3</t>
        </is>
      </c>
      <c r="BX40" s="2" t="inlineStr">
        <is>
          <t xml:space="preserve">|
</t>
        </is>
      </c>
      <c r="BY40" t="inlineStr">
        <is>
          <t>Lange, smalle ondiepte in zee, steil omhoogrijzende uit een rotsachtige bodem, al of niet bezet met koraal</t>
        </is>
      </c>
      <c r="BZ40" s="2" t="inlineStr">
        <is>
          <t>rafa</t>
        </is>
      </c>
      <c r="CA40" s="2" t="inlineStr">
        <is>
          <t>3</t>
        </is>
      </c>
      <c r="CB40" s="2" t="inlineStr">
        <is>
          <t/>
        </is>
      </c>
      <c r="CC40" t="inlineStr">
        <is>
          <t>skała podwodna w formie wału albo grzbietu, której górna część znajduje się tuż pod albo tuż nad powierzchnią wody</t>
        </is>
      </c>
      <c r="CD40" s="2" t="inlineStr">
        <is>
          <t>recife|
Rf.</t>
        </is>
      </c>
      <c r="CE40" s="2" t="inlineStr">
        <is>
          <t>3|
3</t>
        </is>
      </c>
      <c r="CF40" s="2" t="inlineStr">
        <is>
          <t xml:space="preserve">|
</t>
        </is>
      </c>
      <c r="CG40" t="inlineStr">
        <is>
          <t>Elevação rochosa ou de coral, do fundo do mar, junto à costa, constituindo perigo para a navegação.</t>
        </is>
      </c>
      <c r="CH40" t="inlineStr">
        <is>
          <t/>
        </is>
      </c>
      <c r="CI40" t="inlineStr">
        <is>
          <t/>
        </is>
      </c>
      <c r="CJ40" t="inlineStr">
        <is>
          <t/>
        </is>
      </c>
      <c r="CK40" t="inlineStr">
        <is>
          <t/>
        </is>
      </c>
      <c r="CL40" t="inlineStr">
        <is>
          <t/>
        </is>
      </c>
      <c r="CM40" t="inlineStr">
        <is>
          <t/>
        </is>
      </c>
      <c r="CN40" t="inlineStr">
        <is>
          <t/>
        </is>
      </c>
      <c r="CO40" t="inlineStr">
        <is>
          <t/>
        </is>
      </c>
      <c r="CP40" s="2" t="inlineStr">
        <is>
          <t>greben</t>
        </is>
      </c>
      <c r="CQ40" s="2" t="inlineStr">
        <is>
          <t>3</t>
        </is>
      </c>
      <c r="CR40" s="2" t="inlineStr">
        <is>
          <t/>
        </is>
      </c>
      <c r="CS40" t="inlineStr">
        <is>
          <t>strmo, navadno skalnato višje sleme v visokogorju, redkeje sredogorju</t>
        </is>
      </c>
      <c r="CT40" s="2" t="inlineStr">
        <is>
          <t>rev</t>
        </is>
      </c>
      <c r="CU40" s="2" t="inlineStr">
        <is>
          <t>3</t>
        </is>
      </c>
      <c r="CV40" s="2" t="inlineStr">
        <is>
          <t/>
        </is>
      </c>
      <c r="CW40" t="inlineStr">
        <is>
          <t>Friliggande eller från land utskjutande långsträckt undervattensgrund, eller en bank som byggts upp av material som transporterats av vågor och strömmar.</t>
        </is>
      </c>
    </row>
    <row r="41">
      <c r="A41" s="1" t="str">
        <f>HYPERLINK("https://iate.europa.eu/entry/result/1622914/all", "1622914")</f>
        <v>1622914</v>
      </c>
      <c r="B41" t="inlineStr">
        <is>
          <t>ENVIRONMENT</t>
        </is>
      </c>
      <c r="C41" t="inlineStr">
        <is>
          <t>ENVIRONMENT|natural environment|physical environment|ecosystem|terrestrial ecosystem</t>
        </is>
      </c>
      <c r="D41" t="inlineStr">
        <is>
          <t>yes</t>
        </is>
      </c>
      <c r="E41" t="inlineStr">
        <is>
          <t/>
        </is>
      </c>
      <c r="F41" t="inlineStr">
        <is>
          <t/>
        </is>
      </c>
      <c r="G41" t="inlineStr">
        <is>
          <t/>
        </is>
      </c>
      <c r="H41" t="inlineStr">
        <is>
          <t/>
        </is>
      </c>
      <c r="I41" t="inlineStr">
        <is>
          <t/>
        </is>
      </c>
      <c r="J41" t="inlineStr">
        <is>
          <t/>
        </is>
      </c>
      <c r="K41" t="inlineStr">
        <is>
          <t/>
        </is>
      </c>
      <c r="L41" t="inlineStr">
        <is>
          <t/>
        </is>
      </c>
      <c r="M41" t="inlineStr">
        <is>
          <t/>
        </is>
      </c>
      <c r="N41" s="2" t="inlineStr">
        <is>
          <t>hede|
lynghede|
mose</t>
        </is>
      </c>
      <c r="O41" s="2" t="inlineStr">
        <is>
          <t>3|
3|
3</t>
        </is>
      </c>
      <c r="P41" s="2" t="inlineStr">
        <is>
          <t xml:space="preserve">|
|
</t>
        </is>
      </c>
      <c r="Q41" t="inlineStr">
        <is>
          <t/>
        </is>
      </c>
      <c r="R41" s="2" t="inlineStr">
        <is>
          <t>Moor|
Heide</t>
        </is>
      </c>
      <c r="S41" s="2" t="inlineStr">
        <is>
          <t>3|
3</t>
        </is>
      </c>
      <c r="T41" s="2" t="inlineStr">
        <is>
          <t xml:space="preserve">|
</t>
        </is>
      </c>
      <c r="U41" t="inlineStr">
        <is>
          <t/>
        </is>
      </c>
      <c r="V41" s="2" t="inlineStr">
        <is>
          <t>βάλτος</t>
        </is>
      </c>
      <c r="W41" s="2" t="inlineStr">
        <is>
          <t>3</t>
        </is>
      </c>
      <c r="X41" s="2" t="inlineStr">
        <is>
          <t/>
        </is>
      </c>
      <c r="Y41" t="inlineStr">
        <is>
          <t>έκταση γης πλημμυρισμένη από γλυκό νερό με χαρακτηριστική βλάστηση από καλαμιώνες και βούρλα</t>
        </is>
      </c>
      <c r="Z41" s="2" t="inlineStr">
        <is>
          <t>moor|
moorland</t>
        </is>
      </c>
      <c r="AA41" s="2" t="inlineStr">
        <is>
          <t>3|
3</t>
        </is>
      </c>
      <c r="AB41" s="2" t="inlineStr">
        <is>
          <t xml:space="preserve">|
</t>
        </is>
      </c>
      <c r="AC41" t="inlineStr">
        <is>
          <t>more upland and often wetter habitat than &lt;i&gt;&lt;a href="https://iate.europa.eu/entry/result/1416010/en" target="_blank"&gt;'heathland'&lt;/a&gt;&lt;/i&gt; characterised by low-growing shrubs, grasses and bog-mosses, and often on damper peaty soils</t>
        </is>
      </c>
      <c r="AD41" s="2" t="inlineStr">
        <is>
          <t>turbera|
landa|
pantanos</t>
        </is>
      </c>
      <c r="AE41" s="2" t="inlineStr">
        <is>
          <t>3|
3|
3</t>
        </is>
      </c>
      <c r="AF41" s="2" t="inlineStr">
        <is>
          <t xml:space="preserve">|
|
</t>
        </is>
      </c>
      <c r="AG41" t="inlineStr">
        <is>
          <t>gran extensión de tierra llana en la que sólo se crían plantas silvestres</t>
        </is>
      </c>
      <c r="AH41" t="inlineStr">
        <is>
          <t/>
        </is>
      </c>
      <c r="AI41" t="inlineStr">
        <is>
          <t/>
        </is>
      </c>
      <c r="AJ41" t="inlineStr">
        <is>
          <t/>
        </is>
      </c>
      <c r="AK41" t="inlineStr">
        <is>
          <t/>
        </is>
      </c>
      <c r="AL41" s="2" t="inlineStr">
        <is>
          <t>nummi|
suo</t>
        </is>
      </c>
      <c r="AM41" s="2" t="inlineStr">
        <is>
          <t>3|
3</t>
        </is>
      </c>
      <c r="AN41" s="2" t="inlineStr">
        <is>
          <t xml:space="preserve">|
</t>
        </is>
      </c>
      <c r="AO41" t="inlineStr">
        <is>
          <t>puuton alue, jonka kasvillisuuden muodostavat pääasiassa matalat varpukasvit</t>
        </is>
      </c>
      <c r="AP41" s="2" t="inlineStr">
        <is>
          <t>tourbière</t>
        </is>
      </c>
      <c r="AQ41" s="2" t="inlineStr">
        <is>
          <t>3</t>
        </is>
      </c>
      <c r="AR41" s="2" t="inlineStr">
        <is>
          <t/>
        </is>
      </c>
      <c r="AS41" t="inlineStr">
        <is>
          <t>étendue de terrains humides caractérisés par la présence de tourbe dans le sol et par une végétation basse typique pouvant comporter notamment des mousses du genre Sphagnum, des Cypéracées, des Ericacées</t>
        </is>
      </c>
      <c r="AT41" s="2" t="inlineStr">
        <is>
          <t>móinteán</t>
        </is>
      </c>
      <c r="AU41" s="2" t="inlineStr">
        <is>
          <t>3</t>
        </is>
      </c>
      <c r="AV41" s="2" t="inlineStr">
        <is>
          <t/>
        </is>
      </c>
      <c r="AW41" t="inlineStr">
        <is>
          <t/>
        </is>
      </c>
      <c r="AX41" t="inlineStr">
        <is>
          <t/>
        </is>
      </c>
      <c r="AY41" t="inlineStr">
        <is>
          <t/>
        </is>
      </c>
      <c r="AZ41" t="inlineStr">
        <is>
          <t/>
        </is>
      </c>
      <c r="BA41" t="inlineStr">
        <is>
          <t/>
        </is>
      </c>
      <c r="BB41" t="inlineStr">
        <is>
          <t/>
        </is>
      </c>
      <c r="BC41" t="inlineStr">
        <is>
          <t/>
        </is>
      </c>
      <c r="BD41" t="inlineStr">
        <is>
          <t/>
        </is>
      </c>
      <c r="BE41" t="inlineStr">
        <is>
          <t/>
        </is>
      </c>
      <c r="BF41" s="2" t="inlineStr">
        <is>
          <t>brughiera umida|
landa|
brughiera|
torbiera (area</t>
        </is>
      </c>
      <c r="BG41" s="2" t="inlineStr">
        <is>
          <t>3|
3|
3|
3</t>
        </is>
      </c>
      <c r="BH41" s="2" t="inlineStr">
        <is>
          <t xml:space="preserve">|
|
|
</t>
        </is>
      </c>
      <c r="BI41" t="inlineStr">
        <is>
          <t>tratto incolto di terreno umido più o meno torboso con vegetazione bassa a graminacee e ciperacee e con ericacee</t>
        </is>
      </c>
      <c r="BJ41" s="2" t="inlineStr">
        <is>
          <t>pelkė</t>
        </is>
      </c>
      <c r="BK41" s="2" t="inlineStr">
        <is>
          <t>3</t>
        </is>
      </c>
      <c r="BL41" s="2" t="inlineStr">
        <is>
          <t/>
        </is>
      </c>
      <c r="BM41" t="inlineStr">
        <is>
          <t>įmirkęs žemės plotas su tokiems plotams būdinga augalija, kuriame vyksta pelkėjimo procesas ir dažniausiai yra susidaręs durpių sluoksnis</t>
        </is>
      </c>
      <c r="BN41" t="inlineStr">
        <is>
          <t/>
        </is>
      </c>
      <c r="BO41" t="inlineStr">
        <is>
          <t/>
        </is>
      </c>
      <c r="BP41" t="inlineStr">
        <is>
          <t/>
        </is>
      </c>
      <c r="BQ41" t="inlineStr">
        <is>
          <t/>
        </is>
      </c>
      <c r="BR41" t="inlineStr">
        <is>
          <t/>
        </is>
      </c>
      <c r="BS41" t="inlineStr">
        <is>
          <t/>
        </is>
      </c>
      <c r="BT41" t="inlineStr">
        <is>
          <t/>
        </is>
      </c>
      <c r="BU41" t="inlineStr">
        <is>
          <t/>
        </is>
      </c>
      <c r="BV41" s="2" t="inlineStr">
        <is>
          <t>moeras|
veen|
heide</t>
        </is>
      </c>
      <c r="BW41" s="2" t="inlineStr">
        <is>
          <t>3|
3|
3</t>
        </is>
      </c>
      <c r="BX41" s="2" t="inlineStr">
        <is>
          <t xml:space="preserve">|
|
</t>
        </is>
      </c>
      <c r="BY41" t="inlineStr">
        <is>
          <t/>
        </is>
      </c>
      <c r="BZ41" s="2" t="inlineStr">
        <is>
          <t>wrzosowisko|
wrzosowisko podmokłe</t>
        </is>
      </c>
      <c r="CA41" s="2" t="inlineStr">
        <is>
          <t>3|
3</t>
        </is>
      </c>
      <c r="CB41" s="2" t="inlineStr">
        <is>
          <t xml:space="preserve">|
</t>
        </is>
      </c>
      <c r="CC41" t="inlineStr">
        <is>
          <t/>
        </is>
      </c>
      <c r="CD41" s="2" t="inlineStr">
        <is>
          <t>turfeira|
paul|
charneca|
brejos</t>
        </is>
      </c>
      <c r="CE41" s="2" t="inlineStr">
        <is>
          <t>3|
3|
3|
3</t>
        </is>
      </c>
      <c r="CF41" s="2" t="inlineStr">
        <is>
          <t xml:space="preserve">|
|
|
</t>
        </is>
      </c>
      <c r="CG41" t="inlineStr">
        <is>
          <t/>
        </is>
      </c>
      <c r="CH41" t="inlineStr">
        <is>
          <t/>
        </is>
      </c>
      <c r="CI41" t="inlineStr">
        <is>
          <t/>
        </is>
      </c>
      <c r="CJ41" t="inlineStr">
        <is>
          <t/>
        </is>
      </c>
      <c r="CK41" t="inlineStr">
        <is>
          <t/>
        </is>
      </c>
      <c r="CL41" t="inlineStr">
        <is>
          <t/>
        </is>
      </c>
      <c r="CM41" t="inlineStr">
        <is>
          <t/>
        </is>
      </c>
      <c r="CN41" t="inlineStr">
        <is>
          <t/>
        </is>
      </c>
      <c r="CO41" t="inlineStr">
        <is>
          <t/>
        </is>
      </c>
      <c r="CP41" s="2" t="inlineStr">
        <is>
          <t>barje</t>
        </is>
      </c>
      <c r="CQ41" s="2" t="inlineStr">
        <is>
          <t>3</t>
        </is>
      </c>
      <c r="CR41" s="2" t="inlineStr">
        <is>
          <t/>
        </is>
      </c>
      <c r="CS41" t="inlineStr">
        <is>
          <t>mokrotno zemljišče, na katerem iz odmrlih delov šotnih mahov in drugih vlagoljubnih rastlin zaradi počasnega razkroja nastaja šota</t>
        </is>
      </c>
      <c r="CT41" t="inlineStr">
        <is>
          <t/>
        </is>
      </c>
      <c r="CU41" t="inlineStr">
        <is>
          <t/>
        </is>
      </c>
      <c r="CV41" t="inlineStr">
        <is>
          <t/>
        </is>
      </c>
      <c r="CW41" t="inlineStr">
        <is>
          <t/>
        </is>
      </c>
    </row>
    <row r="42">
      <c r="A42" s="1" t="str">
        <f>HYPERLINK("https://iate.europa.eu/entry/result/1623649/all", "1623649")</f>
        <v>1623649</v>
      </c>
      <c r="B42" t="inlineStr">
        <is>
          <t>ENVIRONMENT</t>
        </is>
      </c>
      <c r="C42" t="inlineStr">
        <is>
          <t>ENVIRONMENT|natural environment</t>
        </is>
      </c>
      <c r="D42" t="inlineStr">
        <is>
          <t>yes</t>
        </is>
      </c>
      <c r="E42" t="inlineStr">
        <is>
          <t/>
        </is>
      </c>
      <c r="F42" t="inlineStr">
        <is>
          <t/>
        </is>
      </c>
      <c r="G42" t="inlineStr">
        <is>
          <t/>
        </is>
      </c>
      <c r="H42" t="inlineStr">
        <is>
          <t/>
        </is>
      </c>
      <c r="I42" t="inlineStr">
        <is>
          <t/>
        </is>
      </c>
      <c r="J42" t="inlineStr">
        <is>
          <t/>
        </is>
      </c>
      <c r="K42" t="inlineStr">
        <is>
          <t/>
        </is>
      </c>
      <c r="L42" t="inlineStr">
        <is>
          <t/>
        </is>
      </c>
      <c r="M42" t="inlineStr">
        <is>
          <t/>
        </is>
      </c>
      <c r="N42" s="2" t="inlineStr">
        <is>
          <t>som lever på bredderne af vandløb</t>
        </is>
      </c>
      <c r="O42" s="2" t="inlineStr">
        <is>
          <t>3</t>
        </is>
      </c>
      <c r="P42" s="2" t="inlineStr">
        <is>
          <t/>
        </is>
      </c>
      <c r="Q42" t="inlineStr">
        <is>
          <t/>
        </is>
      </c>
      <c r="R42" s="2" t="inlineStr">
        <is>
          <t>am Wasser liegend|
am Wasser lebend</t>
        </is>
      </c>
      <c r="S42" s="2" t="inlineStr">
        <is>
          <t>3|
3</t>
        </is>
      </c>
      <c r="T42" s="2" t="inlineStr">
        <is>
          <t xml:space="preserve">|
</t>
        </is>
      </c>
      <c r="U42" t="inlineStr">
        <is>
          <t/>
        </is>
      </c>
      <c r="V42" s="2" t="inlineStr">
        <is>
          <t>παρόχθιoς/α/ο</t>
        </is>
      </c>
      <c r="W42" s="2" t="inlineStr">
        <is>
          <t>3</t>
        </is>
      </c>
      <c r="X42" s="2" t="inlineStr">
        <is>
          <t/>
        </is>
      </c>
      <c r="Y42" t="inlineStr">
        <is>
          <t>οτιδήποτε ανήκει σε, σχετίζεται με ή βρίσκεσαι στην όχθη ενός ποταμού ή άλλου &lt;a href="https://iate.europa.eu/entry/result/1857425/en-el" target="_blank"&gt;υδατικού συστήματος&lt;/a&gt;</t>
        </is>
      </c>
      <c r="Z42" s="2" t="inlineStr">
        <is>
          <t>riparian</t>
        </is>
      </c>
      <c r="AA42" s="2" t="inlineStr">
        <is>
          <t>3</t>
        </is>
      </c>
      <c r="AB42" s="2" t="inlineStr">
        <is>
          <t/>
        </is>
      </c>
      <c r="AC42" t="inlineStr">
        <is>
          <t>of, relating to, or situated on the bank of a river or other body of water</t>
        </is>
      </c>
      <c r="AD42" s="2" t="inlineStr">
        <is>
          <t>ripícola</t>
        </is>
      </c>
      <c r="AE42" s="2" t="inlineStr">
        <is>
          <t>3</t>
        </is>
      </c>
      <c r="AF42" s="2" t="inlineStr">
        <is>
          <t/>
        </is>
      </c>
      <c r="AG42" t="inlineStr">
        <is>
          <t/>
        </is>
      </c>
      <c r="AH42" t="inlineStr">
        <is>
          <t/>
        </is>
      </c>
      <c r="AI42" t="inlineStr">
        <is>
          <t/>
        </is>
      </c>
      <c r="AJ42" t="inlineStr">
        <is>
          <t/>
        </is>
      </c>
      <c r="AK42" t="inlineStr">
        <is>
          <t/>
        </is>
      </c>
      <c r="AL42" s="2" t="inlineStr">
        <is>
          <t>ranta-</t>
        </is>
      </c>
      <c r="AM42" s="2" t="inlineStr">
        <is>
          <t>3</t>
        </is>
      </c>
      <c r="AN42" s="2" t="inlineStr">
        <is>
          <t/>
        </is>
      </c>
      <c r="AO42" t="inlineStr">
        <is>
          <t/>
        </is>
      </c>
      <c r="AP42" s="2" t="inlineStr">
        <is>
          <t>ripicole</t>
        </is>
      </c>
      <c r="AQ42" s="2" t="inlineStr">
        <is>
          <t>3</t>
        </is>
      </c>
      <c r="AR42" s="2" t="inlineStr">
        <is>
          <t/>
        </is>
      </c>
      <c r="AS42" t="inlineStr">
        <is>
          <t>qualifie la végétation des bords de cours d'eau, de lacs, de marais, de sources, et dont l'existence tient ou non à ce que les racines peuvent ou non atteindre l'eau</t>
        </is>
      </c>
      <c r="AT42" s="2" t="inlineStr">
        <is>
          <t>bruachánach</t>
        </is>
      </c>
      <c r="AU42" s="2" t="inlineStr">
        <is>
          <t>3</t>
        </is>
      </c>
      <c r="AV42" s="2" t="inlineStr">
        <is>
          <t/>
        </is>
      </c>
      <c r="AW42" t="inlineStr">
        <is>
          <t/>
        </is>
      </c>
      <c r="AX42" t="inlineStr">
        <is>
          <t/>
        </is>
      </c>
      <c r="AY42" t="inlineStr">
        <is>
          <t/>
        </is>
      </c>
      <c r="AZ42" t="inlineStr">
        <is>
          <t/>
        </is>
      </c>
      <c r="BA42" t="inlineStr">
        <is>
          <t/>
        </is>
      </c>
      <c r="BB42" t="inlineStr">
        <is>
          <t/>
        </is>
      </c>
      <c r="BC42" t="inlineStr">
        <is>
          <t/>
        </is>
      </c>
      <c r="BD42" t="inlineStr">
        <is>
          <t/>
        </is>
      </c>
      <c r="BE42" t="inlineStr">
        <is>
          <t/>
        </is>
      </c>
      <c r="BF42" s="2" t="inlineStr">
        <is>
          <t>riparia|
ripicola</t>
        </is>
      </c>
      <c r="BG42" s="2" t="inlineStr">
        <is>
          <t>3|
3</t>
        </is>
      </c>
      <c r="BH42" s="2" t="inlineStr">
        <is>
          <t xml:space="preserve">|
</t>
        </is>
      </c>
      <c r="BI42" t="inlineStr">
        <is>
          <t>di vegetazione che cresce nelle immediate vicinanze di un fiume, di un lago, di una palude o di una sorgente, spesso condizionata dal contatto delle radici con la falda freatica</t>
        </is>
      </c>
      <c r="BJ42" t="inlineStr">
        <is>
          <t/>
        </is>
      </c>
      <c r="BK42" t="inlineStr">
        <is>
          <t/>
        </is>
      </c>
      <c r="BL42" t="inlineStr">
        <is>
          <t/>
        </is>
      </c>
      <c r="BM42" t="inlineStr">
        <is>
          <t/>
        </is>
      </c>
      <c r="BN42" s="2" t="inlineStr">
        <is>
          <t>piekrastes</t>
        </is>
      </c>
      <c r="BO42" s="2" t="inlineStr">
        <is>
          <t>3</t>
        </is>
      </c>
      <c r="BP42" s="2" t="inlineStr">
        <is>
          <t/>
        </is>
      </c>
      <c r="BQ42" t="inlineStr">
        <is>
          <t>upes vai citas ūdenstilpes krastā esošs</t>
        </is>
      </c>
      <c r="BR42" t="inlineStr">
        <is>
          <t/>
        </is>
      </c>
      <c r="BS42" t="inlineStr">
        <is>
          <t/>
        </is>
      </c>
      <c r="BT42" t="inlineStr">
        <is>
          <t/>
        </is>
      </c>
      <c r="BU42" t="inlineStr">
        <is>
          <t/>
        </is>
      </c>
      <c r="BV42" s="2" t="inlineStr">
        <is>
          <t>vlak bij water groeiend|
in water levend</t>
        </is>
      </c>
      <c r="BW42" s="2" t="inlineStr">
        <is>
          <t>3|
3</t>
        </is>
      </c>
      <c r="BX42" s="2" t="inlineStr">
        <is>
          <t xml:space="preserve">|
</t>
        </is>
      </c>
      <c r="BY42" t="inlineStr">
        <is>
          <t/>
        </is>
      </c>
      <c r="BZ42" s="2" t="inlineStr">
        <is>
          <t>nadrzeczny|
łęgowy</t>
        </is>
      </c>
      <c r="CA42" s="2" t="inlineStr">
        <is>
          <t>3|
3</t>
        </is>
      </c>
      <c r="CB42" s="2" t="inlineStr">
        <is>
          <t xml:space="preserve">|
</t>
        </is>
      </c>
      <c r="CC42" t="inlineStr">
        <is>
          <t>położony, rosnący lub mieszkający nad rzeką</t>
        </is>
      </c>
      <c r="CD42" s="2" t="inlineStr">
        <is>
          <t>ripícola|
ribeirinho</t>
        </is>
      </c>
      <c r="CE42" s="2" t="inlineStr">
        <is>
          <t>3|
3</t>
        </is>
      </c>
      <c r="CF42" s="2" t="inlineStr">
        <is>
          <t xml:space="preserve">|
</t>
        </is>
      </c>
      <c r="CG42" t="inlineStr">
        <is>
          <t/>
        </is>
      </c>
      <c r="CH42" t="inlineStr">
        <is>
          <t/>
        </is>
      </c>
      <c r="CI42" t="inlineStr">
        <is>
          <t/>
        </is>
      </c>
      <c r="CJ42" t="inlineStr">
        <is>
          <t/>
        </is>
      </c>
      <c r="CK42" t="inlineStr">
        <is>
          <t/>
        </is>
      </c>
      <c r="CL42" t="inlineStr">
        <is>
          <t/>
        </is>
      </c>
      <c r="CM42" t="inlineStr">
        <is>
          <t/>
        </is>
      </c>
      <c r="CN42" t="inlineStr">
        <is>
          <t/>
        </is>
      </c>
      <c r="CO42" t="inlineStr">
        <is>
          <t/>
        </is>
      </c>
      <c r="CP42" s="2" t="inlineStr">
        <is>
          <t>obrežen</t>
        </is>
      </c>
      <c r="CQ42" s="2" t="inlineStr">
        <is>
          <t>3</t>
        </is>
      </c>
      <c r="CR42" s="2" t="inlineStr">
        <is>
          <t/>
        </is>
      </c>
      <c r="CS42" t="inlineStr">
        <is>
          <t>nanašajoč se na obrežje</t>
        </is>
      </c>
      <c r="CT42" s="2" t="inlineStr">
        <is>
          <t>strandnära</t>
        </is>
      </c>
      <c r="CU42" s="2" t="inlineStr">
        <is>
          <t>3</t>
        </is>
      </c>
      <c r="CV42" s="2" t="inlineStr">
        <is>
          <t/>
        </is>
      </c>
      <c r="CW42" t="inlineStr">
        <is>
          <t/>
        </is>
      </c>
    </row>
    <row r="43">
      <c r="A43" s="1" t="str">
        <f>HYPERLINK("https://iate.europa.eu/entry/result/1623810/all", "1623810")</f>
        <v>1623810</v>
      </c>
      <c r="B43" t="inlineStr">
        <is>
          <t>AGRICULTURE, FORESTRY AND FISHERIES</t>
        </is>
      </c>
      <c r="C43" t="inlineStr">
        <is>
          <t>AGRICULTURE, FORESTRY AND FISHERIES|forestry</t>
        </is>
      </c>
      <c r="D43" t="inlineStr">
        <is>
          <t>yes</t>
        </is>
      </c>
      <c r="E43" t="inlineStr">
        <is>
          <t/>
        </is>
      </c>
      <c r="F43" t="inlineStr">
        <is>
          <t/>
        </is>
      </c>
      <c r="G43" t="inlineStr">
        <is>
          <t/>
        </is>
      </c>
      <c r="H43" t="inlineStr">
        <is>
          <t/>
        </is>
      </c>
      <c r="I43" t="inlineStr">
        <is>
          <t/>
        </is>
      </c>
      <c r="J43" t="inlineStr">
        <is>
          <t/>
        </is>
      </c>
      <c r="K43" t="inlineStr">
        <is>
          <t/>
        </is>
      </c>
      <c r="L43" t="inlineStr">
        <is>
          <t/>
        </is>
      </c>
      <c r="M43" t="inlineStr">
        <is>
          <t/>
        </is>
      </c>
      <c r="N43" s="2" t="inlineStr">
        <is>
          <t>krat|
skrup|
mattorral</t>
        </is>
      </c>
      <c r="O43" s="2" t="inlineStr">
        <is>
          <t>3|
3|
3</t>
        </is>
      </c>
      <c r="P43" s="2" t="inlineStr">
        <is>
          <t xml:space="preserve">|
|
</t>
        </is>
      </c>
      <c r="Q43" t="inlineStr">
        <is>
          <t/>
        </is>
      </c>
      <c r="R43" s="2" t="inlineStr">
        <is>
          <t>Buschwald|
Buschholz|
Matorral</t>
        </is>
      </c>
      <c r="S43" s="2" t="inlineStr">
        <is>
          <t>3|
3|
3</t>
        </is>
      </c>
      <c r="T43" s="2" t="inlineStr">
        <is>
          <t xml:space="preserve">|
|
</t>
        </is>
      </c>
      <c r="U43" t="inlineStr">
        <is>
          <t/>
        </is>
      </c>
      <c r="V43" s="2" t="inlineStr">
        <is>
          <t>λόχμη</t>
        </is>
      </c>
      <c r="W43" s="2" t="inlineStr">
        <is>
          <t>3</t>
        </is>
      </c>
      <c r="X43" s="2" t="inlineStr">
        <is>
          <t/>
        </is>
      </c>
      <c r="Y43" t="inlineStr">
        <is>
          <t>δασοτόπι με πυκνή βλάστηση θάμνων, κατάλληλο για κρύπτη (αγριμιών)</t>
        </is>
      </c>
      <c r="Z43" s="2" t="inlineStr">
        <is>
          <t>scrub</t>
        </is>
      </c>
      <c r="AA43" s="2" t="inlineStr">
        <is>
          <t>3</t>
        </is>
      </c>
      <c r="AB43" s="2" t="inlineStr">
        <is>
          <t/>
        </is>
      </c>
      <c r="AC43" t="inlineStr">
        <is>
          <t>vegetation dominated by bushes / shrubs (e.g. blackthorn and hawthorn) 
with many stems, perhaps reaching to a height of 12 / 15 feet – so that 
some sort of canopy develops</t>
        </is>
      </c>
      <c r="AD43" s="2" t="inlineStr">
        <is>
          <t>chaparral|
matorral</t>
        </is>
      </c>
      <c r="AE43" s="2" t="inlineStr">
        <is>
          <t>3|
3</t>
        </is>
      </c>
      <c r="AF43" s="2" t="inlineStr">
        <is>
          <t xml:space="preserve">|
</t>
        </is>
      </c>
      <c r="AG43" t="inlineStr">
        <is>
          <t/>
        </is>
      </c>
      <c r="AH43" t="inlineStr">
        <is>
          <t/>
        </is>
      </c>
      <c r="AI43" t="inlineStr">
        <is>
          <t/>
        </is>
      </c>
      <c r="AJ43" t="inlineStr">
        <is>
          <t/>
        </is>
      </c>
      <c r="AK43" t="inlineStr">
        <is>
          <t/>
        </is>
      </c>
      <c r="AL43" s="2" t="inlineStr">
        <is>
          <t>pensaikko</t>
        </is>
      </c>
      <c r="AM43" s="2" t="inlineStr">
        <is>
          <t>3</t>
        </is>
      </c>
      <c r="AN43" s="2" t="inlineStr">
        <is>
          <t/>
        </is>
      </c>
      <c r="AO43" t="inlineStr">
        <is>
          <t/>
        </is>
      </c>
      <c r="AP43" s="2" t="inlineStr">
        <is>
          <t>scrub|
matorral|
fruticée</t>
        </is>
      </c>
      <c r="AQ43" s="2" t="inlineStr">
        <is>
          <t>3|
3|
3</t>
        </is>
      </c>
      <c r="AR43" s="2" t="inlineStr">
        <is>
          <t xml:space="preserve">|
|
</t>
        </is>
      </c>
      <c r="AS43" t="inlineStr">
        <is>
          <t>formation végétale constituée de petits arbres, arbustes, ou arbrisseaux, touffus dès la base, appartenant le plus souvent à des espèces non commerciales, notamment en milieux semi-arides</t>
        </is>
      </c>
      <c r="AT43" s="2" t="inlineStr">
        <is>
          <t>scrobarnach</t>
        </is>
      </c>
      <c r="AU43" s="2" t="inlineStr">
        <is>
          <t>3</t>
        </is>
      </c>
      <c r="AV43" s="2" t="inlineStr">
        <is>
          <t/>
        </is>
      </c>
      <c r="AW43" t="inlineStr">
        <is>
          <t/>
        </is>
      </c>
      <c r="AX43" t="inlineStr">
        <is>
          <t/>
        </is>
      </c>
      <c r="AY43" t="inlineStr">
        <is>
          <t/>
        </is>
      </c>
      <c r="AZ43" t="inlineStr">
        <is>
          <t/>
        </is>
      </c>
      <c r="BA43" t="inlineStr">
        <is>
          <t/>
        </is>
      </c>
      <c r="BB43" t="inlineStr">
        <is>
          <t/>
        </is>
      </c>
      <c r="BC43" t="inlineStr">
        <is>
          <t/>
        </is>
      </c>
      <c r="BD43" t="inlineStr">
        <is>
          <t/>
        </is>
      </c>
      <c r="BE43" t="inlineStr">
        <is>
          <t/>
        </is>
      </c>
      <c r="BF43" s="2" t="inlineStr">
        <is>
          <t>boscaglia|
matorraio|
matorrale</t>
        </is>
      </c>
      <c r="BG43" s="2" t="inlineStr">
        <is>
          <t>3|
3|
3</t>
        </is>
      </c>
      <c r="BH43" s="2" t="inlineStr">
        <is>
          <t xml:space="preserve">|
|
</t>
        </is>
      </c>
      <c r="BI43" t="inlineStr">
        <is>
          <t>vegetazione legnosa di scarso valore economico attuale o potenziale perchè costituita da cespugli e da alberi contorti e di dimensioni ridotte, adatti solo a fornire legna da ardere</t>
        </is>
      </c>
      <c r="BJ43" s="2" t="inlineStr">
        <is>
          <t>krūmynas</t>
        </is>
      </c>
      <c r="BK43" s="2" t="inlineStr">
        <is>
          <t>3</t>
        </is>
      </c>
      <c r="BL43" s="2" t="inlineStr">
        <is>
          <t/>
        </is>
      </c>
      <c r="BM43" t="inlineStr">
        <is>
          <t>vieta, kur auga daug krūmų</t>
        </is>
      </c>
      <c r="BN43" t="inlineStr">
        <is>
          <t/>
        </is>
      </c>
      <c r="BO43" t="inlineStr">
        <is>
          <t/>
        </is>
      </c>
      <c r="BP43" t="inlineStr">
        <is>
          <t/>
        </is>
      </c>
      <c r="BQ43" t="inlineStr">
        <is>
          <t/>
        </is>
      </c>
      <c r="BR43" t="inlineStr">
        <is>
          <t/>
        </is>
      </c>
      <c r="BS43" t="inlineStr">
        <is>
          <t/>
        </is>
      </c>
      <c r="BT43" t="inlineStr">
        <is>
          <t/>
        </is>
      </c>
      <c r="BU43" t="inlineStr">
        <is>
          <t/>
        </is>
      </c>
      <c r="BV43" s="2" t="inlineStr">
        <is>
          <t>kreupelhout|
struikgewas|
mattoral</t>
        </is>
      </c>
      <c r="BW43" s="2" t="inlineStr">
        <is>
          <t>3|
3|
3</t>
        </is>
      </c>
      <c r="BX43" s="2" t="inlineStr">
        <is>
          <t xml:space="preserve">|
|
</t>
        </is>
      </c>
      <c r="BY43" t="inlineStr">
        <is>
          <t/>
        </is>
      </c>
      <c r="BZ43" s="2" t="inlineStr">
        <is>
          <t>zarośla</t>
        </is>
      </c>
      <c r="CA43" s="2" t="inlineStr">
        <is>
          <t>3</t>
        </is>
      </c>
      <c r="CB43" s="2" t="inlineStr">
        <is>
          <t/>
        </is>
      </c>
      <c r="CC43" t="inlineStr">
        <is>
          <t>gęste skupienia roślin drzewiastych, w których dominują krzewy, np. z. kserotermiczne (złożone z gatunków ciepłolubnych), zarośla łozowe (z panującą łozą), zarośla wierzbowe</t>
        </is>
      </c>
      <c r="CD43" s="2" t="inlineStr">
        <is>
          <t>matagal|
vegetação arbustiva|
matorral|
mato</t>
        </is>
      </c>
      <c r="CE43" s="2" t="inlineStr">
        <is>
          <t>3|
3|
3|
2</t>
        </is>
      </c>
      <c r="CF43" s="2" t="inlineStr">
        <is>
          <t xml:space="preserve">|
|
|
</t>
        </is>
      </c>
      <c r="CG43" t="inlineStr">
        <is>
          <t/>
        </is>
      </c>
      <c r="CH43" t="inlineStr">
        <is>
          <t/>
        </is>
      </c>
      <c r="CI43" t="inlineStr">
        <is>
          <t/>
        </is>
      </c>
      <c r="CJ43" t="inlineStr">
        <is>
          <t/>
        </is>
      </c>
      <c r="CK43" t="inlineStr">
        <is>
          <t/>
        </is>
      </c>
      <c r="CL43" t="inlineStr">
        <is>
          <t/>
        </is>
      </c>
      <c r="CM43" t="inlineStr">
        <is>
          <t/>
        </is>
      </c>
      <c r="CN43" t="inlineStr">
        <is>
          <t/>
        </is>
      </c>
      <c r="CO43" t="inlineStr">
        <is>
          <t/>
        </is>
      </c>
      <c r="CP43" s="2" t="inlineStr">
        <is>
          <t>grmišče</t>
        </is>
      </c>
      <c r="CQ43" s="2" t="inlineStr">
        <is>
          <t>3</t>
        </is>
      </c>
      <c r="CR43" s="2" t="inlineStr">
        <is>
          <t/>
        </is>
      </c>
      <c r="CS43" t="inlineStr">
        <is>
          <t>habitatni tip, v katerem prevladujejo grmovne vrste</t>
        </is>
      </c>
      <c r="CT43" s="2" t="inlineStr">
        <is>
          <t>buske|
trädbuske</t>
        </is>
      </c>
      <c r="CU43" s="2" t="inlineStr">
        <is>
          <t>3|
3</t>
        </is>
      </c>
      <c r="CV43" s="2" t="inlineStr">
        <is>
          <t xml:space="preserve">|
</t>
        </is>
      </c>
      <c r="CW43" t="inlineStr">
        <is>
          <t/>
        </is>
      </c>
    </row>
    <row r="44">
      <c r="A44" s="1" t="str">
        <f>HYPERLINK("https://iate.europa.eu/entry/result/1668165/all", "1668165")</f>
        <v>1668165</v>
      </c>
      <c r="B44" t="inlineStr">
        <is>
          <t>SOCIAL QUESTIONS</t>
        </is>
      </c>
      <c r="C44" t="inlineStr">
        <is>
          <t>SOCIAL QUESTIONS|construction and town planning</t>
        </is>
      </c>
      <c r="D44" t="inlineStr">
        <is>
          <t>yes</t>
        </is>
      </c>
      <c r="E44" t="inlineStr">
        <is>
          <t/>
        </is>
      </c>
      <c r="F44" t="inlineStr">
        <is>
          <t/>
        </is>
      </c>
      <c r="G44" t="inlineStr">
        <is>
          <t/>
        </is>
      </c>
      <c r="H44" t="inlineStr">
        <is>
          <t/>
        </is>
      </c>
      <c r="I44" t="inlineStr">
        <is>
          <t/>
        </is>
      </c>
      <c r="J44" t="inlineStr">
        <is>
          <t/>
        </is>
      </c>
      <c r="K44" t="inlineStr">
        <is>
          <t/>
        </is>
      </c>
      <c r="L44" t="inlineStr">
        <is>
          <t/>
        </is>
      </c>
      <c r="M44" t="inlineStr">
        <is>
          <t/>
        </is>
      </c>
      <c r="N44" s="2" t="inlineStr">
        <is>
          <t>bælte af byer|
klyngebyer</t>
        </is>
      </c>
      <c r="O44" s="2" t="inlineStr">
        <is>
          <t>3|
3</t>
        </is>
      </c>
      <c r="P44" s="2" t="inlineStr">
        <is>
          <t xml:space="preserve">|
</t>
        </is>
      </c>
      <c r="Q44" t="inlineStr">
        <is>
          <t/>
        </is>
      </c>
      <c r="R44" s="2" t="inlineStr">
        <is>
          <t>Städtegruppe</t>
        </is>
      </c>
      <c r="S44" s="2" t="inlineStr">
        <is>
          <t>3</t>
        </is>
      </c>
      <c r="T44" s="2" t="inlineStr">
        <is>
          <t/>
        </is>
      </c>
      <c r="U44" t="inlineStr">
        <is>
          <t>Städte, die infolge ihrer Lage (Nachbarschaft) wirtschaftlich und funktional verflochten sind</t>
        </is>
      </c>
      <c r="V44" s="2" t="inlineStr">
        <is>
          <t>αστικό σύμπλεγμα</t>
        </is>
      </c>
      <c r="W44" s="2" t="inlineStr">
        <is>
          <t>3</t>
        </is>
      </c>
      <c r="X44" s="2" t="inlineStr">
        <is>
          <t/>
        </is>
      </c>
      <c r="Y44" t="inlineStr">
        <is>
          <t>σύμπλεγμα από συνεχόμενα κελιά πλέγματος 1 km² (συμπεριλαμβανομένων των διαγωνίων) με πληθυσμιακή πυκνότητα τουλάχιστον 300 κατοίκων ανά km² και ελάχιστο πληθυσμό 5000 κατοίκων</t>
        </is>
      </c>
      <c r="Z44" s="2" t="inlineStr">
        <is>
          <t>urban cluster|
moderate density cluster</t>
        </is>
      </c>
      <c r="AA44" s="2" t="inlineStr">
        <is>
          <t>3|
3</t>
        </is>
      </c>
      <c r="AB44" s="2" t="inlineStr">
        <is>
          <t xml:space="preserve">|
</t>
        </is>
      </c>
      <c r="AC44" t="inlineStr">
        <is>
          <t>cluster of contiguous grid cells of 1 km² (including diagonals) with a population density of at least 300 inhabitants per km² and a minimum population of 5 000 inhabitants.</t>
        </is>
      </c>
      <c r="AD44" t="inlineStr">
        <is>
          <t/>
        </is>
      </c>
      <c r="AE44" t="inlineStr">
        <is>
          <t/>
        </is>
      </c>
      <c r="AF44" t="inlineStr">
        <is>
          <t/>
        </is>
      </c>
      <c r="AG44" t="inlineStr">
        <is>
          <t/>
        </is>
      </c>
      <c r="AH44" t="inlineStr">
        <is>
          <t/>
        </is>
      </c>
      <c r="AI44" t="inlineStr">
        <is>
          <t/>
        </is>
      </c>
      <c r="AJ44" t="inlineStr">
        <is>
          <t/>
        </is>
      </c>
      <c r="AK44" t="inlineStr">
        <is>
          <t/>
        </is>
      </c>
      <c r="AL44" t="inlineStr">
        <is>
          <t/>
        </is>
      </c>
      <c r="AM44" t="inlineStr">
        <is>
          <t/>
        </is>
      </c>
      <c r="AN44" t="inlineStr">
        <is>
          <t/>
        </is>
      </c>
      <c r="AO44" t="inlineStr">
        <is>
          <t/>
        </is>
      </c>
      <c r="AP44" s="2" t="inlineStr">
        <is>
          <t>nébuleuse urbaine</t>
        </is>
      </c>
      <c r="AQ44" s="2" t="inlineStr">
        <is>
          <t>3</t>
        </is>
      </c>
      <c r="AR44" s="2" t="inlineStr">
        <is>
          <t/>
        </is>
      </c>
      <c r="AS44" t="inlineStr">
        <is>
          <t/>
        </is>
      </c>
      <c r="AT44" s="2" t="inlineStr">
        <is>
          <t>cnuasionad uirbeach</t>
        </is>
      </c>
      <c r="AU44" s="2" t="inlineStr">
        <is>
          <t>3</t>
        </is>
      </c>
      <c r="AV44" s="2" t="inlineStr">
        <is>
          <t/>
        </is>
      </c>
      <c r="AW44" t="inlineStr">
        <is>
          <t/>
        </is>
      </c>
      <c r="AX44" t="inlineStr">
        <is>
          <t/>
        </is>
      </c>
      <c r="AY44" t="inlineStr">
        <is>
          <t/>
        </is>
      </c>
      <c r="AZ44" t="inlineStr">
        <is>
          <t/>
        </is>
      </c>
      <c r="BA44" t="inlineStr">
        <is>
          <t/>
        </is>
      </c>
      <c r="BB44" t="inlineStr">
        <is>
          <t/>
        </is>
      </c>
      <c r="BC44" t="inlineStr">
        <is>
          <t/>
        </is>
      </c>
      <c r="BD44" t="inlineStr">
        <is>
          <t/>
        </is>
      </c>
      <c r="BE44" t="inlineStr">
        <is>
          <t/>
        </is>
      </c>
      <c r="BF44" s="2" t="inlineStr">
        <is>
          <t>fitta rete di agglomerazioni urbane</t>
        </is>
      </c>
      <c r="BG44" s="2" t="inlineStr">
        <is>
          <t>3</t>
        </is>
      </c>
      <c r="BH44" s="2" t="inlineStr">
        <is>
          <t/>
        </is>
      </c>
      <c r="BI44" t="inlineStr">
        <is>
          <t/>
        </is>
      </c>
      <c r="BJ44" t="inlineStr">
        <is>
          <t/>
        </is>
      </c>
      <c r="BK44" t="inlineStr">
        <is>
          <t/>
        </is>
      </c>
      <c r="BL44" t="inlineStr">
        <is>
          <t/>
        </is>
      </c>
      <c r="BM44" t="inlineStr">
        <is>
          <t/>
        </is>
      </c>
      <c r="BN44" t="inlineStr">
        <is>
          <t/>
        </is>
      </c>
      <c r="BO44" t="inlineStr">
        <is>
          <t/>
        </is>
      </c>
      <c r="BP44" t="inlineStr">
        <is>
          <t/>
        </is>
      </c>
      <c r="BQ44" t="inlineStr">
        <is>
          <t/>
        </is>
      </c>
      <c r="BR44" t="inlineStr">
        <is>
          <t/>
        </is>
      </c>
      <c r="BS44" t="inlineStr">
        <is>
          <t/>
        </is>
      </c>
      <c r="BT44" t="inlineStr">
        <is>
          <t/>
        </is>
      </c>
      <c r="BU44" t="inlineStr">
        <is>
          <t/>
        </is>
      </c>
      <c r="BV44" s="2" t="inlineStr">
        <is>
          <t>stedengroep|
stedelijke gordel</t>
        </is>
      </c>
      <c r="BW44" s="2" t="inlineStr">
        <is>
          <t>3|
3</t>
        </is>
      </c>
      <c r="BX44" s="2" t="inlineStr">
        <is>
          <t xml:space="preserve">|
</t>
        </is>
      </c>
      <c r="BY44" t="inlineStr">
        <is>
          <t/>
        </is>
      </c>
      <c r="BZ44" s="2" t="inlineStr">
        <is>
          <t>klaster miejski|
klaster o umiarkowanej gęstości zaludnienia</t>
        </is>
      </c>
      <c r="CA44" s="2" t="inlineStr">
        <is>
          <t>3|
3</t>
        </is>
      </c>
      <c r="CB44" s="2" t="inlineStr">
        <is>
          <t xml:space="preserve">|
</t>
        </is>
      </c>
      <c r="CC44" t="inlineStr">
        <is>
          <t>klaster o dużej gęstości sąsiadujących komórek siatki odpowiadających 1 km2 gęstości zaludnienia wynoszącej co najmniej 1500 mieszkańców na km2 i łącznej liczbie ludności wynoszącej co najmniej 50000 mieszkańców</t>
        </is>
      </c>
      <c r="CD44" s="2" t="inlineStr">
        <is>
          <t>aglomerado urbano</t>
        </is>
      </c>
      <c r="CE44" s="2" t="inlineStr">
        <is>
          <t>3</t>
        </is>
      </c>
      <c r="CF44" s="2" t="inlineStr">
        <is>
          <t/>
        </is>
      </c>
      <c r="CG44" t="inlineStr">
        <is>
          <t>Unidade territorial com células de quadrícula contíguas de 1 km² (incluindo diagonais) com uma densidade populacional de, pelo menos, 300 habitantes por km² e uma população mínima de 5 000 habitantes.</t>
        </is>
      </c>
      <c r="CH44" t="inlineStr">
        <is>
          <t/>
        </is>
      </c>
      <c r="CI44" t="inlineStr">
        <is>
          <t/>
        </is>
      </c>
      <c r="CJ44" t="inlineStr">
        <is>
          <t/>
        </is>
      </c>
      <c r="CK44" t="inlineStr">
        <is>
          <t/>
        </is>
      </c>
      <c r="CL44" t="inlineStr">
        <is>
          <t/>
        </is>
      </c>
      <c r="CM44" t="inlineStr">
        <is>
          <t/>
        </is>
      </c>
      <c r="CN44" t="inlineStr">
        <is>
          <t/>
        </is>
      </c>
      <c r="CO44" t="inlineStr">
        <is>
          <t/>
        </is>
      </c>
      <c r="CP44" s="2" t="inlineStr">
        <is>
          <t>urbani grozd</t>
        </is>
      </c>
      <c r="CQ44" s="2" t="inlineStr">
        <is>
          <t>3</t>
        </is>
      </c>
      <c r="CR44" s="2" t="inlineStr">
        <is>
          <t/>
        </is>
      </c>
      <c r="CS44" t="inlineStr">
        <is>
          <t/>
        </is>
      </c>
      <c r="CT44" t="inlineStr">
        <is>
          <t/>
        </is>
      </c>
      <c r="CU44" t="inlineStr">
        <is>
          <t/>
        </is>
      </c>
      <c r="CV44" t="inlineStr">
        <is>
          <t/>
        </is>
      </c>
      <c r="CW44" t="inlineStr">
        <is>
          <t/>
        </is>
      </c>
    </row>
    <row r="45">
      <c r="A45" s="1" t="str">
        <f>HYPERLINK("https://iate.europa.eu/entry/result/1690710/all", "1690710")</f>
        <v>1690710</v>
      </c>
      <c r="B45" t="inlineStr">
        <is>
          <t>ECONOMICS;SOCIAL QUESTIONS</t>
        </is>
      </c>
      <c r="C45" t="inlineStr">
        <is>
          <t>ECONOMICS|economic analysis|statistics;SOCIAL QUESTIONS|construction and town planning|town planning|urbanisation</t>
        </is>
      </c>
      <c r="D45" t="inlineStr">
        <is>
          <t>yes</t>
        </is>
      </c>
      <c r="E45" t="inlineStr">
        <is>
          <t/>
        </is>
      </c>
      <c r="F45" t="inlineStr">
        <is>
          <t/>
        </is>
      </c>
      <c r="G45" t="inlineStr">
        <is>
          <t/>
        </is>
      </c>
      <c r="H45" t="inlineStr">
        <is>
          <t/>
        </is>
      </c>
      <c r="I45" t="inlineStr">
        <is>
          <t/>
        </is>
      </c>
      <c r="J45" t="inlineStr">
        <is>
          <t/>
        </is>
      </c>
      <c r="K45" t="inlineStr">
        <is>
          <t/>
        </is>
      </c>
      <c r="L45" t="inlineStr">
        <is>
          <t/>
        </is>
      </c>
      <c r="M45" t="inlineStr">
        <is>
          <t/>
        </is>
      </c>
      <c r="N45" t="inlineStr">
        <is>
          <t/>
        </is>
      </c>
      <c r="O45" t="inlineStr">
        <is>
          <t/>
        </is>
      </c>
      <c r="P45" t="inlineStr">
        <is>
          <t/>
        </is>
      </c>
      <c r="Q45" t="inlineStr">
        <is>
          <t/>
        </is>
      </c>
      <c r="R45" t="inlineStr">
        <is>
          <t/>
        </is>
      </c>
      <c r="S45" t="inlineStr">
        <is>
          <t/>
        </is>
      </c>
      <c r="T45" t="inlineStr">
        <is>
          <t/>
        </is>
      </c>
      <c r="U45" t="inlineStr">
        <is>
          <t/>
        </is>
      </c>
      <c r="V45" s="2" t="inlineStr">
        <is>
          <t>βαθμός αστικοποίησης</t>
        </is>
      </c>
      <c r="W45" s="2" t="inlineStr">
        <is>
          <t>3</t>
        </is>
      </c>
      <c r="X45" s="2" t="inlineStr">
        <is>
          <t/>
        </is>
      </c>
      <c r="Y45" t="inlineStr">
        <is>
          <t>κατάταξη που υποδεικνύει τον χαρακτήρα μιας περιοχής</t>
        </is>
      </c>
      <c r="Z45" s="2" t="inlineStr">
        <is>
          <t>degree of urbanisation|
degree of urbanization|
DEGURBA</t>
        </is>
      </c>
      <c r="AA45" s="2" t="inlineStr">
        <is>
          <t>3|
1|
3</t>
        </is>
      </c>
      <c r="AB45" s="2" t="inlineStr">
        <is>
          <t xml:space="preserve">|
|
</t>
        </is>
      </c>
      <c r="AC45" t="inlineStr">
        <is>
          <t>classification that indicates the character of an area</t>
        </is>
      </c>
      <c r="AD45" t="inlineStr">
        <is>
          <t/>
        </is>
      </c>
      <c r="AE45" t="inlineStr">
        <is>
          <t/>
        </is>
      </c>
      <c r="AF45" t="inlineStr">
        <is>
          <t/>
        </is>
      </c>
      <c r="AG45" t="inlineStr">
        <is>
          <t/>
        </is>
      </c>
      <c r="AH45" t="inlineStr">
        <is>
          <t/>
        </is>
      </c>
      <c r="AI45" t="inlineStr">
        <is>
          <t/>
        </is>
      </c>
      <c r="AJ45" t="inlineStr">
        <is>
          <t/>
        </is>
      </c>
      <c r="AK45" t="inlineStr">
        <is>
          <t/>
        </is>
      </c>
      <c r="AL45" s="2" t="inlineStr">
        <is>
          <t>urbanisoitumisaste|
kaupungistumisaste</t>
        </is>
      </c>
      <c r="AM45" s="2" t="inlineStr">
        <is>
          <t>1|
1</t>
        </is>
      </c>
      <c r="AN45" s="2" t="inlineStr">
        <is>
          <t xml:space="preserve">|
</t>
        </is>
      </c>
      <c r="AO45" t="inlineStr">
        <is>
          <t/>
        </is>
      </c>
      <c r="AP45" t="inlineStr">
        <is>
          <t/>
        </is>
      </c>
      <c r="AQ45" t="inlineStr">
        <is>
          <t/>
        </is>
      </c>
      <c r="AR45" t="inlineStr">
        <is>
          <t/>
        </is>
      </c>
      <c r="AS45" t="inlineStr">
        <is>
          <t/>
        </is>
      </c>
      <c r="AT45" s="2" t="inlineStr">
        <is>
          <t>leibhéal an uirbithe</t>
        </is>
      </c>
      <c r="AU45" s="2" t="inlineStr">
        <is>
          <t>3</t>
        </is>
      </c>
      <c r="AV45" s="2" t="inlineStr">
        <is>
          <t/>
        </is>
      </c>
      <c r="AW45" t="inlineStr">
        <is>
          <t/>
        </is>
      </c>
      <c r="AX45" t="inlineStr">
        <is>
          <t/>
        </is>
      </c>
      <c r="AY45" t="inlineStr">
        <is>
          <t/>
        </is>
      </c>
      <c r="AZ45" t="inlineStr">
        <is>
          <t/>
        </is>
      </c>
      <c r="BA45" t="inlineStr">
        <is>
          <t/>
        </is>
      </c>
      <c r="BB45" t="inlineStr">
        <is>
          <t/>
        </is>
      </c>
      <c r="BC45" t="inlineStr">
        <is>
          <t/>
        </is>
      </c>
      <c r="BD45" t="inlineStr">
        <is>
          <t/>
        </is>
      </c>
      <c r="BE45" t="inlineStr">
        <is>
          <t/>
        </is>
      </c>
      <c r="BF45" t="inlineStr">
        <is>
          <t/>
        </is>
      </c>
      <c r="BG45" t="inlineStr">
        <is>
          <t/>
        </is>
      </c>
      <c r="BH45" t="inlineStr">
        <is>
          <t/>
        </is>
      </c>
      <c r="BI45" t="inlineStr">
        <is>
          <t/>
        </is>
      </c>
      <c r="BJ45" s="2" t="inlineStr">
        <is>
          <t>urbanizacijos laipsnis|
urbanizacijos lygis</t>
        </is>
      </c>
      <c r="BK45" s="2" t="inlineStr">
        <is>
          <t>3|
2</t>
        </is>
      </c>
      <c r="BL45" s="2" t="inlineStr">
        <is>
          <t xml:space="preserve">|
</t>
        </is>
      </c>
      <c r="BM45" t="inlineStr">
        <is>
          <t/>
        </is>
      </c>
      <c r="BN45" t="inlineStr">
        <is>
          <t/>
        </is>
      </c>
      <c r="BO45" t="inlineStr">
        <is>
          <t/>
        </is>
      </c>
      <c r="BP45" t="inlineStr">
        <is>
          <t/>
        </is>
      </c>
      <c r="BQ45" t="inlineStr">
        <is>
          <t/>
        </is>
      </c>
      <c r="BR45" t="inlineStr">
        <is>
          <t/>
        </is>
      </c>
      <c r="BS45" t="inlineStr">
        <is>
          <t/>
        </is>
      </c>
      <c r="BT45" t="inlineStr">
        <is>
          <t/>
        </is>
      </c>
      <c r="BU45" t="inlineStr">
        <is>
          <t/>
        </is>
      </c>
      <c r="BV45" t="inlineStr">
        <is>
          <t/>
        </is>
      </c>
      <c r="BW45" t="inlineStr">
        <is>
          <t/>
        </is>
      </c>
      <c r="BX45" t="inlineStr">
        <is>
          <t/>
        </is>
      </c>
      <c r="BY45" t="inlineStr">
        <is>
          <t/>
        </is>
      </c>
      <c r="BZ45" s="2" t="inlineStr">
        <is>
          <t>stopień urbanizacji|
DEGURBA</t>
        </is>
      </c>
      <c r="CA45" s="2" t="inlineStr">
        <is>
          <t>3|
3</t>
        </is>
      </c>
      <c r="CB45" s="2" t="inlineStr">
        <is>
          <t xml:space="preserve">|
</t>
        </is>
      </c>
      <c r="CC45" t="inlineStr">
        <is>
          <t>wskaźnik służący do zaklasyfikowania lokalnych jednostek administracyjnych do trzech grup jednostek: „miast”, „małych miast lub przedmieść” oraz „obszarów wiejskich”</t>
        </is>
      </c>
      <c r="CD45" s="2" t="inlineStr">
        <is>
          <t>grau de urbanização</t>
        </is>
      </c>
      <c r="CE45" s="2" t="inlineStr">
        <is>
          <t>3</t>
        </is>
      </c>
      <c r="CF45" s="2" t="inlineStr">
        <is>
          <t/>
        </is>
      </c>
      <c r="CG45" t="inlineStr">
        <is>
          <t/>
        </is>
      </c>
      <c r="CH45" t="inlineStr">
        <is>
          <t/>
        </is>
      </c>
      <c r="CI45" t="inlineStr">
        <is>
          <t/>
        </is>
      </c>
      <c r="CJ45" t="inlineStr">
        <is>
          <t/>
        </is>
      </c>
      <c r="CK45" t="inlineStr">
        <is>
          <t/>
        </is>
      </c>
      <c r="CL45" t="inlineStr">
        <is>
          <t/>
        </is>
      </c>
      <c r="CM45" t="inlineStr">
        <is>
          <t/>
        </is>
      </c>
      <c r="CN45" t="inlineStr">
        <is>
          <t/>
        </is>
      </c>
      <c r="CO45" t="inlineStr">
        <is>
          <t/>
        </is>
      </c>
      <c r="CP45" s="2" t="inlineStr">
        <is>
          <t>stopnja urbanizacije|
DEGURBA</t>
        </is>
      </c>
      <c r="CQ45" s="2" t="inlineStr">
        <is>
          <t>3|
3</t>
        </is>
      </c>
      <c r="CR45" s="2" t="inlineStr">
        <is>
          <t xml:space="preserve">|
</t>
        </is>
      </c>
      <c r="CS45" t="inlineStr">
        <is>
          <t>v odstotkih izražen delež prebivalstva določenega območja, ki prebiva, dela v mestih, kar odraža družbeno in gospodarsko razvitost območja</t>
        </is>
      </c>
      <c r="CT45" s="2" t="inlineStr">
        <is>
          <t>grad av urbanisering</t>
        </is>
      </c>
      <c r="CU45" s="2" t="inlineStr">
        <is>
          <t>1</t>
        </is>
      </c>
      <c r="CV45" s="2" t="inlineStr">
        <is>
          <t/>
        </is>
      </c>
      <c r="CW45" t="inlineStr">
        <is>
          <t/>
        </is>
      </c>
    </row>
    <row r="46">
      <c r="A46" s="1" t="str">
        <f>HYPERLINK("https://iate.europa.eu/entry/result/1716190/all", "1716190")</f>
        <v>1716190</v>
      </c>
      <c r="B46" t="inlineStr">
        <is>
          <t>ENVIRONMENT</t>
        </is>
      </c>
      <c r="C46" t="inlineStr">
        <is>
          <t>ENVIRONMENT|natural environment|natural resources|soil resources</t>
        </is>
      </c>
      <c r="D46" t="inlineStr">
        <is>
          <t>yes</t>
        </is>
      </c>
      <c r="E46" t="inlineStr">
        <is>
          <t/>
        </is>
      </c>
      <c r="F46" t="inlineStr">
        <is>
          <t/>
        </is>
      </c>
      <c r="G46" t="inlineStr">
        <is>
          <t/>
        </is>
      </c>
      <c r="H46" t="inlineStr">
        <is>
          <t/>
        </is>
      </c>
      <c r="I46" t="inlineStr">
        <is>
          <t/>
        </is>
      </c>
      <c r="J46" s="2" t="inlineStr">
        <is>
          <t>vyčerpání půdy</t>
        </is>
      </c>
      <c r="K46" s="2" t="inlineStr">
        <is>
          <t>3</t>
        </is>
      </c>
      <c r="L46" s="2" t="inlineStr">
        <is>
          <t/>
        </is>
      </c>
      <c r="M46" t="inlineStr">
        <is>
          <t>příliš velké ztráty živin způsobené odnosem sklizní, erozí ornice a vymýváním</t>
        </is>
      </c>
      <c r="N46" t="inlineStr">
        <is>
          <t/>
        </is>
      </c>
      <c r="O46" t="inlineStr">
        <is>
          <t/>
        </is>
      </c>
      <c r="P46" t="inlineStr">
        <is>
          <t/>
        </is>
      </c>
      <c r="Q46" t="inlineStr">
        <is>
          <t/>
        </is>
      </c>
      <c r="R46" s="2" t="inlineStr">
        <is>
          <t>Bodenverheerung</t>
        </is>
      </c>
      <c r="S46" s="2" t="inlineStr">
        <is>
          <t>3</t>
        </is>
      </c>
      <c r="T46" s="2" t="inlineStr">
        <is>
          <t/>
        </is>
      </c>
      <c r="U46" t="inlineStr">
        <is>
          <t>Nach Zerstoerung der Pflanzendecke durch Wind und flaechenhafte Abspuelung bewirkte katastrophale Bodenabtragung.</t>
        </is>
      </c>
      <c r="V46" s="2" t="inlineStr">
        <is>
          <t>εξάντληση των εδαφών</t>
        </is>
      </c>
      <c r="W46" s="2" t="inlineStr">
        <is>
          <t>3</t>
        </is>
      </c>
      <c r="X46" s="2" t="inlineStr">
        <is>
          <t/>
        </is>
      </c>
      <c r="Y46" t="inlineStr">
        <is>
          <t>απομάκρυνση θρεπτικών στοιχείων λόγω συστημάτων φυτικής παραγωγής ή/και διάβρωσης του εδάφους</t>
        </is>
      </c>
      <c r="Z46" s="2" t="inlineStr">
        <is>
          <t>soil depletion</t>
        </is>
      </c>
      <c r="AA46" s="2" t="inlineStr">
        <is>
          <t>3</t>
        </is>
      </c>
      <c r="AB46" s="2" t="inlineStr">
        <is>
          <t/>
        </is>
      </c>
      <c r="AC46" t="inlineStr">
        <is>
          <t>removal of nutrients due to crop production systems and/or soil erosion</t>
        </is>
      </c>
      <c r="AD46" t="inlineStr">
        <is>
          <t/>
        </is>
      </c>
      <c r="AE46" t="inlineStr">
        <is>
          <t/>
        </is>
      </c>
      <c r="AF46" t="inlineStr">
        <is>
          <t/>
        </is>
      </c>
      <c r="AG46" t="inlineStr">
        <is>
          <t/>
        </is>
      </c>
      <c r="AH46" t="inlineStr">
        <is>
          <t/>
        </is>
      </c>
      <c r="AI46" t="inlineStr">
        <is>
          <t/>
        </is>
      </c>
      <c r="AJ46" t="inlineStr">
        <is>
          <t/>
        </is>
      </c>
      <c r="AK46" t="inlineStr">
        <is>
          <t/>
        </is>
      </c>
      <c r="AL46" t="inlineStr">
        <is>
          <t/>
        </is>
      </c>
      <c r="AM46" t="inlineStr">
        <is>
          <t/>
        </is>
      </c>
      <c r="AN46" t="inlineStr">
        <is>
          <t/>
        </is>
      </c>
      <c r="AO46" t="inlineStr">
        <is>
          <t/>
        </is>
      </c>
      <c r="AP46" s="2" t="inlineStr">
        <is>
          <t>destruction des sols|
appauvrissement des sols|
épuisement du sol</t>
        </is>
      </c>
      <c r="AQ46" s="2" t="inlineStr">
        <is>
          <t>3|
3|
3</t>
        </is>
      </c>
      <c r="AR46" s="2" t="inlineStr">
        <is>
          <t xml:space="preserve">|
|
</t>
        </is>
      </c>
      <c r="AS46" t="inlineStr">
        <is>
          <t/>
        </is>
      </c>
      <c r="AT46" s="2" t="inlineStr">
        <is>
          <t>ídiú ithreach</t>
        </is>
      </c>
      <c r="AU46" s="2" t="inlineStr">
        <is>
          <t>3</t>
        </is>
      </c>
      <c r="AV46" s="2" t="inlineStr">
        <is>
          <t/>
        </is>
      </c>
      <c r="AW46" t="inlineStr">
        <is>
          <t/>
        </is>
      </c>
      <c r="AX46" t="inlineStr">
        <is>
          <t/>
        </is>
      </c>
      <c r="AY46" t="inlineStr">
        <is>
          <t/>
        </is>
      </c>
      <c r="AZ46" t="inlineStr">
        <is>
          <t/>
        </is>
      </c>
      <c r="BA46" t="inlineStr">
        <is>
          <t/>
        </is>
      </c>
      <c r="BB46" t="inlineStr">
        <is>
          <t/>
        </is>
      </c>
      <c r="BC46" t="inlineStr">
        <is>
          <t/>
        </is>
      </c>
      <c r="BD46" t="inlineStr">
        <is>
          <t/>
        </is>
      </c>
      <c r="BE46" t="inlineStr">
        <is>
          <t/>
        </is>
      </c>
      <c r="BF46" t="inlineStr">
        <is>
          <t/>
        </is>
      </c>
      <c r="BG46" t="inlineStr">
        <is>
          <t/>
        </is>
      </c>
      <c r="BH46" t="inlineStr">
        <is>
          <t/>
        </is>
      </c>
      <c r="BI46" t="inlineStr">
        <is>
          <t/>
        </is>
      </c>
      <c r="BJ46" s="2" t="inlineStr">
        <is>
          <t>dirvožemio alinimas</t>
        </is>
      </c>
      <c r="BK46" s="2" t="inlineStr">
        <is>
          <t>3</t>
        </is>
      </c>
      <c r="BL46" s="2" t="inlineStr">
        <is>
          <t/>
        </is>
      </c>
      <c r="BM46" t="inlineStr">
        <is>
          <t/>
        </is>
      </c>
      <c r="BN46" t="inlineStr">
        <is>
          <t/>
        </is>
      </c>
      <c r="BO46" t="inlineStr">
        <is>
          <t/>
        </is>
      </c>
      <c r="BP46" t="inlineStr">
        <is>
          <t/>
        </is>
      </c>
      <c r="BQ46" t="inlineStr">
        <is>
          <t/>
        </is>
      </c>
      <c r="BR46" t="inlineStr">
        <is>
          <t/>
        </is>
      </c>
      <c r="BS46" t="inlineStr">
        <is>
          <t/>
        </is>
      </c>
      <c r="BT46" t="inlineStr">
        <is>
          <t/>
        </is>
      </c>
      <c r="BU46" t="inlineStr">
        <is>
          <t/>
        </is>
      </c>
      <c r="BV46" s="2" t="inlineStr">
        <is>
          <t>bodemvernieling</t>
        </is>
      </c>
      <c r="BW46" s="2" t="inlineStr">
        <is>
          <t>3</t>
        </is>
      </c>
      <c r="BX46" s="2" t="inlineStr">
        <is>
          <t/>
        </is>
      </c>
      <c r="BY46" t="inlineStr">
        <is>
          <t/>
        </is>
      </c>
      <c r="BZ46" s="2" t="inlineStr">
        <is>
          <t>wyjałowienie gleby|
jałowienie gleby</t>
        </is>
      </c>
      <c r="CA46" s="2" t="inlineStr">
        <is>
          <t>3|
3</t>
        </is>
      </c>
      <c r="CB46" s="2" t="inlineStr">
        <is>
          <t xml:space="preserve">|
</t>
        </is>
      </c>
      <c r="CC46" t="inlineStr">
        <is>
          <t>proces obniżający zasobność gleb, będący wynikiem naturalnych procesów glebotwórczych, np. bielicowania, lub
efektem nadmiernej eksploatacji gleby, bez
nawożenia uzupełniającego</t>
        </is>
      </c>
      <c r="CD46" s="2" t="inlineStr">
        <is>
          <t>esgotamento do solo</t>
        </is>
      </c>
      <c r="CE46" s="2" t="inlineStr">
        <is>
          <t>2</t>
        </is>
      </c>
      <c r="CF46" s="2" t="inlineStr">
        <is>
          <t/>
        </is>
      </c>
      <c r="CG46" t="inlineStr">
        <is>
          <t/>
        </is>
      </c>
      <c r="CH46" t="inlineStr">
        <is>
          <t/>
        </is>
      </c>
      <c r="CI46" t="inlineStr">
        <is>
          <t/>
        </is>
      </c>
      <c r="CJ46" t="inlineStr">
        <is>
          <t/>
        </is>
      </c>
      <c r="CK46" t="inlineStr">
        <is>
          <t/>
        </is>
      </c>
      <c r="CL46" t="inlineStr">
        <is>
          <t/>
        </is>
      </c>
      <c r="CM46" t="inlineStr">
        <is>
          <t/>
        </is>
      </c>
      <c r="CN46" t="inlineStr">
        <is>
          <t/>
        </is>
      </c>
      <c r="CO46" t="inlineStr">
        <is>
          <t/>
        </is>
      </c>
      <c r="CP46" s="2" t="inlineStr">
        <is>
          <t>izčrpanost tal</t>
        </is>
      </c>
      <c r="CQ46" s="2" t="inlineStr">
        <is>
          <t>3</t>
        </is>
      </c>
      <c r="CR46" s="2" t="inlineStr">
        <is>
          <t/>
        </is>
      </c>
      <c r="CS46" t="inlineStr">
        <is>
          <t/>
        </is>
      </c>
      <c r="CT46" t="inlineStr">
        <is>
          <t/>
        </is>
      </c>
      <c r="CU46" t="inlineStr">
        <is>
          <t/>
        </is>
      </c>
      <c r="CV46" t="inlineStr">
        <is>
          <t/>
        </is>
      </c>
      <c r="CW46" t="inlineStr">
        <is>
          <t/>
        </is>
      </c>
    </row>
    <row r="47">
      <c r="A47" s="1" t="str">
        <f>HYPERLINK("https://iate.europa.eu/entry/result/1759518/all", "1759518")</f>
        <v>1759518</v>
      </c>
      <c r="B47" t="inlineStr">
        <is>
          <t>SCIENCE;ENVIRONMENT</t>
        </is>
      </c>
      <c r="C47" t="inlineStr">
        <is>
          <t>SCIENCE|natural and applied sciences|earth sciences|hydrology;ENVIRONMENT|natural environment|geophysical environment|watercourse</t>
        </is>
      </c>
      <c r="D47" t="inlineStr">
        <is>
          <t>yes</t>
        </is>
      </c>
      <c r="E47" t="inlineStr">
        <is>
          <t/>
        </is>
      </c>
      <c r="F47" s="2" t="inlineStr">
        <is>
          <t>свободно течаща река</t>
        </is>
      </c>
      <c r="G47" s="2" t="inlineStr">
        <is>
          <t>3</t>
        </is>
      </c>
      <c r="H47" s="2" t="inlineStr">
        <is>
          <t/>
        </is>
      </c>
      <c r="I47" t="inlineStr">
        <is>
          <t/>
        </is>
      </c>
      <c r="J47" s="2" t="inlineStr">
        <is>
          <t>volně tekoucí řeka</t>
        </is>
      </c>
      <c r="K47" s="2" t="inlineStr">
        <is>
          <t>3</t>
        </is>
      </c>
      <c r="L47" s="2" t="inlineStr">
        <is>
          <t/>
        </is>
      </c>
      <c r="M47" t="inlineStr">
        <is>
          <t>řeka něbo jiný útvar povrchové vody, jemuž nebrání žádné umělé překážky a který není oddělen od své údolní nivy</t>
        </is>
      </c>
      <c r="N47" s="2" t="inlineStr">
        <is>
          <t>fritflydende vandløb|
fritstrømmende vandløb</t>
        </is>
      </c>
      <c r="O47" s="2" t="inlineStr">
        <is>
          <t>3|
3</t>
        </is>
      </c>
      <c r="P47" s="2" t="inlineStr">
        <is>
          <t xml:space="preserve">|
</t>
        </is>
      </c>
      <c r="Q47" t="inlineStr">
        <is>
          <t>flod eller andet overfladevandområde (f.eks. en sø), hvor vandbevægelsen ikke er hæmmet af kunstige barrierer, og som ikke er adskilt fra sin flodslette</t>
        </is>
      </c>
      <c r="R47" s="2" t="inlineStr">
        <is>
          <t>frei fließender Fluss</t>
        </is>
      </c>
      <c r="S47" s="2" t="inlineStr">
        <is>
          <t>3</t>
        </is>
      </c>
      <c r="T47" s="2" t="inlineStr">
        <is>
          <t/>
        </is>
      </c>
      <c r="U47" t="inlineStr">
        <is>
          <t/>
        </is>
      </c>
      <c r="V47" s="2" t="inlineStr">
        <is>
          <t>ποταμός ελεύθερης ροής</t>
        </is>
      </c>
      <c r="W47" s="2" t="inlineStr">
        <is>
          <t>3</t>
        </is>
      </c>
      <c r="X47" s="2" t="inlineStr">
        <is>
          <t/>
        </is>
      </c>
      <c r="Y47" t="inlineStr">
        <is>
          <t>ποτάμιο ή άλλο επιφανειακό υδατικό σύστημα (π.χ. λίμνη) που δεν επηρεάζεται από τεχνητούς φραγμούς και δεν αποσυνδέεται από την πλημμυρική περιοχή του</t>
        </is>
      </c>
      <c r="Z47" s="2" t="inlineStr">
        <is>
          <t>free-flowing river|
FFR</t>
        </is>
      </c>
      <c r="AA47" s="2" t="inlineStr">
        <is>
          <t>3|
3</t>
        </is>
      </c>
      <c r="AB47" s="2" t="inlineStr">
        <is>
          <t xml:space="preserve">|
</t>
        </is>
      </c>
      <c r="AC47" t="inlineStr">
        <is>
          <t>river or other surface water body (e.g. lake) that is
not impaired by artificial barriers and not disconnected from its floodplain</t>
        </is>
      </c>
      <c r="AD47" s="2" t="inlineStr">
        <is>
          <t>río de caudal libre</t>
        </is>
      </c>
      <c r="AE47" s="2" t="inlineStr">
        <is>
          <t>3</t>
        </is>
      </c>
      <c r="AF47" s="2" t="inlineStr">
        <is>
          <t/>
        </is>
      </c>
      <c r="AG47" t="inlineStr">
        <is>
          <t>Curso de agua u otra masa de agua superficial (por ejemplo, lago) que no se ve afectado por barreras artificiales y no está desconectado de su llanura aluvial.</t>
        </is>
      </c>
      <c r="AH47" s="2" t="inlineStr">
        <is>
          <t>vaba vooluga jõgi</t>
        </is>
      </c>
      <c r="AI47" s="2" t="inlineStr">
        <is>
          <t>3</t>
        </is>
      </c>
      <c r="AJ47" s="2" t="inlineStr">
        <is>
          <t/>
        </is>
      </c>
      <c r="AK47" t="inlineStr">
        <is>
          <t>jõgi või mu pinnaveekogu (nt järv), mida ei kahjusta tehislikud 
tõkestusrajatised ja mis ei ole eraldatud 
oma lammist</t>
        </is>
      </c>
      <c r="AL47" s="2" t="inlineStr">
        <is>
          <t>luonnollinen vesimuodostuma|
vapaana virtaava vesistö|
vapaana virtaava vesi</t>
        </is>
      </c>
      <c r="AM47" s="2" t="inlineStr">
        <is>
          <t>3|
3|
3</t>
        </is>
      </c>
      <c r="AN47" s="2" t="inlineStr">
        <is>
          <t xml:space="preserve">|
|
</t>
        </is>
      </c>
      <c r="AO47" t="inlineStr">
        <is>
          <t>sisämaan pintavesistö, kuten joki tai järvi, jonka luonnollisia ja toiminnallisia yhteyksiä ei ole rajoitettu keinotekoisilla rakenteilla</t>
        </is>
      </c>
      <c r="AP47" s="2" t="inlineStr">
        <is>
          <t>cours d'eau à courant libre</t>
        </is>
      </c>
      <c r="AQ47" s="2" t="inlineStr">
        <is>
          <t>3</t>
        </is>
      </c>
      <c r="AR47" s="2" t="inlineStr">
        <is>
          <t/>
        </is>
      </c>
      <c r="AS47" t="inlineStr">
        <is>
          <t>cours d'eau ou autre masse d'eau de surface (p. ex. un lac) qui n'est pas entravé par des obstacles artificiels ou coupé de sa zone inondable</t>
        </is>
      </c>
      <c r="AT47" s="2" t="inlineStr">
        <is>
          <t>abhainn saorchúrsála|
abhainn atá ag sreabhadh go saor|
abhainn saorshreafa</t>
        </is>
      </c>
      <c r="AU47" s="2" t="inlineStr">
        <is>
          <t>3|
3|
3</t>
        </is>
      </c>
      <c r="AV47" s="2" t="inlineStr">
        <is>
          <t xml:space="preserve">|
|
</t>
        </is>
      </c>
      <c r="AW47" t="inlineStr">
        <is>
          <t/>
        </is>
      </c>
      <c r="AX47" s="2" t="inlineStr">
        <is>
          <t>rijeka slobodnog toka</t>
        </is>
      </c>
      <c r="AY47" s="2" t="inlineStr">
        <is>
          <t>3</t>
        </is>
      </c>
      <c r="AZ47" s="2" t="inlineStr">
        <is>
          <t/>
        </is>
      </c>
      <c r="BA47" t="inlineStr">
        <is>
          <t/>
        </is>
      </c>
      <c r="BB47" s="2" t="inlineStr">
        <is>
          <t>szabad vízáramlású folyószakaszok</t>
        </is>
      </c>
      <c r="BC47" s="2" t="inlineStr">
        <is>
          <t>3</t>
        </is>
      </c>
      <c r="BD47" s="2" t="inlineStr">
        <is>
          <t/>
        </is>
      </c>
      <c r="BE47" t="inlineStr">
        <is>
          <t/>
        </is>
      </c>
      <c r="BF47" s="2" t="inlineStr">
        <is>
          <t>fiume a scorrimento libero|
fiume a flusso libero</t>
        </is>
      </c>
      <c r="BG47" s="2" t="inlineStr">
        <is>
          <t>3|
3</t>
        </is>
      </c>
      <c r="BH47" s="2" t="inlineStr">
        <is>
          <t xml:space="preserve">|
</t>
        </is>
      </c>
      <c r="BI47" t="inlineStr">
        <is>
          <t>fiume il cui scorrimento non è ostacolato da barriere come dighe, sbarramenti e paratoie</t>
        </is>
      </c>
      <c r="BJ47" s="2" t="inlineStr">
        <is>
          <t>laisvai tekanti upė</t>
        </is>
      </c>
      <c r="BK47" s="2" t="inlineStr">
        <is>
          <t>3</t>
        </is>
      </c>
      <c r="BL47" s="2" t="inlineStr">
        <is>
          <t/>
        </is>
      </c>
      <c r="BM47" t="inlineStr">
        <is>
          <t/>
        </is>
      </c>
      <c r="BN47" s="2" t="inlineStr">
        <is>
          <t>brīvi plūstoša upe</t>
        </is>
      </c>
      <c r="BO47" s="2" t="inlineStr">
        <is>
          <t>3</t>
        </is>
      </c>
      <c r="BP47" s="2" t="inlineStr">
        <is>
          <t/>
        </is>
      </c>
      <c r="BQ47" t="inlineStr">
        <is>
          <t>upe vai kāds cits virszemes ūdensobjekts (piemēram, ezers), kurā nav mākslīgo šķēršļu un kas nav atdalīts no tā palienes</t>
        </is>
      </c>
      <c r="BR47" s="2" t="inlineStr">
        <is>
          <t>xmara ġierja</t>
        </is>
      </c>
      <c r="BS47" s="2" t="inlineStr">
        <is>
          <t>3</t>
        </is>
      </c>
      <c r="BT47" s="2" t="inlineStr">
        <is>
          <t/>
        </is>
      </c>
      <c r="BU47" t="inlineStr">
        <is>
          <t>xmara jew ilma ieħor tal-wiċċ li mhux imxekkel minn ostakli artifiċjali u li mhux skonness mill-pjanura tal-għarar tiegħu</t>
        </is>
      </c>
      <c r="BV47" s="2" t="inlineStr">
        <is>
          <t>vrij stromende rivier|
vrij afstromende rivier</t>
        </is>
      </c>
      <c r="BW47" s="2" t="inlineStr">
        <is>
          <t>3|
2</t>
        </is>
      </c>
      <c r="BX47" s="2" t="inlineStr">
        <is>
          <t xml:space="preserve">|
</t>
        </is>
      </c>
      <c r="BY47" t="inlineStr">
        <is>
          <t>rivier
 zonder dammen, stuwen, dijken, sluizen of andere barrières, waarbij het water
 ongehinderd van de bron naar de monding kan stromen</t>
        </is>
      </c>
      <c r="BZ47" s="2" t="inlineStr">
        <is>
          <t>rzeka o swobodnym przepływie</t>
        </is>
      </c>
      <c r="CA47" s="2" t="inlineStr">
        <is>
          <t>3</t>
        </is>
      </c>
      <c r="CB47" s="2" t="inlineStr">
        <is>
          <t/>
        </is>
      </c>
      <c r="CC47" t="inlineStr">
        <is>
          <t/>
        </is>
      </c>
      <c r="CD47" s="2" t="inlineStr">
        <is>
          <t>rio de curso natural</t>
        </is>
      </c>
      <c r="CE47" s="2" t="inlineStr">
        <is>
          <t>3</t>
        </is>
      </c>
      <c r="CF47" s="2" t="inlineStr">
        <is>
          <t/>
        </is>
      </c>
      <c r="CG47" t="inlineStr">
        <is>
          <t>Rio ou outra massa de águas 
de superfície (por exemplo, lagos) que não é prejudicado por obstáculos artificiais nem 
está desligado da sua planície de inundação.</t>
        </is>
      </c>
      <c r="CH47" s="2" t="inlineStr">
        <is>
          <t>râu cu curgere liberă</t>
        </is>
      </c>
      <c r="CI47" s="2" t="inlineStr">
        <is>
          <t>3</t>
        </is>
      </c>
      <c r="CJ47" s="2" t="inlineStr">
        <is>
          <t/>
        </is>
      </c>
      <c r="CK47" t="inlineStr">
        <is>
          <t/>
        </is>
      </c>
      <c r="CL47" s="2" t="inlineStr">
        <is>
          <t>voľne tečúca rieka</t>
        </is>
      </c>
      <c r="CM47" s="2" t="inlineStr">
        <is>
          <t>3</t>
        </is>
      </c>
      <c r="CN47" s="2" t="inlineStr">
        <is>
          <t/>
        </is>
      </c>
      <c r="CO47" t="inlineStr">
        <is>
          <t>rieka alebo iný útvar povrchovej vody (napr. jazero), ktorému nebránia žiadne umelé prekážky a ktorý nie je oddelený od svojej údolnej nivy</t>
        </is>
      </c>
      <c r="CP47" s="2" t="inlineStr">
        <is>
          <t>prosto tekoča reka|
reka s prostim tokom</t>
        </is>
      </c>
      <c r="CQ47" s="2" t="inlineStr">
        <is>
          <t>3|
3</t>
        </is>
      </c>
      <c r="CR47" s="2" t="inlineStr">
        <is>
          <t xml:space="preserve">|
</t>
        </is>
      </c>
      <c r="CS47" t="inlineStr">
        <is>
          <t/>
        </is>
      </c>
      <c r="CT47" s="2" t="inlineStr">
        <is>
          <t>fritt flödande vattendrag</t>
        </is>
      </c>
      <c r="CU47" s="2" t="inlineStr">
        <is>
          <t>3</t>
        </is>
      </c>
      <c r="CV47" s="2" t="inlineStr">
        <is>
          <t/>
        </is>
      </c>
      <c r="CW47" t="inlineStr">
        <is>
          <t/>
        </is>
      </c>
    </row>
    <row r="48">
      <c r="A48" s="1" t="str">
        <f>HYPERLINK("https://iate.europa.eu/entry/result/1857425/all", "1857425")</f>
        <v>1857425</v>
      </c>
      <c r="B48" t="inlineStr">
        <is>
          <t>SCIENCE;ENVIRONMENT</t>
        </is>
      </c>
      <c r="C48" t="inlineStr">
        <is>
          <t>SCIENCE|natural and applied sciences|earth sciences;ENVIRONMENT|natural environment</t>
        </is>
      </c>
      <c r="D48" t="inlineStr">
        <is>
          <t>yes</t>
        </is>
      </c>
      <c r="E48" t="inlineStr">
        <is>
          <t/>
        </is>
      </c>
      <c r="F48" s="2" t="inlineStr">
        <is>
          <t>воден обект|
водно тяло</t>
        </is>
      </c>
      <c r="G48" s="2" t="inlineStr">
        <is>
          <t>3|
3</t>
        </is>
      </c>
      <c r="H48" s="2" t="inlineStr">
        <is>
          <t xml:space="preserve">|
</t>
        </is>
      </c>
      <c r="I48" t="inlineStr">
        <is>
          <t>всяка водна маса с определени хидроложки, физични, химични и биологични характеристики, използвана за една или няколко цели</t>
        </is>
      </c>
      <c r="J48" t="inlineStr">
        <is>
          <t/>
        </is>
      </c>
      <c r="K48" t="inlineStr">
        <is>
          <t/>
        </is>
      </c>
      <c r="L48" t="inlineStr">
        <is>
          <t/>
        </is>
      </c>
      <c r="M48" t="inlineStr">
        <is>
          <t/>
        </is>
      </c>
      <c r="N48" s="2" t="inlineStr">
        <is>
          <t>vandmasse|
vandmiljø</t>
        </is>
      </c>
      <c r="O48" s="2" t="inlineStr">
        <is>
          <t>3|
3</t>
        </is>
      </c>
      <c r="P48" s="2" t="inlineStr">
        <is>
          <t xml:space="preserve">|
</t>
        </is>
      </c>
      <c r="Q48" t="inlineStr">
        <is>
          <t/>
        </is>
      </c>
      <c r="R48" s="2" t="inlineStr">
        <is>
          <t>Gewässer|
Wasserkörper</t>
        </is>
      </c>
      <c r="S48" s="2" t="inlineStr">
        <is>
          <t>3|
3</t>
        </is>
      </c>
      <c r="T48" s="2" t="inlineStr">
        <is>
          <t xml:space="preserve">|
</t>
        </is>
      </c>
      <c r="U48" t="inlineStr">
        <is>
          <t>In den Wasserkreislauf einbezogenes fliessendes oder stehendes Wasser einschliesslich Gewässerbett. ; Abschnitt eines Gewässers</t>
        </is>
      </c>
      <c r="V48" s="2" t="inlineStr">
        <is>
          <t>υδατικό σύστημα</t>
        </is>
      </c>
      <c r="W48" s="2" t="inlineStr">
        <is>
          <t>3</t>
        </is>
      </c>
      <c r="X48" s="2" t="inlineStr">
        <is>
          <t/>
        </is>
      </c>
      <c r="Y48" t="inlineStr">
        <is>
          <t>μάζα νερού που βρίσκεται στην επιφάνεια του εδάφους ή στο υπέδαφος</t>
        </is>
      </c>
      <c r="Z48" s="2" t="inlineStr">
        <is>
          <t>body of water|
water body</t>
        </is>
      </c>
      <c r="AA48" s="2" t="inlineStr">
        <is>
          <t>3|
3</t>
        </is>
      </c>
      <c r="AB48" s="2" t="inlineStr">
        <is>
          <t xml:space="preserve">|
</t>
        </is>
      </c>
      <c r="AC48" t="inlineStr">
        <is>
          <t>mass of water located on the surface or underground</t>
        </is>
      </c>
      <c r="AD48" s="2" t="inlineStr">
        <is>
          <t>cuerpo acuoso|
masa de agua</t>
        </is>
      </c>
      <c r="AE48" s="2" t="inlineStr">
        <is>
          <t>3|
3</t>
        </is>
      </c>
      <c r="AF48" s="2" t="inlineStr">
        <is>
          <t xml:space="preserve">|
</t>
        </is>
      </c>
      <c r="AG48" t="inlineStr">
        <is>
          <t/>
        </is>
      </c>
      <c r="AH48" s="2" t="inlineStr">
        <is>
          <t>veekogu</t>
        </is>
      </c>
      <c r="AI48" s="2" t="inlineStr">
        <is>
          <t>3</t>
        </is>
      </c>
      <c r="AJ48" s="2" t="inlineStr">
        <is>
          <t/>
        </is>
      </c>
      <c r="AK48" t="inlineStr">
        <is>
          <t>maapinnanõos või maa sees olev looduslik või tehislik veekogum</t>
        </is>
      </c>
      <c r="AL48" s="2" t="inlineStr">
        <is>
          <t>vesimuodostuma|
vesialue</t>
        </is>
      </c>
      <c r="AM48" s="2" t="inlineStr">
        <is>
          <t>3|
3</t>
        </is>
      </c>
      <c r="AN48" s="2" t="inlineStr">
        <is>
          <t xml:space="preserve">|
</t>
        </is>
      </c>
      <c r="AO48" t="inlineStr">
        <is>
          <t/>
        </is>
      </c>
      <c r="AP48" s="2" t="inlineStr">
        <is>
          <t>eaux|
masse d'eau|
plan d'eau|
eaux naturelles|
entité hydrologique</t>
        </is>
      </c>
      <c r="AQ48" s="2" t="inlineStr">
        <is>
          <t>3|
3|
3|
3|
3</t>
        </is>
      </c>
      <c r="AR48" s="2" t="inlineStr">
        <is>
          <t xml:space="preserve">|
|
|
|
</t>
        </is>
      </c>
      <c r="AS48" t="inlineStr">
        <is>
          <t>Masse d'eau courante ou stagnante. ; Partie discrète et homogène des eaux de surface ou des eaux souterraines telles qu'un aquifère, un lac, un réservoir, une portion de fleuve, de rivière ou de canal, un estuaire ou une portion d'eaux côtières.</t>
        </is>
      </c>
      <c r="AT48" s="2" t="inlineStr">
        <is>
          <t>dobharlach</t>
        </is>
      </c>
      <c r="AU48" s="2" t="inlineStr">
        <is>
          <t>3</t>
        </is>
      </c>
      <c r="AV48" s="2" t="inlineStr">
        <is>
          <t/>
        </is>
      </c>
      <c r="AW48" t="inlineStr">
        <is>
          <t/>
        </is>
      </c>
      <c r="AX48" s="2" t="inlineStr">
        <is>
          <t>vodno tijelo</t>
        </is>
      </c>
      <c r="AY48" s="2" t="inlineStr">
        <is>
          <t>2</t>
        </is>
      </c>
      <c r="AZ48" s="2" t="inlineStr">
        <is>
          <t/>
        </is>
      </c>
      <c r="BA48" t="inlineStr">
        <is>
          <t/>
        </is>
      </c>
      <c r="BB48" s="2" t="inlineStr">
        <is>
          <t>víztest</t>
        </is>
      </c>
      <c r="BC48" s="2" t="inlineStr">
        <is>
          <t>4</t>
        </is>
      </c>
      <c r="BD48" s="2" t="inlineStr">
        <is>
          <t/>
        </is>
      </c>
      <c r="BE48" t="inlineStr">
        <is>
          <t>&lt;div&gt;egyértelműen lehatárolt vízfolyás szakasz, állóvíz vagy felszín alatti víztér&lt;/div&gt;</t>
        </is>
      </c>
      <c r="BF48" s="2" t="inlineStr">
        <is>
          <t>acque|
corpo idrico|
massa d'acqua|
corpo d'acqua</t>
        </is>
      </c>
      <c r="BG48" s="2" t="inlineStr">
        <is>
          <t>3|
3|
3|
3</t>
        </is>
      </c>
      <c r="BH48" s="2" t="inlineStr">
        <is>
          <t xml:space="preserve">|
|
|
</t>
        </is>
      </c>
      <c r="BI48" t="inlineStr">
        <is>
          <t>Entità d'acqua corrente o stagnante. ; elemento distinto di acque, superficiali o sotterranee, che, indipendentemente dalla sua entità, presenti proprie caratteristiche idrologiche, fisiche, chimiche e biologiche</t>
        </is>
      </c>
      <c r="BJ48" s="2" t="inlineStr">
        <is>
          <t>vandens telkinys</t>
        </is>
      </c>
      <c r="BK48" s="2" t="inlineStr">
        <is>
          <t>3</t>
        </is>
      </c>
      <c r="BL48" s="2" t="inlineStr">
        <is>
          <t/>
        </is>
      </c>
      <c r="BM48" t="inlineStr">
        <is>
          <t>paviršinio arba požeminio vandens telkinys</t>
        </is>
      </c>
      <c r="BN48" s="2" t="inlineStr">
        <is>
          <t>ūdensobjekts|
ūdenstilpe|
ūdens objekts</t>
        </is>
      </c>
      <c r="BO48" s="2" t="inlineStr">
        <is>
          <t>3|
3|
3</t>
        </is>
      </c>
      <c r="BP48" s="2" t="inlineStr">
        <is>
          <t xml:space="preserve">preferred|
|
</t>
        </is>
      </c>
      <c r="BQ48" t="inlineStr">
        <is>
          <t/>
        </is>
      </c>
      <c r="BR48" s="2" t="inlineStr">
        <is>
          <t>korp tal-ilma</t>
        </is>
      </c>
      <c r="BS48" s="2" t="inlineStr">
        <is>
          <t>3</t>
        </is>
      </c>
      <c r="BT48" s="2" t="inlineStr">
        <is>
          <t/>
        </is>
      </c>
      <c r="BU48" t="inlineStr">
        <is>
          <t>korp tal-ilma li jifforma element fiżjoloġiku, bħal baħar jew riżerva</t>
        </is>
      </c>
      <c r="BV48" s="2" t="inlineStr">
        <is>
          <t>waterlichaam|
watermassa|
watermassa's</t>
        </is>
      </c>
      <c r="BW48" s="2" t="inlineStr">
        <is>
          <t>3|
3|
2</t>
        </is>
      </c>
      <c r="BX48" s="2" t="inlineStr">
        <is>
          <t xml:space="preserve">|
|
</t>
        </is>
      </c>
      <c r="BY48" t="inlineStr">
        <is>
          <t/>
        </is>
      </c>
      <c r="BZ48" s="2" t="inlineStr">
        <is>
          <t>jednolita część wód|
część wód|
zbiornik wodny</t>
        </is>
      </c>
      <c r="CA48" s="2" t="inlineStr">
        <is>
          <t>4|
3|
2</t>
        </is>
      </c>
      <c r="CB48" s="2" t="inlineStr">
        <is>
          <t xml:space="preserve">|
|
</t>
        </is>
      </c>
      <c r="CC48" t="inlineStr">
        <is>
          <t>podstawowa jednostka gospodarki wodnej (łącznie z ochroną środowiska) w myśl polskiego prawa wodnego, zgodnie z ramową dyrektywą wodną</t>
        </is>
      </c>
      <c r="CD48" s="2" t="inlineStr">
        <is>
          <t>massa de água</t>
        </is>
      </c>
      <c r="CE48" s="2" t="inlineStr">
        <is>
          <t>3</t>
        </is>
      </c>
      <c r="CF48" s="2" t="inlineStr">
        <is>
          <t/>
        </is>
      </c>
      <c r="CG48" t="inlineStr">
        <is>
          <t>Elemento discreto e homogéneo de águas superficiais ou subterrâneas.</t>
        </is>
      </c>
      <c r="CH48" s="2" t="inlineStr">
        <is>
          <t>corp de apă</t>
        </is>
      </c>
      <c r="CI48" s="2" t="inlineStr">
        <is>
          <t>3</t>
        </is>
      </c>
      <c r="CJ48" s="2" t="inlineStr">
        <is>
          <t/>
        </is>
      </c>
      <c r="CK48" t="inlineStr">
        <is>
          <t/>
        </is>
      </c>
      <c r="CL48" s="2" t="inlineStr">
        <is>
          <t>vodný útvar</t>
        </is>
      </c>
      <c r="CM48" s="2" t="inlineStr">
        <is>
          <t>3</t>
        </is>
      </c>
      <c r="CN48" s="2" t="inlineStr">
        <is>
          <t/>
        </is>
      </c>
      <c r="CO48" t="inlineStr">
        <is>
          <t>trvalé alebo dočasné sústredenie vody na zemskom povrchu alebo pod jeho povrchom, ktoré je charakterizované typickými formami výskytu a znakmi hydrologického režimu</t>
        </is>
      </c>
      <c r="CP48" s="2" t="inlineStr">
        <is>
          <t>vodno telo</t>
        </is>
      </c>
      <c r="CQ48" s="2" t="inlineStr">
        <is>
          <t>3</t>
        </is>
      </c>
      <c r="CR48" s="2" t="inlineStr">
        <is>
          <t/>
        </is>
      </c>
      <c r="CS48" t="inlineStr">
        <is>
          <t>površinska ali podzemna gmota vode, ki je lahko naravna ali antropogena in je ločena od drugih vodnih gmot</t>
        </is>
      </c>
      <c r="CT48" t="inlineStr">
        <is>
          <t/>
        </is>
      </c>
      <c r="CU48" t="inlineStr">
        <is>
          <t/>
        </is>
      </c>
      <c r="CV48" t="inlineStr">
        <is>
          <t/>
        </is>
      </c>
      <c r="CW48" t="inlineStr">
        <is>
          <t/>
        </is>
      </c>
    </row>
    <row r="49">
      <c r="A49" s="1" t="str">
        <f>HYPERLINK("https://iate.europa.eu/entry/result/1874207/all", "1874207")</f>
        <v>1874207</v>
      </c>
      <c r="B49" t="inlineStr">
        <is>
          <t>EUROPEAN UNION</t>
        </is>
      </c>
      <c r="C49" t="inlineStr">
        <is>
          <t>EUROPEAN UNION|EU institutions and European civil service|EU office or agency|European Environment Agency</t>
        </is>
      </c>
      <c r="D49" t="inlineStr">
        <is>
          <t>yes</t>
        </is>
      </c>
      <c r="E49" t="inlineStr">
        <is>
          <t/>
        </is>
      </c>
      <c r="F49" t="inlineStr">
        <is>
          <t/>
        </is>
      </c>
      <c r="G49" t="inlineStr">
        <is>
          <t/>
        </is>
      </c>
      <c r="H49" t="inlineStr">
        <is>
          <t/>
        </is>
      </c>
      <c r="I49" t="inlineStr">
        <is>
          <t/>
        </is>
      </c>
      <c r="J49" s="2" t="inlineStr">
        <is>
          <t>Evropský informační systém o přírodě|
EUNIS</t>
        </is>
      </c>
      <c r="K49" s="2" t="inlineStr">
        <is>
          <t>3|
3</t>
        </is>
      </c>
      <c r="L49" s="2" t="inlineStr">
        <is>
          <t xml:space="preserve">|
</t>
        </is>
      </c>
      <c r="M49" t="inlineStr">
        <is>
          <t>databáze obsahující informace o typech evropských &lt;a href="https://iate.europa.eu/entry/result/3588100/cs" target="_blank"&gt;stanovišť&lt;/a&gt;, druzích a &lt;a href="https://iate.europa.eu/entry/result/813855/cs" target="_blank"&gt;chráněných územích&lt;/a&gt;, vytvořená v 90. letech 20. století</t>
        </is>
      </c>
      <c r="N49" s="2" t="inlineStr">
        <is>
          <t>EU-naturinformationssystem</t>
        </is>
      </c>
      <c r="O49" s="2" t="inlineStr">
        <is>
          <t>3</t>
        </is>
      </c>
      <c r="P49" s="2" t="inlineStr">
        <is>
          <t/>
        </is>
      </c>
      <c r="Q49" t="inlineStr">
        <is>
          <t/>
        </is>
      </c>
      <c r="R49" t="inlineStr">
        <is>
          <t/>
        </is>
      </c>
      <c r="S49" t="inlineStr">
        <is>
          <t/>
        </is>
      </c>
      <c r="T49" t="inlineStr">
        <is>
          <t/>
        </is>
      </c>
      <c r="U49" t="inlineStr">
        <is>
          <t/>
        </is>
      </c>
      <c r="V49" s="2" t="inlineStr">
        <is>
          <t>Ευρωπαϊκό Σύστημα Πληροφοριών για τη Φύση</t>
        </is>
      </c>
      <c r="W49" s="2" t="inlineStr">
        <is>
          <t>3</t>
        </is>
      </c>
      <c r="X49" s="2" t="inlineStr">
        <is>
          <t/>
        </is>
      </c>
      <c r="Y49" t="inlineStr">
        <is>
          <t>βάση δεδομένων που περιέχει πληροφορίες για τύπους οικοτόπων, είδη και προστατευόμενες περιοχές στην Ευρώπη</t>
        </is>
      </c>
      <c r="Z49" s="2" t="inlineStr">
        <is>
          <t>European Nature Information System|
EUNIS|
European Union Nature Information System</t>
        </is>
      </c>
      <c r="AA49" s="2" t="inlineStr">
        <is>
          <t>3|
3|
1</t>
        </is>
      </c>
      <c r="AB49" s="2" t="inlineStr">
        <is>
          <t xml:space="preserve">|
|
</t>
        </is>
      </c>
      <c r="AC49" t="inlineStr">
        <is>
          <t>database conceived in the 1990s containing information on European habitat types, species and protected areas</t>
        </is>
      </c>
      <c r="AD49" s="2" t="inlineStr">
        <is>
          <t>Sistema de información sobre la naturaleza en la UE</t>
        </is>
      </c>
      <c r="AE49" s="2" t="inlineStr">
        <is>
          <t>3</t>
        </is>
      </c>
      <c r="AF49" s="2" t="inlineStr">
        <is>
          <t/>
        </is>
      </c>
      <c r="AG49" t="inlineStr">
        <is>
          <t/>
        </is>
      </c>
      <c r="AH49" s="2" t="inlineStr">
        <is>
          <t>Euroopa Liidu loodusteabe süsteem|
EUNIS</t>
        </is>
      </c>
      <c r="AI49" s="2" t="inlineStr">
        <is>
          <t>3|
3</t>
        </is>
      </c>
      <c r="AJ49" s="2" t="inlineStr">
        <is>
          <t xml:space="preserve">|
</t>
        </is>
      </c>
      <c r="AK49" t="inlineStr">
        <is>
          <t>Euroopa Liidu loodusteabe süsteem</t>
        </is>
      </c>
      <c r="AL49" s="2" t="inlineStr">
        <is>
          <t>Euroopan luontoa koskeva tietojärjestelmä|
EUNIS</t>
        </is>
      </c>
      <c r="AM49" s="2" t="inlineStr">
        <is>
          <t>3|
3</t>
        </is>
      </c>
      <c r="AN49" s="2" t="inlineStr">
        <is>
          <t xml:space="preserve">|
</t>
        </is>
      </c>
      <c r="AO49" t="inlineStr">
        <is>
          <t/>
        </is>
      </c>
      <c r="AP49" s="2" t="inlineStr">
        <is>
          <t>Système d'information sur la nature de l'Union européenne</t>
        </is>
      </c>
      <c r="AQ49" s="2" t="inlineStr">
        <is>
          <t>3</t>
        </is>
      </c>
      <c r="AR49" s="2" t="inlineStr">
        <is>
          <t/>
        </is>
      </c>
      <c r="AS49" t="inlineStr">
        <is>
          <t/>
        </is>
      </c>
      <c r="AT49" s="2" t="inlineStr">
        <is>
          <t>an Córas Faisnéise Eorpach maidir leis an Dúlra|
EUNIS</t>
        </is>
      </c>
      <c r="AU49" s="2" t="inlineStr">
        <is>
          <t>3|
3</t>
        </is>
      </c>
      <c r="AV49" s="2" t="inlineStr">
        <is>
          <t xml:space="preserve">|
</t>
        </is>
      </c>
      <c r="AW49" t="inlineStr">
        <is>
          <t/>
        </is>
      </c>
      <c r="AX49" t="inlineStr">
        <is>
          <t/>
        </is>
      </c>
      <c r="AY49" t="inlineStr">
        <is>
          <t/>
        </is>
      </c>
      <c r="AZ49" t="inlineStr">
        <is>
          <t/>
        </is>
      </c>
      <c r="BA49" t="inlineStr">
        <is>
          <t/>
        </is>
      </c>
      <c r="BB49" t="inlineStr">
        <is>
          <t/>
        </is>
      </c>
      <c r="BC49" t="inlineStr">
        <is>
          <t/>
        </is>
      </c>
      <c r="BD49" t="inlineStr">
        <is>
          <t/>
        </is>
      </c>
      <c r="BE49" t="inlineStr">
        <is>
          <t/>
        </is>
      </c>
      <c r="BF49" s="2" t="inlineStr">
        <is>
          <t>sistema UE d'informazione sulla natura</t>
        </is>
      </c>
      <c r="BG49" s="2" t="inlineStr">
        <is>
          <t>3</t>
        </is>
      </c>
      <c r="BH49" s="2" t="inlineStr">
        <is>
          <t/>
        </is>
      </c>
      <c r="BI49" t="inlineStr">
        <is>
          <t/>
        </is>
      </c>
      <c r="BJ49" s="2" t="inlineStr">
        <is>
          <t>Europos informacijos apie gamtą sistema|
EUNIS</t>
        </is>
      </c>
      <c r="BK49" s="2" t="inlineStr">
        <is>
          <t>3|
3</t>
        </is>
      </c>
      <c r="BL49" s="2" t="inlineStr">
        <is>
          <t xml:space="preserve">|
</t>
        </is>
      </c>
      <c r="BM49" t="inlineStr">
        <is>
          <t/>
        </is>
      </c>
      <c r="BN49" t="inlineStr">
        <is>
          <t/>
        </is>
      </c>
      <c r="BO49" t="inlineStr">
        <is>
          <t/>
        </is>
      </c>
      <c r="BP49" t="inlineStr">
        <is>
          <t/>
        </is>
      </c>
      <c r="BQ49" t="inlineStr">
        <is>
          <t/>
        </is>
      </c>
      <c r="BR49" t="inlineStr">
        <is>
          <t/>
        </is>
      </c>
      <c r="BS49" t="inlineStr">
        <is>
          <t/>
        </is>
      </c>
      <c r="BT49" t="inlineStr">
        <is>
          <t/>
        </is>
      </c>
      <c r="BU49" t="inlineStr">
        <is>
          <t/>
        </is>
      </c>
      <c r="BV49" s="2" t="inlineStr">
        <is>
          <t>natuurinformatiesysteem van de EU</t>
        </is>
      </c>
      <c r="BW49" s="2" t="inlineStr">
        <is>
          <t>3</t>
        </is>
      </c>
      <c r="BX49" s="2" t="inlineStr">
        <is>
          <t/>
        </is>
      </c>
      <c r="BY49" t="inlineStr">
        <is>
          <t/>
        </is>
      </c>
      <c r="BZ49" s="2" t="inlineStr">
        <is>
          <t>Europejski system informacji o przyrodzie|
EUNIS</t>
        </is>
      </c>
      <c r="CA49" s="2" t="inlineStr">
        <is>
          <t>3|
3</t>
        </is>
      </c>
      <c r="CB49" s="2" t="inlineStr">
        <is>
          <t xml:space="preserve">|
</t>
        </is>
      </c>
      <c r="CC49" t="inlineStr">
        <is>
          <t>europejski system obejmujący informacje o gatunkach, typach siedlisk i terenach chronionych</t>
        </is>
      </c>
      <c r="CD49" s="2" t="inlineStr">
        <is>
          <t>Sistema Europeu de Informação sobre a Natureza|
EUNIS</t>
        </is>
      </c>
      <c r="CE49" s="2" t="inlineStr">
        <is>
          <t>3|
3</t>
        </is>
      </c>
      <c r="CF49" s="2" t="inlineStr">
        <is>
          <t xml:space="preserve">|
</t>
        </is>
      </c>
      <c r="CG49" t="inlineStr">
        <is>
          <t>Sistema que fornece dados fundamentais sobre espécies, tipos de &lt;i&gt;habitat&lt;/i&gt; e sítios designados europeus.</t>
        </is>
      </c>
      <c r="CH49" t="inlineStr">
        <is>
          <t/>
        </is>
      </c>
      <c r="CI49" t="inlineStr">
        <is>
          <t/>
        </is>
      </c>
      <c r="CJ49" t="inlineStr">
        <is>
          <t/>
        </is>
      </c>
      <c r="CK49" t="inlineStr">
        <is>
          <t/>
        </is>
      </c>
      <c r="CL49" t="inlineStr">
        <is>
          <t/>
        </is>
      </c>
      <c r="CM49" t="inlineStr">
        <is>
          <t/>
        </is>
      </c>
      <c r="CN49" t="inlineStr">
        <is>
          <t/>
        </is>
      </c>
      <c r="CO49" t="inlineStr">
        <is>
          <t/>
        </is>
      </c>
      <c r="CP49" s="2" t="inlineStr">
        <is>
          <t>Evropski informacijski sistem o naravi|
EUNIS</t>
        </is>
      </c>
      <c r="CQ49" s="2" t="inlineStr">
        <is>
          <t>3|
3</t>
        </is>
      </c>
      <c r="CR49" s="2" t="inlineStr">
        <is>
          <t xml:space="preserve">|
</t>
        </is>
      </c>
      <c r="CS49" t="inlineStr">
        <is>
          <t/>
        </is>
      </c>
      <c r="CT49" t="inlineStr">
        <is>
          <t/>
        </is>
      </c>
      <c r="CU49" t="inlineStr">
        <is>
          <t/>
        </is>
      </c>
      <c r="CV49" t="inlineStr">
        <is>
          <t/>
        </is>
      </c>
      <c r="CW49" t="inlineStr">
        <is>
          <t/>
        </is>
      </c>
    </row>
    <row r="50">
      <c r="A50" s="1" t="str">
        <f>HYPERLINK("https://iate.europa.eu/entry/result/1914999/all", "1914999")</f>
        <v>1914999</v>
      </c>
      <c r="B50" t="inlineStr">
        <is>
          <t>ENVIRONMENT</t>
        </is>
      </c>
      <c r="C50" t="inlineStr">
        <is>
          <t>ENVIRONMENT|natural environment|physical environment|ecosystem|aquatic ecosystem|marine ecosystem</t>
        </is>
      </c>
      <c r="D50" t="inlineStr">
        <is>
          <t>yes</t>
        </is>
      </c>
      <c r="E50" t="inlineStr">
        <is>
          <t/>
        </is>
      </c>
      <c r="F50" t="inlineStr">
        <is>
          <t/>
        </is>
      </c>
      <c r="G50" t="inlineStr">
        <is>
          <t/>
        </is>
      </c>
      <c r="H50" t="inlineStr">
        <is>
          <t/>
        </is>
      </c>
      <c r="I50" t="inlineStr">
        <is>
          <t/>
        </is>
      </c>
      <c r="J50" s="2" t="inlineStr">
        <is>
          <t>mäerlové mořské dno</t>
        </is>
      </c>
      <c r="K50" s="2" t="inlineStr">
        <is>
          <t>3</t>
        </is>
      </c>
      <c r="L50" s="2" t="inlineStr">
        <is>
          <t/>
        </is>
      </c>
      <c r="M50" t="inlineStr">
        <is>
          <t>oblast, kde je mořské dno charakterizováno dominantní přítomností 
zvláštního biologického společenství nazývaného &lt;a href="https://iate.europa.eu/entry/result/909664/cs" target="_blank"&gt;„mäerl“&lt;/a&gt; nebo kde takové 
společenství existovalo a potřebuje obnovit</t>
        </is>
      </c>
      <c r="N50" s="2" t="inlineStr">
        <is>
          <t>kalkrødalgesamfund</t>
        </is>
      </c>
      <c r="O50" s="2" t="inlineStr">
        <is>
          <t>3</t>
        </is>
      </c>
      <c r="P50" s="2" t="inlineStr">
        <is>
          <t/>
        </is>
      </c>
      <c r="Q50" t="inlineStr">
        <is>
          <t>maerl er et samleudtryk for løstliggende kalkrødalger, hvoraf den mest almindelige er Lithothamnion corallioides</t>
        </is>
      </c>
      <c r="R50" t="inlineStr">
        <is>
          <t/>
        </is>
      </c>
      <c r="S50" t="inlineStr">
        <is>
          <t/>
        </is>
      </c>
      <c r="T50" t="inlineStr">
        <is>
          <t/>
        </is>
      </c>
      <c r="U50" t="inlineStr">
        <is>
          <t/>
        </is>
      </c>
      <c r="V50" s="2" t="inlineStr">
        <is>
          <t>ασβεστοφυκικός βυθός</t>
        </is>
      </c>
      <c r="W50" s="2" t="inlineStr">
        <is>
          <t>3</t>
        </is>
      </c>
      <c r="X50" s="2" t="inlineStr">
        <is>
          <t/>
        </is>
      </c>
      <c r="Y50" t="inlineStr">
        <is>
          <t>περιοχή όπου ο θαλάσσιος βυθός χαρακτηρίζεται από επικρατούσα παρουσία μιας συγκεκριμένης βιολογικής κοινότητας «ασβεστοφυκικού» τύπου, ή όπου μια τέτοια κοινότητα υπήρχε και χρειάζεται επανορθωτική δράση</t>
        </is>
      </c>
      <c r="Z50" s="2" t="inlineStr">
        <is>
          <t>mäerl bed|
maerl bed</t>
        </is>
      </c>
      <c r="AA50" s="2" t="inlineStr">
        <is>
          <t>3|
3</t>
        </is>
      </c>
      <c r="AB50" s="2" t="inlineStr">
        <is>
          <t xml:space="preserve">|
</t>
        </is>
      </c>
      <c r="AC50" t="inlineStr">
        <is>
          <t>area where the seabed is characterised by the dominant presence of a specific biological community named ‘mäerl’, or where such a community has existed and is in need of restoration action</t>
        </is>
      </c>
      <c r="AD50" s="2" t="inlineStr">
        <is>
          <t>manto de rodolitos</t>
        </is>
      </c>
      <c r="AE50" s="2" t="inlineStr">
        <is>
          <t>3</t>
        </is>
      </c>
      <c r="AF50" s="2" t="inlineStr">
        <is>
          <t/>
        </is>
      </c>
      <c r="AG50" t="inlineStr">
        <is>
          <t>agregación muy densa en la zona submareal de algas rojas calcáreas</t>
        </is>
      </c>
      <c r="AH50" s="2" t="inlineStr">
        <is>
          <t>maerlikooslus</t>
        </is>
      </c>
      <c r="AI50" s="2" t="inlineStr">
        <is>
          <t>3</t>
        </is>
      </c>
      <c r="AJ50" s="2" t="inlineStr">
        <is>
          <t/>
        </is>
      </c>
      <c r="AK50" t="inlineStr">
        <is>
          <t/>
        </is>
      </c>
      <c r="AL50" t="inlineStr">
        <is>
          <t/>
        </is>
      </c>
      <c r="AM50" t="inlineStr">
        <is>
          <t/>
        </is>
      </c>
      <c r="AN50" t="inlineStr">
        <is>
          <t/>
        </is>
      </c>
      <c r="AO50" t="inlineStr">
        <is>
          <t/>
        </is>
      </c>
      <c r="AP50" s="2" t="inlineStr">
        <is>
          <t>banc de maerl|
banc de maërl</t>
        </is>
      </c>
      <c r="AQ50" s="2" t="inlineStr">
        <is>
          <t>1|
1</t>
        </is>
      </c>
      <c r="AR50" s="2" t="inlineStr">
        <is>
          <t xml:space="preserve">|
</t>
        </is>
      </c>
      <c r="AS50" t="inlineStr">
        <is>
          <t>maerl: formation marine non consolidée faite de squelettes calcaires d'algues rouges du genre Lithothamnium, parfois mélangés de débris coquilliers et d'argiles</t>
        </is>
      </c>
      <c r="AT50" s="2" t="inlineStr">
        <is>
          <t>banc méarla|
grinneall méarla</t>
        </is>
      </c>
      <c r="AU50" s="2" t="inlineStr">
        <is>
          <t>3|
3</t>
        </is>
      </c>
      <c r="AV50" s="2" t="inlineStr">
        <is>
          <t xml:space="preserve">|
</t>
        </is>
      </c>
      <c r="AW50" t="inlineStr">
        <is>
          <t/>
        </is>
      </c>
      <c r="AX50" t="inlineStr">
        <is>
          <t/>
        </is>
      </c>
      <c r="AY50" t="inlineStr">
        <is>
          <t/>
        </is>
      </c>
      <c r="AZ50" t="inlineStr">
        <is>
          <t/>
        </is>
      </c>
      <c r="BA50" t="inlineStr">
        <is>
          <t/>
        </is>
      </c>
      <c r="BB50" t="inlineStr">
        <is>
          <t/>
        </is>
      </c>
      <c r="BC50" t="inlineStr">
        <is>
          <t/>
        </is>
      </c>
      <c r="BD50" t="inlineStr">
        <is>
          <t/>
        </is>
      </c>
      <c r="BE50" t="inlineStr">
        <is>
          <t/>
        </is>
      </c>
      <c r="BF50" t="inlineStr">
        <is>
          <t/>
        </is>
      </c>
      <c r="BG50" t="inlineStr">
        <is>
          <t/>
        </is>
      </c>
      <c r="BH50" t="inlineStr">
        <is>
          <t/>
        </is>
      </c>
      <c r="BI50" t="inlineStr">
        <is>
          <t/>
        </is>
      </c>
      <c r="BJ50" t="inlineStr">
        <is>
          <t/>
        </is>
      </c>
      <c r="BK50" t="inlineStr">
        <is>
          <t/>
        </is>
      </c>
      <c r="BL50" t="inlineStr">
        <is>
          <t/>
        </is>
      </c>
      <c r="BM50" t="inlineStr">
        <is>
          <t/>
        </is>
      </c>
      <c r="BN50" t="inlineStr">
        <is>
          <t/>
        </is>
      </c>
      <c r="BO50" t="inlineStr">
        <is>
          <t/>
        </is>
      </c>
      <c r="BP50" t="inlineStr">
        <is>
          <t/>
        </is>
      </c>
      <c r="BQ50" t="inlineStr">
        <is>
          <t/>
        </is>
      </c>
      <c r="BR50" t="inlineStr">
        <is>
          <t/>
        </is>
      </c>
      <c r="BS50" t="inlineStr">
        <is>
          <t/>
        </is>
      </c>
      <c r="BT50" t="inlineStr">
        <is>
          <t/>
        </is>
      </c>
      <c r="BU50" t="inlineStr">
        <is>
          <t/>
        </is>
      </c>
      <c r="BV50" t="inlineStr">
        <is>
          <t/>
        </is>
      </c>
      <c r="BW50" t="inlineStr">
        <is>
          <t/>
        </is>
      </c>
      <c r="BX50" t="inlineStr">
        <is>
          <t/>
        </is>
      </c>
      <c r="BY50" t="inlineStr">
        <is>
          <t/>
        </is>
      </c>
      <c r="BZ50" s="2" t="inlineStr">
        <is>
          <t>mäerl|
skupisko krasnorostów</t>
        </is>
      </c>
      <c r="CA50" s="2" t="inlineStr">
        <is>
          <t>3|
3</t>
        </is>
      </c>
      <c r="CB50" s="2" t="inlineStr">
        <is>
          <t xml:space="preserve">|
</t>
        </is>
      </c>
      <c r="CC50" t="inlineStr">
        <is>
          <t>obszar, na którym dno morskie charakteryzuje się dominującą obecnością szczególnej wspólnoty biologicznej zwanej "mäerl" lub na którym taka wspólnota istniała i zachodzi potrzeba jej odtworzenia. Mäerl jest zbiorowym terminem oznaczającym strukturę biogeniczną powstałą w wyniku działalności kilku gatunków krasnorostów (Corallinaceae), które mają twarde wapniowe szkielety i rosną w formie podobnej do swobodnych gałązek lub grudek nieprzymocowanych do dna, tworzących skupiska w granicach pofałdowań równi mułowej lub piaskowej dna morskiego. Skupiska mäerl składają się zwykle z jednego gatunku lub kombinacji różnych gatunków krasnorostów, w szczególności Lithothamnion coralloides i Phymatolihon calcareum.</t>
        </is>
      </c>
      <c r="CD50" s="2" t="inlineStr">
        <is>
          <t>fundo de &lt;i&gt;mäerl&lt;/i&gt;</t>
        </is>
      </c>
      <c r="CE50" s="2" t="inlineStr">
        <is>
          <t>3</t>
        </is>
      </c>
      <c r="CF50" s="2" t="inlineStr">
        <is>
          <t/>
        </is>
      </c>
      <c r="CG50" t="inlineStr">
        <is>
          <t>Zona em que o fundo do mar é caracterizado pela presença dominante de uma comunidade biológica específica designada por «mäerl» ou em que essa comunidade existiu e necessita de medidas de restauração.</t>
        </is>
      </c>
      <c r="CH50" t="inlineStr">
        <is>
          <t/>
        </is>
      </c>
      <c r="CI50" t="inlineStr">
        <is>
          <t/>
        </is>
      </c>
      <c r="CJ50" t="inlineStr">
        <is>
          <t/>
        </is>
      </c>
      <c r="CK50" t="inlineStr">
        <is>
          <t/>
        </is>
      </c>
      <c r="CL50" t="inlineStr">
        <is>
          <t/>
        </is>
      </c>
      <c r="CM50" t="inlineStr">
        <is>
          <t/>
        </is>
      </c>
      <c r="CN50" t="inlineStr">
        <is>
          <t/>
        </is>
      </c>
      <c r="CO50" t="inlineStr">
        <is>
          <t/>
        </is>
      </c>
      <c r="CP50" s="2" t="inlineStr">
        <is>
          <t>maerlsko dno</t>
        </is>
      </c>
      <c r="CQ50" s="2" t="inlineStr">
        <is>
          <t>3</t>
        </is>
      </c>
      <c r="CR50" s="2" t="inlineStr">
        <is>
          <t/>
        </is>
      </c>
      <c r="CS50" t="inlineStr">
        <is>
          <t>območje, kjer na morskem dnu prevladujejo posebne biološke skupnosti, imenovane „mäerl“, ali kjer je taka skupnost obstajala in jo je treba obnoviti</t>
        </is>
      </c>
      <c r="CT50" t="inlineStr">
        <is>
          <t/>
        </is>
      </c>
      <c r="CU50" t="inlineStr">
        <is>
          <t/>
        </is>
      </c>
      <c r="CV50" t="inlineStr">
        <is>
          <t/>
        </is>
      </c>
      <c r="CW50" t="inlineStr">
        <is>
          <t/>
        </is>
      </c>
    </row>
    <row r="51">
      <c r="A51" s="1" t="str">
        <f>HYPERLINK("https://iate.europa.eu/entry/result/2246073/all", "2246073")</f>
        <v>2246073</v>
      </c>
      <c r="B51" t="inlineStr">
        <is>
          <t>ENVIRONMENT</t>
        </is>
      </c>
      <c r="C51" t="inlineStr">
        <is>
          <t>ENVIRONMENT|natural environment</t>
        </is>
      </c>
      <c r="D51" t="inlineStr">
        <is>
          <t>yes</t>
        </is>
      </c>
      <c r="E51" t="inlineStr">
        <is>
          <t/>
        </is>
      </c>
      <c r="F51" t="inlineStr">
        <is>
          <t/>
        </is>
      </c>
      <c r="G51" t="inlineStr">
        <is>
          <t/>
        </is>
      </c>
      <c r="H51" t="inlineStr">
        <is>
          <t/>
        </is>
      </c>
      <c r="I51" t="inlineStr">
        <is>
          <t/>
        </is>
      </c>
      <c r="J51" t="inlineStr">
        <is>
          <t/>
        </is>
      </c>
      <c r="K51" t="inlineStr">
        <is>
          <t/>
        </is>
      </c>
      <c r="L51" t="inlineStr">
        <is>
          <t/>
        </is>
      </c>
      <c r="M51" t="inlineStr">
        <is>
          <t/>
        </is>
      </c>
      <c r="N51" t="inlineStr">
        <is>
          <t/>
        </is>
      </c>
      <c r="O51" t="inlineStr">
        <is>
          <t/>
        </is>
      </c>
      <c r="P51" t="inlineStr">
        <is>
          <t/>
        </is>
      </c>
      <c r="Q51" t="inlineStr">
        <is>
          <t/>
        </is>
      </c>
      <c r="R51" t="inlineStr">
        <is>
          <t/>
        </is>
      </c>
      <c r="S51" t="inlineStr">
        <is>
          <t/>
        </is>
      </c>
      <c r="T51" t="inlineStr">
        <is>
          <t/>
        </is>
      </c>
      <c r="U51" t="inlineStr">
        <is>
          <t/>
        </is>
      </c>
      <c r="V51" s="2" t="inlineStr">
        <is>
          <t>παρόχθιο δάσος</t>
        </is>
      </c>
      <c r="W51" s="2" t="inlineStr">
        <is>
          <t>3</t>
        </is>
      </c>
      <c r="X51" s="2" t="inlineStr">
        <is>
          <t/>
        </is>
      </c>
      <c r="Y51" t="inlineStr">
        <is>
          <t>δασική ή ξυλώδης έκταση γης που βρίσκεται δίπλα σε υδατικό σύστημα όπως ποταμό, ρυάκι, τεχνητή λίμνη, λίμνη, έλος, κλπ</t>
        </is>
      </c>
      <c r="Z51" s="2" t="inlineStr">
        <is>
          <t>riparian woodland|
riparian forest</t>
        </is>
      </c>
      <c r="AA51" s="2" t="inlineStr">
        <is>
          <t>3|
3</t>
        </is>
      </c>
      <c r="AB51" s="2" t="inlineStr">
        <is>
          <t xml:space="preserve">|
</t>
        </is>
      </c>
      <c r="AC51" t="inlineStr">
        <is>
          <t>forested
or wooded area of land adjacent to a body of water such as a river, stream,
pond, lake, marshland, etc.</t>
        </is>
      </c>
      <c r="AD51" t="inlineStr">
        <is>
          <t/>
        </is>
      </c>
      <c r="AE51" t="inlineStr">
        <is>
          <t/>
        </is>
      </c>
      <c r="AF51" t="inlineStr">
        <is>
          <t/>
        </is>
      </c>
      <c r="AG51" t="inlineStr">
        <is>
          <t/>
        </is>
      </c>
      <c r="AH51" t="inlineStr">
        <is>
          <t/>
        </is>
      </c>
      <c r="AI51" t="inlineStr">
        <is>
          <t/>
        </is>
      </c>
      <c r="AJ51" t="inlineStr">
        <is>
          <t/>
        </is>
      </c>
      <c r="AK51" t="inlineStr">
        <is>
          <t/>
        </is>
      </c>
      <c r="AL51" t="inlineStr">
        <is>
          <t/>
        </is>
      </c>
      <c r="AM51" t="inlineStr">
        <is>
          <t/>
        </is>
      </c>
      <c r="AN51" t="inlineStr">
        <is>
          <t/>
        </is>
      </c>
      <c r="AO51" t="inlineStr">
        <is>
          <t/>
        </is>
      </c>
      <c r="AP51" t="inlineStr">
        <is>
          <t/>
        </is>
      </c>
      <c r="AQ51" t="inlineStr">
        <is>
          <t/>
        </is>
      </c>
      <c r="AR51" t="inlineStr">
        <is>
          <t/>
        </is>
      </c>
      <c r="AS51" t="inlineStr">
        <is>
          <t/>
        </is>
      </c>
      <c r="AT51" s="2" t="inlineStr">
        <is>
          <t>foraois bhruachánach</t>
        </is>
      </c>
      <c r="AU51" s="2" t="inlineStr">
        <is>
          <t>3</t>
        </is>
      </c>
      <c r="AV51" s="2" t="inlineStr">
        <is>
          <t/>
        </is>
      </c>
      <c r="AW51" t="inlineStr">
        <is>
          <t/>
        </is>
      </c>
      <c r="AX51" t="inlineStr">
        <is>
          <t/>
        </is>
      </c>
      <c r="AY51" t="inlineStr">
        <is>
          <t/>
        </is>
      </c>
      <c r="AZ51" t="inlineStr">
        <is>
          <t/>
        </is>
      </c>
      <c r="BA51" t="inlineStr">
        <is>
          <t/>
        </is>
      </c>
      <c r="BB51" t="inlineStr">
        <is>
          <t/>
        </is>
      </c>
      <c r="BC51" t="inlineStr">
        <is>
          <t/>
        </is>
      </c>
      <c r="BD51" t="inlineStr">
        <is>
          <t/>
        </is>
      </c>
      <c r="BE51" t="inlineStr">
        <is>
          <t/>
        </is>
      </c>
      <c r="BF51" t="inlineStr">
        <is>
          <t/>
        </is>
      </c>
      <c r="BG51" t="inlineStr">
        <is>
          <t/>
        </is>
      </c>
      <c r="BH51" t="inlineStr">
        <is>
          <t/>
        </is>
      </c>
      <c r="BI51" t="inlineStr">
        <is>
          <t/>
        </is>
      </c>
      <c r="BJ51" t="inlineStr">
        <is>
          <t/>
        </is>
      </c>
      <c r="BK51" t="inlineStr">
        <is>
          <t/>
        </is>
      </c>
      <c r="BL51" t="inlineStr">
        <is>
          <t/>
        </is>
      </c>
      <c r="BM51" t="inlineStr">
        <is>
          <t/>
        </is>
      </c>
      <c r="BN51" t="inlineStr">
        <is>
          <t/>
        </is>
      </c>
      <c r="BO51" t="inlineStr">
        <is>
          <t/>
        </is>
      </c>
      <c r="BP51" t="inlineStr">
        <is>
          <t/>
        </is>
      </c>
      <c r="BQ51" t="inlineStr">
        <is>
          <t/>
        </is>
      </c>
      <c r="BR51" s="2" t="inlineStr">
        <is>
          <t>masġar riparju</t>
        </is>
      </c>
      <c r="BS51" s="2" t="inlineStr">
        <is>
          <t>3</t>
        </is>
      </c>
      <c r="BT51" s="2" t="inlineStr">
        <is>
          <t/>
        </is>
      </c>
      <c r="BU51" t="inlineStr">
        <is>
          <t>Masġar li jikber fuq art niedja jew imxarrba, qrib ta' xi mogħdija tal-ilma ħelu.</t>
        </is>
      </c>
      <c r="BV51" t="inlineStr">
        <is>
          <t/>
        </is>
      </c>
      <c r="BW51" t="inlineStr">
        <is>
          <t/>
        </is>
      </c>
      <c r="BX51" t="inlineStr">
        <is>
          <t/>
        </is>
      </c>
      <c r="BY51" t="inlineStr">
        <is>
          <t/>
        </is>
      </c>
      <c r="BZ51" s="2" t="inlineStr">
        <is>
          <t>las nadrzeczny</t>
        </is>
      </c>
      <c r="CA51" s="2" t="inlineStr">
        <is>
          <t>3</t>
        </is>
      </c>
      <c r="CB51" s="2" t="inlineStr">
        <is>
          <t/>
        </is>
      </c>
      <c r="CC51" t="inlineStr">
        <is>
          <t>zalesiony obszar przylegający do rzeki</t>
        </is>
      </c>
      <c r="CD51" s="2" t="inlineStr">
        <is>
          <t>bosque ripícola|
floresta ripícola</t>
        </is>
      </c>
      <c r="CE51" s="2" t="inlineStr">
        <is>
          <t>3|
3</t>
        </is>
      </c>
      <c r="CF51" s="2" t="inlineStr">
        <is>
          <t xml:space="preserve">|
</t>
        </is>
      </c>
      <c r="CG51" t="inlineStr">
        <is>
          <t>Àrea florestal ou arborizada de terrenos adjacentes a uma massa de água, tais como rios, ribeiros, lagoas, lagos, pântanos, etc.</t>
        </is>
      </c>
      <c r="CH51" t="inlineStr">
        <is>
          <t/>
        </is>
      </c>
      <c r="CI51" t="inlineStr">
        <is>
          <t/>
        </is>
      </c>
      <c r="CJ51" t="inlineStr">
        <is>
          <t/>
        </is>
      </c>
      <c r="CK51" t="inlineStr">
        <is>
          <t/>
        </is>
      </c>
      <c r="CL51" t="inlineStr">
        <is>
          <t/>
        </is>
      </c>
      <c r="CM51" t="inlineStr">
        <is>
          <t/>
        </is>
      </c>
      <c r="CN51" t="inlineStr">
        <is>
          <t/>
        </is>
      </c>
      <c r="CO51" t="inlineStr">
        <is>
          <t/>
        </is>
      </c>
      <c r="CP51" s="2" t="inlineStr">
        <is>
          <t>obrežni gozd|
log</t>
        </is>
      </c>
      <c r="CQ51" s="2" t="inlineStr">
        <is>
          <t>3|
3</t>
        </is>
      </c>
      <c r="CR51" s="2" t="inlineStr">
        <is>
          <t xml:space="preserve">|
</t>
        </is>
      </c>
      <c r="CS51" t="inlineStr">
        <is>
          <t/>
        </is>
      </c>
      <c r="CT51" t="inlineStr">
        <is>
          <t/>
        </is>
      </c>
      <c r="CU51" t="inlineStr">
        <is>
          <t/>
        </is>
      </c>
      <c r="CV51" t="inlineStr">
        <is>
          <t/>
        </is>
      </c>
      <c r="CW51" t="inlineStr">
        <is>
          <t/>
        </is>
      </c>
    </row>
    <row r="52">
      <c r="A52" s="1" t="str">
        <f>HYPERLINK("https://iate.europa.eu/entry/result/3522528/all", "3522528")</f>
        <v>3522528</v>
      </c>
      <c r="B52" t="inlineStr">
        <is>
          <t>AGRICULTURE, FORESTRY AND FISHERIES</t>
        </is>
      </c>
      <c r="C52" t="inlineStr">
        <is>
          <t>AGRICULTURE, FORESTRY AND FISHERIES|forestry|forest</t>
        </is>
      </c>
      <c r="D52" t="inlineStr">
        <is>
          <t>yes</t>
        </is>
      </c>
      <c r="E52" t="inlineStr">
        <is>
          <t/>
        </is>
      </c>
      <c r="F52" s="2" t="inlineStr">
        <is>
          <t>девствена гора</t>
        </is>
      </c>
      <c r="G52" s="2" t="inlineStr">
        <is>
          <t>3</t>
        </is>
      </c>
      <c r="H52" s="2" t="inlineStr">
        <is>
          <t/>
        </is>
      </c>
      <c r="I52" t="inlineStr">
        <is>
          <t/>
        </is>
      </c>
      <c r="J52" s="2" t="inlineStr">
        <is>
          <t>prales|
primární les|
původní les</t>
        </is>
      </c>
      <c r="K52" s="2" t="inlineStr">
        <is>
          <t>3|
3|
3</t>
        </is>
      </c>
      <c r="L52" s="2" t="inlineStr">
        <is>
          <t xml:space="preserve">|
|
</t>
        </is>
      </c>
      <c r="M52" t="inlineStr">
        <is>
          <t>člověkem v podstatě neovlivněný les, jehož druhová skladba a prostorová struktura odpovídají poměrům stanoviště, tzn. nejpotenciálnějšímu přirozenému stavu, blížícímu se klimaxu</t>
        </is>
      </c>
      <c r="N52" s="2" t="inlineStr">
        <is>
          <t>primærskov|
primær skov</t>
        </is>
      </c>
      <c r="O52" s="2" t="inlineStr">
        <is>
          <t>3|
3</t>
        </is>
      </c>
      <c r="P52" s="2" t="inlineStr">
        <is>
          <t xml:space="preserve">|
</t>
        </is>
      </c>
      <c r="Q52" t="inlineStr">
        <is>
          <t>naturligt regenereret bevoksning med hjemmehørende træarter, hvor der
ikke er noget klart synligt tegn på menneskelig aktivitet, og hvor de økologiske processer ikke
er forstyrret i væsentlig grad</t>
        </is>
      </c>
      <c r="R52" s="2" t="inlineStr">
        <is>
          <t>Primärwald|
Urwald</t>
        </is>
      </c>
      <c r="S52" s="2" t="inlineStr">
        <is>
          <t>3|
3</t>
        </is>
      </c>
      <c r="T52" s="2" t="inlineStr">
        <is>
          <t xml:space="preserve">|
</t>
        </is>
      </c>
      <c r="U52" t="inlineStr">
        <is>
          <t/>
        </is>
      </c>
      <c r="V52" s="2" t="inlineStr">
        <is>
          <t>πρωτογενές δάσος</t>
        </is>
      </c>
      <c r="W52" s="2" t="inlineStr">
        <is>
          <t>3</t>
        </is>
      </c>
      <c r="X52" s="2" t="inlineStr">
        <is>
          <t/>
        </is>
      </c>
      <c r="Y52" t="inlineStr">
        <is>
          <t>δάσος που δεν έχει υλοτομηθεί ποτέ και έχει αναπτυχθεί κατόπιν φυσικών διαταραχών και στο πλαίσιο φυσικών διεργασιών, ανεξαρτήτως ηλικίας</t>
        </is>
      </c>
      <c r="Z52" s="2" t="inlineStr">
        <is>
          <t>primary forest</t>
        </is>
      </c>
      <c r="AA52" s="2" t="inlineStr">
        <is>
          <t>3</t>
        </is>
      </c>
      <c r="AB52" s="2" t="inlineStr">
        <is>
          <t/>
        </is>
      </c>
      <c r="AC52" t="inlineStr">
        <is>
          <t>naturally
regenerated forest of native tree species, where there are no clearly visible
indications of human activities and the ecological processes are not
significantly disturbed</t>
        </is>
      </c>
      <c r="AD52" s="2" t="inlineStr">
        <is>
          <t>bosque primario</t>
        </is>
      </c>
      <c r="AE52" s="2" t="inlineStr">
        <is>
          <t>3</t>
        </is>
      </c>
      <c r="AF52" s="2" t="inlineStr">
        <is>
          <t/>
        </is>
      </c>
      <c r="AG52" t="inlineStr">
        <is>
          <t>Bosque regenerado de forma natural, compuesto por especies nativas y en el cual no existen 
indicios evidentes de actividades humanas y donde los procesos ecológicos no han sido 
alterados de manera significativa.</t>
        </is>
      </c>
      <c r="AH52" s="2" t="inlineStr">
        <is>
          <t>põlismets|
ürgmets</t>
        </is>
      </c>
      <c r="AI52" s="2" t="inlineStr">
        <is>
          <t>3|
3</t>
        </is>
      </c>
      <c r="AJ52" s="2" t="inlineStr">
        <is>
          <t xml:space="preserve">preferred|
</t>
        </is>
      </c>
      <c r="AK52" t="inlineStr">
        <is>
          <t>looduslik, inimtegevusest puutumata mets</t>
        </is>
      </c>
      <c r="AL52" s="2" t="inlineStr">
        <is>
          <t>luonnontilainen metsä</t>
        </is>
      </c>
      <c r="AM52" s="2" t="inlineStr">
        <is>
          <t>3</t>
        </is>
      </c>
      <c r="AN52" s="2" t="inlineStr">
        <is>
          <t/>
        </is>
      </c>
      <c r="AO52" t="inlineStr">
        <is>
          <t>luonnollisesti uusiutuva alkuperäisiä lajeja sisältävä metsä, jossa ei ole näkyviä merkkejä ihmisen toiminnasta ja jonka ekologiset prosessit eivät ole merkittävästi häiriintyneet</t>
        </is>
      </c>
      <c r="AP52" s="2" t="inlineStr">
        <is>
          <t>forêt primaire</t>
        </is>
      </c>
      <c r="AQ52" s="2" t="inlineStr">
        <is>
          <t>2</t>
        </is>
      </c>
      <c r="AR52" s="2" t="inlineStr">
        <is>
          <t/>
        </is>
      </c>
      <c r="AS52" t="inlineStr">
        <is>
          <t>forêt naturellement régénérée d’espèces indigènes où aucune trace d’activité humaine n’est clairement visible et où les processus écologiques ne sont pas sensiblement perturbés</t>
        </is>
      </c>
      <c r="AT52" s="2" t="inlineStr">
        <is>
          <t>foraois phríomhúil</t>
        </is>
      </c>
      <c r="AU52" s="2" t="inlineStr">
        <is>
          <t>3</t>
        </is>
      </c>
      <c r="AV52" s="2" t="inlineStr">
        <is>
          <t/>
        </is>
      </c>
      <c r="AW52" t="inlineStr">
        <is>
          <t/>
        </is>
      </c>
      <c r="AX52" s="2" t="inlineStr">
        <is>
          <t>prašuma|
primarna šuma</t>
        </is>
      </c>
      <c r="AY52" s="2" t="inlineStr">
        <is>
          <t>3|
3</t>
        </is>
      </c>
      <c r="AZ52" s="2" t="inlineStr">
        <is>
          <t xml:space="preserve">|
</t>
        </is>
      </c>
      <c r="BA52" t="inlineStr">
        <is>
          <t/>
        </is>
      </c>
      <c r="BB52" s="2" t="inlineStr">
        <is>
          <t>természetes erdő</t>
        </is>
      </c>
      <c r="BC52" s="2" t="inlineStr">
        <is>
          <t>2</t>
        </is>
      </c>
      <c r="BD52" s="2" t="inlineStr">
        <is>
          <t/>
        </is>
      </c>
      <c r="BE52" t="inlineStr">
        <is>
          <t/>
        </is>
      </c>
      <c r="BF52" s="2" t="inlineStr">
        <is>
          <t>foresta primaria</t>
        </is>
      </c>
      <c r="BG52" s="2" t="inlineStr">
        <is>
          <t>3</t>
        </is>
      </c>
      <c r="BH52" s="2" t="inlineStr">
        <is>
          <t/>
        </is>
      </c>
      <c r="BI52" t="inlineStr">
        <is>
          <t>foresta che non ha mai subito disboscamenti e che si è sviluppata a seguito di perturbazioni naturali e nel contesto di processi naturali, indipendentemente dalla sua età</t>
        </is>
      </c>
      <c r="BJ52" s="2" t="inlineStr">
        <is>
          <t>neliestas miškas|
pirminis miškas</t>
        </is>
      </c>
      <c r="BK52" s="2" t="inlineStr">
        <is>
          <t>3|
3</t>
        </is>
      </c>
      <c r="BL52" s="2" t="inlineStr">
        <is>
          <t xml:space="preserve">|
</t>
        </is>
      </c>
      <c r="BM52" t="inlineStr">
        <is>
          <t>miškas, kuriame auga vietinės rūšys ir nėra aiškiai matomų žmogaus veiklos požymių, o ekologiniai procesai nėra pastebimai sutrikdyti</t>
        </is>
      </c>
      <c r="BN52" s="2" t="inlineStr">
        <is>
          <t>pirmatnējs mežs</t>
        </is>
      </c>
      <c r="BO52" s="2" t="inlineStr">
        <is>
          <t>3</t>
        </is>
      </c>
      <c r="BP52" s="2" t="inlineStr">
        <is>
          <t/>
        </is>
      </c>
      <c r="BQ52" t="inlineStr">
        <is>
          <t>neskarts sākotnējais dabiskais mežs, kuru raksturo mākslīgi neizmainīts 
hidroloģiskais režīms, atjaunošanās dinamikas un īpašās struktūras</t>
        </is>
      </c>
      <c r="BR52" s="2" t="inlineStr">
        <is>
          <t>foresta primarja</t>
        </is>
      </c>
      <c r="BS52" s="2" t="inlineStr">
        <is>
          <t>3</t>
        </is>
      </c>
      <c r="BT52" s="2" t="inlineStr">
        <is>
          <t/>
        </is>
      </c>
      <c r="BU52" t="inlineStr">
        <is>
          <t>foresta riġenerata b'mod naturali, magħmula minn speċijiet ta' siġar nativi, fejn ma hemmx sinjali ċari ta' attività tal-bniedeme u fejn il-proċessi ekoloġiċi mhumiex imfixkla b'mod sinifikanti</t>
        </is>
      </c>
      <c r="BV52" s="2" t="inlineStr">
        <is>
          <t>oerbos|
primair bos</t>
        </is>
      </c>
      <c r="BW52" s="2" t="inlineStr">
        <is>
          <t>3|
2</t>
        </is>
      </c>
      <c r="BX52" s="2" t="inlineStr">
        <is>
          <t xml:space="preserve">|
</t>
        </is>
      </c>
      <c r="BY52" t="inlineStr">
        <is>
          <t>natuurlijk
 vernieuwend bos van inheemse boomsoorten, waar geen duidelijk zichtbare
 indicatie van menselijke activiteiten is en waar de ecologische processen
 niet significant verstoord zijn</t>
        </is>
      </c>
      <c r="BZ52" s="2" t="inlineStr">
        <is>
          <t>las pierwotny</t>
        </is>
      </c>
      <c r="CA52" s="2" t="inlineStr">
        <is>
          <t>3</t>
        </is>
      </c>
      <c r="CB52" s="2" t="inlineStr">
        <is>
          <t/>
        </is>
      </c>
      <c r="CC52" t="inlineStr">
        <is>
          <t>las ukształtowany na zasadach doboru naturalnego, charakteryzujący się dynamiczną równowagą poszczególnych czynników biologicznych, rozwijający się bez ingerencji człowieka</t>
        </is>
      </c>
      <c r="CD52" s="2" t="inlineStr">
        <is>
          <t>floresta primária</t>
        </is>
      </c>
      <c r="CE52" s="2" t="inlineStr">
        <is>
          <t>2</t>
        </is>
      </c>
      <c r="CF52" s="2" t="inlineStr">
        <is>
          <t/>
        </is>
      </c>
      <c r="CG52" t="inlineStr">
        <is>
          <t>Floresta naturalmente regenerada composta por espécies de árvores autóctones, na qual não existem indicações claramente visíveis de atividade humana e onde os processos ecológicos não são significativamente perturbados</t>
        </is>
      </c>
      <c r="CH52" s="2" t="inlineStr">
        <is>
          <t>pădure primară</t>
        </is>
      </c>
      <c r="CI52" s="2" t="inlineStr">
        <is>
          <t>3</t>
        </is>
      </c>
      <c r="CJ52" s="2" t="inlineStr">
        <is>
          <t/>
        </is>
      </c>
      <c r="CK52" t="inlineStr">
        <is>
          <t/>
        </is>
      </c>
      <c r="CL52" s="2" t="inlineStr">
        <is>
          <t>prales|
klimaxový les</t>
        </is>
      </c>
      <c r="CM52" s="2" t="inlineStr">
        <is>
          <t>3|
3</t>
        </is>
      </c>
      <c r="CN52" s="2" t="inlineStr">
        <is>
          <t>|
admitted</t>
        </is>
      </c>
      <c r="CO52" t="inlineStr">
        <is>
          <t>les ekologicky ustálený, s trvalými dynamicky vyrovnanými vzťahmi medzi klímou,
pôdou, organizmami a dlhodobo uchránený pred
takými vplyvmi človeka, ktoré by zmenili zákonitosť
životných procesov a štruktúru drevinového zloženia</t>
        </is>
      </c>
      <c r="CP52" s="2" t="inlineStr">
        <is>
          <t>prvotni gozd|
primarni gozd</t>
        </is>
      </c>
      <c r="CQ52" s="2" t="inlineStr">
        <is>
          <t>3|
3</t>
        </is>
      </c>
      <c r="CR52" s="2" t="inlineStr">
        <is>
          <t xml:space="preserve">|
</t>
        </is>
      </c>
      <c r="CS52" t="inlineStr">
        <is>
          <t>gozd, izključno samo pod vplivom naravnih dejavnikov</t>
        </is>
      </c>
      <c r="CT52" s="2" t="inlineStr">
        <is>
          <t>primärskog</t>
        </is>
      </c>
      <c r="CU52" s="2" t="inlineStr">
        <is>
          <t>3</t>
        </is>
      </c>
      <c r="CV52" s="2" t="inlineStr">
        <is>
          <t/>
        </is>
      </c>
      <c r="CW52" t="inlineStr">
        <is>
          <t/>
        </is>
      </c>
    </row>
    <row r="53">
      <c r="A53" s="1" t="str">
        <f>HYPERLINK("https://iate.europa.eu/entry/result/3567241/all", "3567241")</f>
        <v>3567241</v>
      </c>
      <c r="B53" t="inlineStr">
        <is>
          <t>AGRICULTURE, FORESTRY AND FISHERIES</t>
        </is>
      </c>
      <c r="C53" t="inlineStr">
        <is>
          <t>AGRICULTURE, FORESTRY AND FISHERIES|cultivation of agricultural land|land use</t>
        </is>
      </c>
      <c r="D53" t="inlineStr">
        <is>
          <t>yes</t>
        </is>
      </c>
      <c r="E53" t="inlineStr">
        <is>
          <t/>
        </is>
      </c>
      <c r="F53" t="inlineStr">
        <is>
          <t/>
        </is>
      </c>
      <c r="G53" t="inlineStr">
        <is>
          <t/>
        </is>
      </c>
      <c r="H53" t="inlineStr">
        <is>
          <t/>
        </is>
      </c>
      <c r="I53" t="inlineStr">
        <is>
          <t/>
        </is>
      </c>
      <c r="J53" t="inlineStr">
        <is>
          <t/>
        </is>
      </c>
      <c r="K53" t="inlineStr">
        <is>
          <t/>
        </is>
      </c>
      <c r="L53" t="inlineStr">
        <is>
          <t/>
        </is>
      </c>
      <c r="M53" t="inlineStr">
        <is>
          <t/>
        </is>
      </c>
      <c r="N53" t="inlineStr">
        <is>
          <t/>
        </is>
      </c>
      <c r="O53" t="inlineStr">
        <is>
          <t/>
        </is>
      </c>
      <c r="P53" t="inlineStr">
        <is>
          <t/>
        </is>
      </c>
      <c r="Q53" t="inlineStr">
        <is>
          <t/>
        </is>
      </c>
      <c r="R53" t="inlineStr">
        <is>
          <t/>
        </is>
      </c>
      <c r="S53" t="inlineStr">
        <is>
          <t/>
        </is>
      </c>
      <c r="T53" t="inlineStr">
        <is>
          <t/>
        </is>
      </c>
      <c r="U53" t="inlineStr">
        <is>
          <t/>
        </is>
      </c>
      <c r="V53" s="2" t="inlineStr">
        <is>
          <t>παρυφή αγρού</t>
        </is>
      </c>
      <c r="W53" s="2" t="inlineStr">
        <is>
          <t>3</t>
        </is>
      </c>
      <c r="X53" s="2" t="inlineStr">
        <is>
          <t/>
        </is>
      </c>
      <c r="Y53" t="inlineStr">
        <is>
          <t>μη καλλιεργημένη λωρίδα γης που βρίσκεται γύρω από την άκρη γεωργικής έκτασης</t>
        </is>
      </c>
      <c r="Z53" s="2" t="inlineStr">
        <is>
          <t>field margin</t>
        </is>
      </c>
      <c r="AA53" s="2" t="inlineStr">
        <is>
          <t>3</t>
        </is>
      </c>
      <c r="AB53" s="2" t="inlineStr">
        <is>
          <t/>
        </is>
      </c>
      <c r="AC53" t="inlineStr">
        <is>
          <t>uncultivated strip of land around the edge of a field</t>
        </is>
      </c>
      <c r="AD53" t="inlineStr">
        <is>
          <t/>
        </is>
      </c>
      <c r="AE53" t="inlineStr">
        <is>
          <t/>
        </is>
      </c>
      <c r="AF53" t="inlineStr">
        <is>
          <t/>
        </is>
      </c>
      <c r="AG53" t="inlineStr">
        <is>
          <t/>
        </is>
      </c>
      <c r="AH53" t="inlineStr">
        <is>
          <t/>
        </is>
      </c>
      <c r="AI53" t="inlineStr">
        <is>
          <t/>
        </is>
      </c>
      <c r="AJ53" t="inlineStr">
        <is>
          <t/>
        </is>
      </c>
      <c r="AK53" t="inlineStr">
        <is>
          <t/>
        </is>
      </c>
      <c r="AL53" t="inlineStr">
        <is>
          <t/>
        </is>
      </c>
      <c r="AM53" t="inlineStr">
        <is>
          <t/>
        </is>
      </c>
      <c r="AN53" t="inlineStr">
        <is>
          <t/>
        </is>
      </c>
      <c r="AO53" t="inlineStr">
        <is>
          <t/>
        </is>
      </c>
      <c r="AP53" t="inlineStr">
        <is>
          <t/>
        </is>
      </c>
      <c r="AQ53" t="inlineStr">
        <is>
          <t/>
        </is>
      </c>
      <c r="AR53" t="inlineStr">
        <is>
          <t/>
        </is>
      </c>
      <c r="AS53" t="inlineStr">
        <is>
          <t/>
        </is>
      </c>
      <c r="AT53" s="2" t="inlineStr">
        <is>
          <t>imeall páirce</t>
        </is>
      </c>
      <c r="AU53" s="2" t="inlineStr">
        <is>
          <t>3</t>
        </is>
      </c>
      <c r="AV53" s="2" t="inlineStr">
        <is>
          <t/>
        </is>
      </c>
      <c r="AW53" t="inlineStr">
        <is>
          <t/>
        </is>
      </c>
      <c r="AX53" t="inlineStr">
        <is>
          <t/>
        </is>
      </c>
      <c r="AY53" t="inlineStr">
        <is>
          <t/>
        </is>
      </c>
      <c r="AZ53" t="inlineStr">
        <is>
          <t/>
        </is>
      </c>
      <c r="BA53" t="inlineStr">
        <is>
          <t/>
        </is>
      </c>
      <c r="BB53" t="inlineStr">
        <is>
          <t/>
        </is>
      </c>
      <c r="BC53" t="inlineStr">
        <is>
          <t/>
        </is>
      </c>
      <c r="BD53" t="inlineStr">
        <is>
          <t/>
        </is>
      </c>
      <c r="BE53" t="inlineStr">
        <is>
          <t/>
        </is>
      </c>
      <c r="BF53" t="inlineStr">
        <is>
          <t/>
        </is>
      </c>
      <c r="BG53" t="inlineStr">
        <is>
          <t/>
        </is>
      </c>
      <c r="BH53" t="inlineStr">
        <is>
          <t/>
        </is>
      </c>
      <c r="BI53" t="inlineStr">
        <is>
          <t/>
        </is>
      </c>
      <c r="BJ53" s="2" t="inlineStr">
        <is>
          <t>palaukė</t>
        </is>
      </c>
      <c r="BK53" s="2" t="inlineStr">
        <is>
          <t>3</t>
        </is>
      </c>
      <c r="BL53" s="2" t="inlineStr">
        <is>
          <t/>
        </is>
      </c>
      <c r="BM53" t="inlineStr">
        <is>
          <t>lauko pakraštys, kuriame nevykdoma jokia žemės ūkio veikla, susijusi su produkcijos gavyba</t>
        </is>
      </c>
      <c r="BN53" t="inlineStr">
        <is>
          <t/>
        </is>
      </c>
      <c r="BO53" t="inlineStr">
        <is>
          <t/>
        </is>
      </c>
      <c r="BP53" t="inlineStr">
        <is>
          <t/>
        </is>
      </c>
      <c r="BQ53" t="inlineStr">
        <is>
          <t/>
        </is>
      </c>
      <c r="BR53" t="inlineStr">
        <is>
          <t/>
        </is>
      </c>
      <c r="BS53" t="inlineStr">
        <is>
          <t/>
        </is>
      </c>
      <c r="BT53" t="inlineStr">
        <is>
          <t/>
        </is>
      </c>
      <c r="BU53" t="inlineStr">
        <is>
          <t/>
        </is>
      </c>
      <c r="BV53" t="inlineStr">
        <is>
          <t/>
        </is>
      </c>
      <c r="BW53" t="inlineStr">
        <is>
          <t/>
        </is>
      </c>
      <c r="BX53" t="inlineStr">
        <is>
          <t/>
        </is>
      </c>
      <c r="BY53" t="inlineStr">
        <is>
          <t/>
        </is>
      </c>
      <c r="BZ53" s="2" t="inlineStr">
        <is>
          <t>miedza śródpolna</t>
        </is>
      </c>
      <c r="CA53" s="2" t="inlineStr">
        <is>
          <t>3</t>
        </is>
      </c>
      <c r="CB53" s="2" t="inlineStr">
        <is>
          <t/>
        </is>
      </c>
      <c r="CC53" t="inlineStr">
        <is>
          <t>wąski pas niezaoranej ziemi, rozgraniczający pola uprawne</t>
        </is>
      </c>
      <c r="CD53" s="2" t="inlineStr">
        <is>
          <t>orla do campo</t>
        </is>
      </c>
      <c r="CE53" s="2" t="inlineStr">
        <is>
          <t>3</t>
        </is>
      </c>
      <c r="CF53" s="2" t="inlineStr">
        <is>
          <t/>
        </is>
      </c>
      <c r="CG53" t="inlineStr">
        <is>
          <t/>
        </is>
      </c>
      <c r="CH53" t="inlineStr">
        <is>
          <t/>
        </is>
      </c>
      <c r="CI53" t="inlineStr">
        <is>
          <t/>
        </is>
      </c>
      <c r="CJ53" t="inlineStr">
        <is>
          <t/>
        </is>
      </c>
      <c r="CK53" t="inlineStr">
        <is>
          <t/>
        </is>
      </c>
      <c r="CL53" t="inlineStr">
        <is>
          <t/>
        </is>
      </c>
      <c r="CM53" t="inlineStr">
        <is>
          <t/>
        </is>
      </c>
      <c r="CN53" t="inlineStr">
        <is>
          <t/>
        </is>
      </c>
      <c r="CO53" t="inlineStr">
        <is>
          <t/>
        </is>
      </c>
      <c r="CP53" s="2" t="inlineStr">
        <is>
          <t>ozara</t>
        </is>
      </c>
      <c r="CQ53" s="2" t="inlineStr">
        <is>
          <t>3</t>
        </is>
      </c>
      <c r="CR53" s="2" t="inlineStr">
        <is>
          <t/>
        </is>
      </c>
      <c r="CS53" t="inlineStr">
        <is>
          <t>travnat svet na koncu njive, kjer se pri oranju obrača plug</t>
        </is>
      </c>
      <c r="CT53" t="inlineStr">
        <is>
          <t/>
        </is>
      </c>
      <c r="CU53" t="inlineStr">
        <is>
          <t/>
        </is>
      </c>
      <c r="CV53" t="inlineStr">
        <is>
          <t/>
        </is>
      </c>
      <c r="CW53" t="inlineStr">
        <is>
          <t/>
        </is>
      </c>
    </row>
    <row r="54">
      <c r="A54" s="1" t="str">
        <f>HYPERLINK("https://iate.europa.eu/entry/result/3572664/all", "3572664")</f>
        <v>3572664</v>
      </c>
      <c r="B54" t="inlineStr">
        <is>
          <t>AGRICULTURE, FORESTRY AND FISHERIES</t>
        </is>
      </c>
      <c r="C54" t="inlineStr">
        <is>
          <t>AGRICULTURE, FORESTRY AND FISHERIES|cultivation of agricultural land|cultivation techniques</t>
        </is>
      </c>
      <c r="D54" t="inlineStr">
        <is>
          <t>yes</t>
        </is>
      </c>
      <c r="E54" t="inlineStr">
        <is>
          <t/>
        </is>
      </c>
      <c r="F54" t="inlineStr">
        <is>
          <t/>
        </is>
      </c>
      <c r="G54" t="inlineStr">
        <is>
          <t/>
        </is>
      </c>
      <c r="H54" t="inlineStr">
        <is>
          <t/>
        </is>
      </c>
      <c r="I54" t="inlineStr">
        <is>
          <t/>
        </is>
      </c>
      <c r="J54" s="2" t="inlineStr">
        <is>
          <t>vertikální zemědělství</t>
        </is>
      </c>
      <c r="K54" s="2" t="inlineStr">
        <is>
          <t>3</t>
        </is>
      </c>
      <c r="L54" s="2" t="inlineStr">
        <is>
          <t/>
        </is>
      </c>
      <c r="M54" t="inlineStr">
        <is>
          <t>praxe pěstování rostlin ve vrstvách uspořádaných vertikálně, na vertikálně nakloněných plochách a/nebo formou jejich začlenění do jiných struktur</t>
        </is>
      </c>
      <c r="N54" s="2" t="inlineStr">
        <is>
          <t>vertikalt landbrug|
lodret landbrug|
vertical farming</t>
        </is>
      </c>
      <c r="O54" s="2" t="inlineStr">
        <is>
          <t>3|
3|
3</t>
        </is>
      </c>
      <c r="P54" s="2" t="inlineStr">
        <is>
          <t xml:space="preserve">|
|
</t>
        </is>
      </c>
      <c r="Q54" t="inlineStr">
        <is>
          <t>dyrkningsmetode,
hvor produktionen foregår indendørs, i flere lag og under kontrollerede forhold,
ofte med kunstigt lys og &lt;a href="https://iate.europa.eu/entry/result/3552187/da" target="_blank"&gt;uden jord&lt;/a&gt;</t>
        </is>
      </c>
      <c r="R54" s="2" t="inlineStr">
        <is>
          <t>vertikale Landwirtschaft</t>
        </is>
      </c>
      <c r="S54" s="2" t="inlineStr">
        <is>
          <t>3</t>
        </is>
      </c>
      <c r="T54" s="2" t="inlineStr">
        <is>
          <t/>
        </is>
      </c>
      <c r="U54" t="inlineStr">
        <is>
          <t>Form der Landwirtschaft, bei der auf mehreren übereinander gelagerten Ebenen basierend auf Kreislaufwirtschaft und Hydrokulturen unter kontrollierten Bedingungen pflanzliche und auch tierische Erzeugnisse produziert werden</t>
        </is>
      </c>
      <c r="V54" s="2" t="inlineStr">
        <is>
          <t>κάθετη γεωργία</t>
        </is>
      </c>
      <c r="W54" s="2" t="inlineStr">
        <is>
          <t>3</t>
        </is>
      </c>
      <c r="X54" s="2" t="inlineStr">
        <is>
          <t/>
        </is>
      </c>
      <c r="Y54" t="inlineStr">
        <is>
          <t>μέθοδος καλλιέργειας εντός ενός πολυώροφου θερμοκηπίου ή σε κάθετες επιφάνειες</t>
        </is>
      </c>
      <c r="Z54" s="2" t="inlineStr">
        <is>
          <t>vertical farming</t>
        </is>
      </c>
      <c r="AA54" s="2" t="inlineStr">
        <is>
          <t>3</t>
        </is>
      </c>
      <c r="AB54" s="2" t="inlineStr">
        <is>
          <t/>
        </is>
      </c>
      <c r="AC54" t="inlineStr">
        <is>
          <t>practice of growing plants in vertically stacked layers, vertically inclined surfaces and/or integrated in other structures</t>
        </is>
      </c>
      <c r="AD54" s="2" t="inlineStr">
        <is>
          <t>agricultura vertical</t>
        </is>
      </c>
      <c r="AE54" s="2" t="inlineStr">
        <is>
          <t>3</t>
        </is>
      </c>
      <c r="AF54" s="2" t="inlineStr">
        <is>
          <t/>
        </is>
      </c>
      <c r="AG54" t="inlineStr">
        <is>
          <t>Método de cultivo que permite apilar plantas en bandejas o torres, lo que permite sembrar una gran cantidad de productos en un espacio reducido, algo que resulta ideal para áreas urbanas.</t>
        </is>
      </c>
      <c r="AH54" t="inlineStr">
        <is>
          <t/>
        </is>
      </c>
      <c r="AI54" t="inlineStr">
        <is>
          <t/>
        </is>
      </c>
      <c r="AJ54" t="inlineStr">
        <is>
          <t/>
        </is>
      </c>
      <c r="AK54" t="inlineStr">
        <is>
          <t/>
        </is>
      </c>
      <c r="AL54" s="2" t="inlineStr">
        <is>
          <t>vertikaaliviljely|
vertikaalinen viljely|
monikerrosviljely</t>
        </is>
      </c>
      <c r="AM54" s="2" t="inlineStr">
        <is>
          <t>3|
3|
3</t>
        </is>
      </c>
      <c r="AN54" s="2" t="inlineStr">
        <is>
          <t xml:space="preserve">|
|
</t>
        </is>
      </c>
      <c r="AO54" t="inlineStr">
        <is>
          <t/>
        </is>
      </c>
      <c r="AP54" t="inlineStr">
        <is>
          <t/>
        </is>
      </c>
      <c r="AQ54" t="inlineStr">
        <is>
          <t/>
        </is>
      </c>
      <c r="AR54" t="inlineStr">
        <is>
          <t/>
        </is>
      </c>
      <c r="AS54" t="inlineStr">
        <is>
          <t/>
        </is>
      </c>
      <c r="AT54" s="2" t="inlineStr">
        <is>
          <t>feirmeoireacht ingearach</t>
        </is>
      </c>
      <c r="AU54" s="2" t="inlineStr">
        <is>
          <t>3</t>
        </is>
      </c>
      <c r="AV54" s="2" t="inlineStr">
        <is>
          <t/>
        </is>
      </c>
      <c r="AW54" t="inlineStr">
        <is>
          <t/>
        </is>
      </c>
      <c r="AX54" t="inlineStr">
        <is>
          <t/>
        </is>
      </c>
      <c r="AY54" t="inlineStr">
        <is>
          <t/>
        </is>
      </c>
      <c r="AZ54" t="inlineStr">
        <is>
          <t/>
        </is>
      </c>
      <c r="BA54" t="inlineStr">
        <is>
          <t/>
        </is>
      </c>
      <c r="BB54" t="inlineStr">
        <is>
          <t/>
        </is>
      </c>
      <c r="BC54" t="inlineStr">
        <is>
          <t/>
        </is>
      </c>
      <c r="BD54" t="inlineStr">
        <is>
          <t/>
        </is>
      </c>
      <c r="BE54" t="inlineStr">
        <is>
          <t/>
        </is>
      </c>
      <c r="BF54" t="inlineStr">
        <is>
          <t/>
        </is>
      </c>
      <c r="BG54" t="inlineStr">
        <is>
          <t/>
        </is>
      </c>
      <c r="BH54" t="inlineStr">
        <is>
          <t/>
        </is>
      </c>
      <c r="BI54" t="inlineStr">
        <is>
          <t/>
        </is>
      </c>
      <c r="BJ54" s="2" t="inlineStr">
        <is>
          <t>vertikalusis ūkininkavimas</t>
        </is>
      </c>
      <c r="BK54" s="2" t="inlineStr">
        <is>
          <t>3</t>
        </is>
      </c>
      <c r="BL54" s="2" t="inlineStr">
        <is>
          <t/>
        </is>
      </c>
      <c r="BM54" t="inlineStr">
        <is>
          <t/>
        </is>
      </c>
      <c r="BN54" s="2" t="inlineStr">
        <is>
          <t>vertikālā lauksaimniecība</t>
        </is>
      </c>
      <c r="BO54" s="2" t="inlineStr">
        <is>
          <t>3</t>
        </is>
      </c>
      <c r="BP54" s="2" t="inlineStr">
        <is>
          <t/>
        </is>
      </c>
      <c r="BQ54" t="inlineStr">
        <is>
          <t/>
        </is>
      </c>
      <c r="BR54" s="2" t="inlineStr">
        <is>
          <t>biedja vertikali</t>
        </is>
      </c>
      <c r="BS54" s="2" t="inlineStr">
        <is>
          <t>3</t>
        </is>
      </c>
      <c r="BT54" s="2" t="inlineStr">
        <is>
          <t/>
        </is>
      </c>
      <c r="BU54" t="inlineStr">
        <is>
          <t>il-prattika tat-tkabbir ta' pjanti f'saffi mmuntati fuq xulxin, uċuh inklinati wieqfa u/jew integrati fi strutturi oħra</t>
        </is>
      </c>
      <c r="BV54" t="inlineStr">
        <is>
          <t/>
        </is>
      </c>
      <c r="BW54" t="inlineStr">
        <is>
          <t/>
        </is>
      </c>
      <c r="BX54" t="inlineStr">
        <is>
          <t/>
        </is>
      </c>
      <c r="BY54" t="inlineStr">
        <is>
          <t/>
        </is>
      </c>
      <c r="BZ54" s="2" t="inlineStr">
        <is>
          <t>uprawa pionowa|
uprawa wertykalna</t>
        </is>
      </c>
      <c r="CA54" s="2" t="inlineStr">
        <is>
          <t>3|
3</t>
        </is>
      </c>
      <c r="CB54" s="2" t="inlineStr">
        <is>
          <t xml:space="preserve">|
</t>
        </is>
      </c>
      <c r="CC54" t="inlineStr">
        <is>
          <t/>
        </is>
      </c>
      <c r="CD54" s="2" t="inlineStr">
        <is>
          <t>agricultura vertical</t>
        </is>
      </c>
      <c r="CE54" s="2" t="inlineStr">
        <is>
          <t>3</t>
        </is>
      </c>
      <c r="CF54" s="2" t="inlineStr">
        <is>
          <t/>
        </is>
      </c>
      <c r="CG54" t="inlineStr">
        <is>
          <t>Técnica que envolve o cultivo de culturas, empilhadas em camadas, em ambientes onde os fatores luz, nutrientes, temperatura e humidade são controlados e que utiliza diversas tecnologias como a hidroponia, aeroponia ou aquaponia.</t>
        </is>
      </c>
      <c r="CH54" t="inlineStr">
        <is>
          <t/>
        </is>
      </c>
      <c r="CI54" t="inlineStr">
        <is>
          <t/>
        </is>
      </c>
      <c r="CJ54" t="inlineStr">
        <is>
          <t/>
        </is>
      </c>
      <c r="CK54" t="inlineStr">
        <is>
          <t/>
        </is>
      </c>
      <c r="CL54" t="inlineStr">
        <is>
          <t/>
        </is>
      </c>
      <c r="CM54" t="inlineStr">
        <is>
          <t/>
        </is>
      </c>
      <c r="CN54" t="inlineStr">
        <is>
          <t/>
        </is>
      </c>
      <c r="CO54" t="inlineStr">
        <is>
          <t/>
        </is>
      </c>
      <c r="CP54" s="2" t="inlineStr">
        <is>
          <t>vertikalno kmetovanje</t>
        </is>
      </c>
      <c r="CQ54" s="2" t="inlineStr">
        <is>
          <t>3</t>
        </is>
      </c>
      <c r="CR54" s="2" t="inlineStr">
        <is>
          <t/>
        </is>
      </c>
      <c r="CS54" t="inlineStr">
        <is>
          <t/>
        </is>
      </c>
      <c r="CT54" s="2" t="inlineStr">
        <is>
          <t>vertikal odling</t>
        </is>
      </c>
      <c r="CU54" s="2" t="inlineStr">
        <is>
          <t>3</t>
        </is>
      </c>
      <c r="CV54" s="2" t="inlineStr">
        <is>
          <t/>
        </is>
      </c>
      <c r="CW54" t="inlineStr">
        <is>
          <t/>
        </is>
      </c>
    </row>
    <row r="55">
      <c r="A55" s="1" t="str">
        <f>HYPERLINK("https://iate.europa.eu/entry/result/3576614/all", "3576614")</f>
        <v>3576614</v>
      </c>
      <c r="B55" t="inlineStr">
        <is>
          <t>ENVIRONMENT</t>
        </is>
      </c>
      <c r="C55" t="inlineStr">
        <is>
          <t>ENVIRONMENT|environmental policy|environmental protection</t>
        </is>
      </c>
      <c r="D55" t="inlineStr">
        <is>
          <t>yes</t>
        </is>
      </c>
      <c r="E55" t="inlineStr">
        <is>
          <t/>
        </is>
      </c>
      <c r="F55" t="inlineStr">
        <is>
          <t/>
        </is>
      </c>
      <c r="G55" t="inlineStr">
        <is>
          <t/>
        </is>
      </c>
      <c r="H55" t="inlineStr">
        <is>
          <t/>
        </is>
      </c>
      <c r="I55" t="inlineStr">
        <is>
          <t/>
        </is>
      </c>
      <c r="J55" t="inlineStr">
        <is>
          <t/>
        </is>
      </c>
      <c r="K55" t="inlineStr">
        <is>
          <t/>
        </is>
      </c>
      <c r="L55" t="inlineStr">
        <is>
          <t/>
        </is>
      </c>
      <c r="M55" t="inlineStr">
        <is>
          <t/>
        </is>
      </c>
      <c r="N55" t="inlineStr">
        <is>
          <t/>
        </is>
      </c>
      <c r="O55" t="inlineStr">
        <is>
          <t/>
        </is>
      </c>
      <c r="P55" t="inlineStr">
        <is>
          <t/>
        </is>
      </c>
      <c r="Q55" t="inlineStr">
        <is>
          <t/>
        </is>
      </c>
      <c r="R55" t="inlineStr">
        <is>
          <t/>
        </is>
      </c>
      <c r="S55" t="inlineStr">
        <is>
          <t/>
        </is>
      </c>
      <c r="T55" t="inlineStr">
        <is>
          <t/>
        </is>
      </c>
      <c r="U55" t="inlineStr">
        <is>
          <t/>
        </is>
      </c>
      <c r="V55" s="2" t="inlineStr">
        <is>
          <t>στρατηγικό ολοκληρωμένο έργο</t>
        </is>
      </c>
      <c r="W55" s="2" t="inlineStr">
        <is>
          <t>3</t>
        </is>
      </c>
      <c r="X55" s="2" t="inlineStr">
        <is>
          <t/>
        </is>
      </c>
      <c r="Y55" t="inlineStr">
        <is>
          <t>έργα που υλοποιούν, σε περιφερειακή, πολυπεριφερειακή, εθνική ή υπερεθνική κλίμακα, περιβαλλοντικές ή κλιματικές στρατηγικές ή σχέδια δράσης που αναπτύσσονται από τις αρχές των κρατών μελών και που απαιτούνται από συγκεκριμένη περιβαλλοντική, κλιματική και σχετική ενεργειακή νομοθεσία ή πολιτική της Ένωσης, ενώ παράλληλα διασφαλίζουν τη συμμετοχή συμφεροντούχων και προωθούν τον συντονισμό και την κινητοποίηση τουλάχιστον μίας άλλης ενωσιακής, εθνικής ή ιδιωτικής πηγής χρηματοδότησης</t>
        </is>
      </c>
      <c r="Z55" s="2" t="inlineStr">
        <is>
          <t>strategic integrated project</t>
        </is>
      </c>
      <c r="AA55" s="2" t="inlineStr">
        <is>
          <t>3</t>
        </is>
      </c>
      <c r="AB55" s="2" t="inlineStr">
        <is>
          <t/>
        </is>
      </c>
      <c r="AC55" t="inlineStr">
        <is>
          <t>project that implements, on a regional, multi-regional, national or transnational scale, environmental or climate strategies or action plans developed by Member States' authorities and required by specific environmental, climate or relevant energy legislation or policy of the Union, while ensuring that stakeholders are involved and promoting coordination with and mobilisation of at least one other Union, national or private funding source</t>
        </is>
      </c>
      <c r="AD55" t="inlineStr">
        <is>
          <t/>
        </is>
      </c>
      <c r="AE55" t="inlineStr">
        <is>
          <t/>
        </is>
      </c>
      <c r="AF55" t="inlineStr">
        <is>
          <t/>
        </is>
      </c>
      <c r="AG55" t="inlineStr">
        <is>
          <t/>
        </is>
      </c>
      <c r="AH55" t="inlineStr">
        <is>
          <t/>
        </is>
      </c>
      <c r="AI55" t="inlineStr">
        <is>
          <t/>
        </is>
      </c>
      <c r="AJ55" t="inlineStr">
        <is>
          <t/>
        </is>
      </c>
      <c r="AK55" t="inlineStr">
        <is>
          <t/>
        </is>
      </c>
      <c r="AL55" t="inlineStr">
        <is>
          <t/>
        </is>
      </c>
      <c r="AM55" t="inlineStr">
        <is>
          <t/>
        </is>
      </c>
      <c r="AN55" t="inlineStr">
        <is>
          <t/>
        </is>
      </c>
      <c r="AO55" t="inlineStr">
        <is>
          <t/>
        </is>
      </c>
      <c r="AP55" t="inlineStr">
        <is>
          <t/>
        </is>
      </c>
      <c r="AQ55" t="inlineStr">
        <is>
          <t/>
        </is>
      </c>
      <c r="AR55" t="inlineStr">
        <is>
          <t/>
        </is>
      </c>
      <c r="AS55" t="inlineStr">
        <is>
          <t/>
        </is>
      </c>
      <c r="AT55" s="2" t="inlineStr">
        <is>
          <t>tionscadal comhtháite straitéiseach</t>
        </is>
      </c>
      <c r="AU55" s="2" t="inlineStr">
        <is>
          <t>3</t>
        </is>
      </c>
      <c r="AV55" s="2" t="inlineStr">
        <is>
          <t/>
        </is>
      </c>
      <c r="AW55" t="inlineStr">
        <is>
          <t/>
        </is>
      </c>
      <c r="AX55" t="inlineStr">
        <is>
          <t/>
        </is>
      </c>
      <c r="AY55" t="inlineStr">
        <is>
          <t/>
        </is>
      </c>
      <c r="AZ55" t="inlineStr">
        <is>
          <t/>
        </is>
      </c>
      <c r="BA55" t="inlineStr">
        <is>
          <t/>
        </is>
      </c>
      <c r="BB55" t="inlineStr">
        <is>
          <t/>
        </is>
      </c>
      <c r="BC55" t="inlineStr">
        <is>
          <t/>
        </is>
      </c>
      <c r="BD55" t="inlineStr">
        <is>
          <t/>
        </is>
      </c>
      <c r="BE55" t="inlineStr">
        <is>
          <t/>
        </is>
      </c>
      <c r="BF55" t="inlineStr">
        <is>
          <t/>
        </is>
      </c>
      <c r="BG55" t="inlineStr">
        <is>
          <t/>
        </is>
      </c>
      <c r="BH55" t="inlineStr">
        <is>
          <t/>
        </is>
      </c>
      <c r="BI55" t="inlineStr">
        <is>
          <t/>
        </is>
      </c>
      <c r="BJ55" s="2" t="inlineStr">
        <is>
          <t>strateginis integruotasis projektas</t>
        </is>
      </c>
      <c r="BK55" s="2" t="inlineStr">
        <is>
          <t>3</t>
        </is>
      </c>
      <c r="BL55" s="2" t="inlineStr">
        <is>
          <t/>
        </is>
      </c>
      <c r="BM55" t="inlineStr">
        <is>
          <t>projektas, kurį vykdant regioniniu, kelių regionų, nacionaliniu arba tarptautiniu mastu įgyvendinamos valstybių narių institucijų parengtos aplinkos arba klimato strategijos ar veiksmų planai, kurių reikalaujama pagal konkrečius Sąjungos aplinkos, klimato arba atitinkamus energetikos teisės aktus arba politiką, kartu užtikrinant suinteresuotųjų subjektų dalyvavimą ir skatinant koordinavimą su bent vienu kitu Sąjungos, nacionaliniu arba privačiu finansavimo šaltiniu ir to šaltinio sutelkimą</t>
        </is>
      </c>
      <c r="BN55" t="inlineStr">
        <is>
          <t/>
        </is>
      </c>
      <c r="BO55" t="inlineStr">
        <is>
          <t/>
        </is>
      </c>
      <c r="BP55" t="inlineStr">
        <is>
          <t/>
        </is>
      </c>
      <c r="BQ55" t="inlineStr">
        <is>
          <t/>
        </is>
      </c>
      <c r="BR55" t="inlineStr">
        <is>
          <t/>
        </is>
      </c>
      <c r="BS55" t="inlineStr">
        <is>
          <t/>
        </is>
      </c>
      <c r="BT55" t="inlineStr">
        <is>
          <t/>
        </is>
      </c>
      <c r="BU55" t="inlineStr">
        <is>
          <t/>
        </is>
      </c>
      <c r="BV55" t="inlineStr">
        <is>
          <t/>
        </is>
      </c>
      <c r="BW55" t="inlineStr">
        <is>
          <t/>
        </is>
      </c>
      <c r="BX55" t="inlineStr">
        <is>
          <t/>
        </is>
      </c>
      <c r="BY55" t="inlineStr">
        <is>
          <t/>
        </is>
      </c>
      <c r="BZ55" s="2" t="inlineStr">
        <is>
          <t>strategiczny projekt zintegrowany</t>
        </is>
      </c>
      <c r="CA55" s="2" t="inlineStr">
        <is>
          <t>3</t>
        </is>
      </c>
      <c r="CB55" s="2" t="inlineStr">
        <is>
          <t/>
        </is>
      </c>
      <c r="CC55" t="inlineStr">
        <is>
          <t>projekt, w ramach którego realizowane są na skalę regionalną, międzyregionalną, krajową lub międzynarodową strategie lub plany działania w dziedzinie środowiska lub klimatu opracowane przez organy państw członkowskich i wymagane na podstawie przepisów szczególnych lub polityk Unii w zakresie środowiska, klimatu i odpowiednich kwestii energetycznych i które zapewniają jednocześnie zaangażowanie zainteresowanych stron, i sprzyjają koordynacji działań z co najmniej jednym spośród innych unijnych, krajowych lub prywatnych źródeł finansowania oraz uruchamianiu środków z co najmniej jednego z tych źródeł</t>
        </is>
      </c>
      <c r="CD55" s="2" t="inlineStr">
        <is>
          <t>projeto integrado estratégico</t>
        </is>
      </c>
      <c r="CE55" s="2" t="inlineStr">
        <is>
          <t>3</t>
        </is>
      </c>
      <c r="CF55" s="2" t="inlineStr">
        <is>
          <t/>
        </is>
      </c>
      <c r="CG55" t="inlineStr">
        <is>
          <t>No âmbito do &lt;a href="https://iate.europa.eu/entry/result/3578192/pt" target="_blank"&gt;Programa LIFE&lt;/a&gt;, projeto que executa, numa escala regional, multirregional, nacional ou transnacional, as estratégias ou os planos de ação para o ambiente ou o clima elaborados pelos Estados-Membros e exigidos pela legislação ou pelas políticas da UE em matéria de ambiente e clima – ou, quando relevantes, de energia –, garantindo em simultâneo a participação das partes interessadas e promovendo a coordenação e mobilização de, pelo menos, uma outra fonte de financiamento da UE, nacional ou privada.</t>
        </is>
      </c>
      <c r="CH55" t="inlineStr">
        <is>
          <t/>
        </is>
      </c>
      <c r="CI55" t="inlineStr">
        <is>
          <t/>
        </is>
      </c>
      <c r="CJ55" t="inlineStr">
        <is>
          <t/>
        </is>
      </c>
      <c r="CK55" t="inlineStr">
        <is>
          <t/>
        </is>
      </c>
      <c r="CL55" t="inlineStr">
        <is>
          <t/>
        </is>
      </c>
      <c r="CM55" t="inlineStr">
        <is>
          <t/>
        </is>
      </c>
      <c r="CN55" t="inlineStr">
        <is>
          <t/>
        </is>
      </c>
      <c r="CO55" t="inlineStr">
        <is>
          <t/>
        </is>
      </c>
      <c r="CP55" s="2" t="inlineStr">
        <is>
          <t>strateški integrirani projekt</t>
        </is>
      </c>
      <c r="CQ55" s="2" t="inlineStr">
        <is>
          <t>3</t>
        </is>
      </c>
      <c r="CR55" s="2" t="inlineStr">
        <is>
          <t/>
        </is>
      </c>
      <c r="CS55" t="inlineStr">
        <is>
          <t>projekt, ki na regionalni, večregionalni, nacionalni ali nadnacionalni ravni izvaja okoljske ali podnebne strategije ali akcijske načrte, ki so jih razvili organi držav članic in ki so potrebni v skladu s posebno zakonodajo ali politiko Unije na področju okolja, podnebja ali zadevne energije, pri čemer se zagotovi, da se vključijo deležniki, ter spodbujata uporaba vsaj še enega ustreznega vira financiranja na ravni Unije, nacionalni ali zasebni ravni in usklajevanje s tem drugim virom</t>
        </is>
      </c>
      <c r="CT55" t="inlineStr">
        <is>
          <t/>
        </is>
      </c>
      <c r="CU55" t="inlineStr">
        <is>
          <t/>
        </is>
      </c>
      <c r="CV55" t="inlineStr">
        <is>
          <t/>
        </is>
      </c>
      <c r="CW55" t="inlineStr">
        <is>
          <t/>
        </is>
      </c>
    </row>
    <row r="56">
      <c r="A56" s="1" t="str">
        <f>HYPERLINK("https://iate.europa.eu/entry/result/3582322/all", "3582322")</f>
        <v>3582322</v>
      </c>
      <c r="B56" t="inlineStr">
        <is>
          <t>ENVIRONMENT</t>
        </is>
      </c>
      <c r="C56" t="inlineStr">
        <is>
          <t>ENVIRONMENT|natural environment|physical environment</t>
        </is>
      </c>
      <c r="D56" t="inlineStr">
        <is>
          <t>yes</t>
        </is>
      </c>
      <c r="E56" t="inlineStr">
        <is>
          <t/>
        </is>
      </c>
      <c r="F56" t="inlineStr">
        <is>
          <t/>
        </is>
      </c>
      <c r="G56" t="inlineStr">
        <is>
          <t/>
        </is>
      </c>
      <c r="H56" t="inlineStr">
        <is>
          <t/>
        </is>
      </c>
      <c r="I56" t="inlineStr">
        <is>
          <t/>
        </is>
      </c>
      <c r="J56" s="2" t="inlineStr">
        <is>
          <t>mořské prostředí|
chráněná krajinná oblast</t>
        </is>
      </c>
      <c r="K56" s="2" t="inlineStr">
        <is>
          <t>3|
2</t>
        </is>
      </c>
      <c r="L56" s="2" t="inlineStr">
        <is>
          <t xml:space="preserve">|
</t>
        </is>
      </c>
      <c r="M56" t="inlineStr">
        <is>
          <t>původně výtvarné vyobrazení (výjev) moře, dnes přeneseně &lt;i&gt;mořská scenérie &lt;/i&gt;obecně</t>
        </is>
      </c>
      <c r="N56" t="inlineStr">
        <is>
          <t/>
        </is>
      </c>
      <c r="O56" t="inlineStr">
        <is>
          <t/>
        </is>
      </c>
      <c r="P56" t="inlineStr">
        <is>
          <t/>
        </is>
      </c>
      <c r="Q56" t="inlineStr">
        <is>
          <t/>
        </is>
      </c>
      <c r="R56" t="inlineStr">
        <is>
          <t/>
        </is>
      </c>
      <c r="S56" t="inlineStr">
        <is>
          <t/>
        </is>
      </c>
      <c r="T56" t="inlineStr">
        <is>
          <t/>
        </is>
      </c>
      <c r="U56" t="inlineStr">
        <is>
          <t/>
        </is>
      </c>
      <c r="V56" s="2" t="inlineStr">
        <is>
          <t>τοπίο της θάλασσας</t>
        </is>
      </c>
      <c r="W56" s="2" t="inlineStr">
        <is>
          <t>3</t>
        </is>
      </c>
      <c r="X56" s="2" t="inlineStr">
        <is>
          <t/>
        </is>
      </c>
      <c r="Y56" t="inlineStr">
        <is>
          <t>δίκτυο προστατευόμενων θαλάσσιων περιοχών, συνήθως μεγάλων, πολλαπλών χρήσεων θαλάσσιων περιοχών όπου κυβερνήσεις, ιδιωτικοί οργανισμοί και άλλα άμεσα εμπλεκόμενα μέρη δουλεύουν μαζί για τη διατήρηση της ποικιλομορφίας και της αφθονίας της θαλάσσιας ζωής και την προώθηση της ανθρώπινης ευζωίας</t>
        </is>
      </c>
      <c r="Z56" s="2" t="inlineStr">
        <is>
          <t>seascape</t>
        </is>
      </c>
      <c r="AA56" s="2" t="inlineStr">
        <is>
          <t>3</t>
        </is>
      </c>
      <c r="AB56" s="2" t="inlineStr">
        <is>
          <t/>
        </is>
      </c>
      <c r="AC56" t="inlineStr">
        <is>
          <t>network of marine protected areas, typically large, multiple-use marine areas, where governments, private organisations and other key stakeholders work together to conserve the diversity and abundance of marine life and promote human well-being</t>
        </is>
      </c>
      <c r="AD56" t="inlineStr">
        <is>
          <t/>
        </is>
      </c>
      <c r="AE56" t="inlineStr">
        <is>
          <t/>
        </is>
      </c>
      <c r="AF56" t="inlineStr">
        <is>
          <t/>
        </is>
      </c>
      <c r="AG56" t="inlineStr">
        <is>
          <t/>
        </is>
      </c>
      <c r="AH56" t="inlineStr">
        <is>
          <t/>
        </is>
      </c>
      <c r="AI56" t="inlineStr">
        <is>
          <t/>
        </is>
      </c>
      <c r="AJ56" t="inlineStr">
        <is>
          <t/>
        </is>
      </c>
      <c r="AK56" t="inlineStr">
        <is>
          <t/>
        </is>
      </c>
      <c r="AL56" t="inlineStr">
        <is>
          <t/>
        </is>
      </c>
      <c r="AM56" t="inlineStr">
        <is>
          <t/>
        </is>
      </c>
      <c r="AN56" t="inlineStr">
        <is>
          <t/>
        </is>
      </c>
      <c r="AO56" t="inlineStr">
        <is>
          <t/>
        </is>
      </c>
      <c r="AP56" s="2" t="inlineStr">
        <is>
          <t>paysage marin</t>
        </is>
      </c>
      <c r="AQ56" s="2" t="inlineStr">
        <is>
          <t>3</t>
        </is>
      </c>
      <c r="AR56" s="2" t="inlineStr">
        <is>
          <t/>
        </is>
      </c>
      <c r="AS56" t="inlineStr">
        <is>
          <t>vaste zone marine protégée dans laquelle les autorités, les organismes privés et autres parties prenantes coopèrent pour conserver les paysages marins et la diversité de la vie marine et promouvoir le bien-être humain</t>
        </is>
      </c>
      <c r="AT56" s="2" t="inlineStr">
        <is>
          <t>muirdhreach</t>
        </is>
      </c>
      <c r="AU56" s="2" t="inlineStr">
        <is>
          <t>3</t>
        </is>
      </c>
      <c r="AV56" s="2" t="inlineStr">
        <is>
          <t/>
        </is>
      </c>
      <c r="AW56" t="inlineStr">
        <is>
          <t/>
        </is>
      </c>
      <c r="AX56" s="2" t="inlineStr">
        <is>
          <t>morski krajobraz</t>
        </is>
      </c>
      <c r="AY56" s="2" t="inlineStr">
        <is>
          <t>3</t>
        </is>
      </c>
      <c r="AZ56" s="2" t="inlineStr">
        <is>
          <t/>
        </is>
      </c>
      <c r="BA56" t="inlineStr">
        <is>
          <t/>
        </is>
      </c>
      <c r="BB56" t="inlineStr">
        <is>
          <t/>
        </is>
      </c>
      <c r="BC56" t="inlineStr">
        <is>
          <t/>
        </is>
      </c>
      <c r="BD56" t="inlineStr">
        <is>
          <t/>
        </is>
      </c>
      <c r="BE56" t="inlineStr">
        <is>
          <t/>
        </is>
      </c>
      <c r="BF56" t="inlineStr">
        <is>
          <t/>
        </is>
      </c>
      <c r="BG56" t="inlineStr">
        <is>
          <t/>
        </is>
      </c>
      <c r="BH56" t="inlineStr">
        <is>
          <t/>
        </is>
      </c>
      <c r="BI56" t="inlineStr">
        <is>
          <t/>
        </is>
      </c>
      <c r="BJ56" s="2" t="inlineStr">
        <is>
          <t>jūros kraštovaizdis</t>
        </is>
      </c>
      <c r="BK56" s="2" t="inlineStr">
        <is>
          <t>3</t>
        </is>
      </c>
      <c r="BL56" s="2" t="inlineStr">
        <is>
          <t/>
        </is>
      </c>
      <c r="BM56" t="inlineStr">
        <is>
          <t/>
        </is>
      </c>
      <c r="BN56" s="2" t="inlineStr">
        <is>
          <t>jūras ainava</t>
        </is>
      </c>
      <c r="BO56" s="2" t="inlineStr">
        <is>
          <t>2</t>
        </is>
      </c>
      <c r="BP56" s="2" t="inlineStr">
        <is>
          <t/>
        </is>
      </c>
      <c r="BQ56" t="inlineStr">
        <is>
          <t>aizsargājamu jūras teritoriju - parasti lielu, daudzveidīgu jūras teritoriju - tīkls, kurā valdības, privātas organizācijas un citas ieinteresētās personas sadarbojas, lai saglabātu jūras dzīvības daudzveidību un veicinātu cilvēku labklājību</t>
        </is>
      </c>
      <c r="BR56" s="2" t="inlineStr">
        <is>
          <t>pajsaġġ tal-baħar|
ambjent tal-baħar</t>
        </is>
      </c>
      <c r="BS56" s="2" t="inlineStr">
        <is>
          <t>3|
2</t>
        </is>
      </c>
      <c r="BT56" s="2" t="inlineStr">
        <is>
          <t xml:space="preserve">|
</t>
        </is>
      </c>
      <c r="BU56" t="inlineStr">
        <is>
          <t>network ta' &lt;a href="https://iate.europa.eu/entry/result/784761/mt" target="_blank"&gt;żoni marini protetti&lt;/a&gt;, tipikament kbar u b'diversi użi, fejn il-gvernijiet, organizzazzjonijiet privati u partijiet interessati oħra jaħdmu flimkien għall-konservazzjoni tad-diversità u l-abbundanza tal-ħajja marittima u jippromwovu l-benessri uman</t>
        </is>
      </c>
      <c r="BV56" t="inlineStr">
        <is>
          <t/>
        </is>
      </c>
      <c r="BW56" t="inlineStr">
        <is>
          <t/>
        </is>
      </c>
      <c r="BX56" t="inlineStr">
        <is>
          <t/>
        </is>
      </c>
      <c r="BY56" t="inlineStr">
        <is>
          <t/>
        </is>
      </c>
      <c r="BZ56" s="2" t="inlineStr">
        <is>
          <t>krajobraz morski</t>
        </is>
      </c>
      <c r="CA56" s="2" t="inlineStr">
        <is>
          <t>3</t>
        </is>
      </c>
      <c r="CB56" s="2" t="inlineStr">
        <is>
          <t/>
        </is>
      </c>
      <c r="CC56" t="inlineStr">
        <is>
          <t>element środowiska morskiego rozumianego w sposób całościowy, na który skladają się plaże morskie, wydmy, klif oraz wzniesione obiekty chroniące brzeg morski przed erozją spowodowaną działaniem fal morskich, a także infrastruktura przybrzeżna (np. bulwary nadmorskie)</t>
        </is>
      </c>
      <c r="CD56" s="2" t="inlineStr">
        <is>
          <t>paisagem marinha</t>
        </is>
      </c>
      <c r="CE56" s="2" t="inlineStr">
        <is>
          <t>3</t>
        </is>
      </c>
      <c r="CF56" s="2" t="inlineStr">
        <is>
          <t/>
        </is>
      </c>
      <c r="CG56" t="inlineStr">
        <is>
          <t/>
        </is>
      </c>
      <c r="CH56" t="inlineStr">
        <is>
          <t/>
        </is>
      </c>
      <c r="CI56" t="inlineStr">
        <is>
          <t/>
        </is>
      </c>
      <c r="CJ56" t="inlineStr">
        <is>
          <t/>
        </is>
      </c>
      <c r="CK56" t="inlineStr">
        <is>
          <t/>
        </is>
      </c>
      <c r="CL56" t="inlineStr">
        <is>
          <t/>
        </is>
      </c>
      <c r="CM56" t="inlineStr">
        <is>
          <t/>
        </is>
      </c>
      <c r="CN56" t="inlineStr">
        <is>
          <t/>
        </is>
      </c>
      <c r="CO56" t="inlineStr">
        <is>
          <t/>
        </is>
      </c>
      <c r="CP56" s="2" t="inlineStr">
        <is>
          <t>morska krajina</t>
        </is>
      </c>
      <c r="CQ56" s="2" t="inlineStr">
        <is>
          <t>3</t>
        </is>
      </c>
      <c r="CR56" s="2" t="inlineStr">
        <is>
          <t/>
        </is>
      </c>
      <c r="CS56" t="inlineStr">
        <is>
          <t/>
        </is>
      </c>
      <c r="CT56" t="inlineStr">
        <is>
          <t/>
        </is>
      </c>
      <c r="CU56" t="inlineStr">
        <is>
          <t/>
        </is>
      </c>
      <c r="CV56" t="inlineStr">
        <is>
          <t/>
        </is>
      </c>
      <c r="CW56" t="inlineStr">
        <is>
          <t/>
        </is>
      </c>
    </row>
    <row r="57">
      <c r="A57" s="1" t="str">
        <f>HYPERLINK("https://iate.europa.eu/entry/result/3593443/all", "3593443")</f>
        <v>3593443</v>
      </c>
      <c r="B57" t="inlineStr">
        <is>
          <t>ENVIRONMENT;INDUSTRY</t>
        </is>
      </c>
      <c r="C57" t="inlineStr">
        <is>
          <t>ENVIRONMENT|natural environment|natural resources|plant resources;INDUSTRY|building and public works|building industry</t>
        </is>
      </c>
      <c r="D57" t="inlineStr">
        <is>
          <t>yes</t>
        </is>
      </c>
      <c r="E57" t="inlineStr">
        <is>
          <t/>
        </is>
      </c>
      <c r="F57" t="inlineStr">
        <is>
          <t/>
        </is>
      </c>
      <c r="G57" t="inlineStr">
        <is>
          <t/>
        </is>
      </c>
      <c r="H57" t="inlineStr">
        <is>
          <t/>
        </is>
      </c>
      <c r="I57" t="inlineStr">
        <is>
          <t/>
        </is>
      </c>
      <c r="J57" s="2" t="inlineStr">
        <is>
          <t>zelená stěna</t>
        </is>
      </c>
      <c r="K57" s="2" t="inlineStr">
        <is>
          <t>3</t>
        </is>
      </c>
      <c r="L57" s="2" t="inlineStr">
        <is>
          <t/>
        </is>
      </c>
      <c r="M57" t="inlineStr">
        <is>
          <t>svislá plocha s výsadbou rostlin</t>
        </is>
      </c>
      <c r="N57" t="inlineStr">
        <is>
          <t/>
        </is>
      </c>
      <c r="O57" t="inlineStr">
        <is>
          <t/>
        </is>
      </c>
      <c r="P57" t="inlineStr">
        <is>
          <t/>
        </is>
      </c>
      <c r="Q57" t="inlineStr">
        <is>
          <t/>
        </is>
      </c>
      <c r="R57" t="inlineStr">
        <is>
          <t/>
        </is>
      </c>
      <c r="S57" t="inlineStr">
        <is>
          <t/>
        </is>
      </c>
      <c r="T57" t="inlineStr">
        <is>
          <t/>
        </is>
      </c>
      <c r="U57" t="inlineStr">
        <is>
          <t/>
        </is>
      </c>
      <c r="V57" s="2" t="inlineStr">
        <is>
          <t>πράσινος τοίχος</t>
        </is>
      </c>
      <c r="W57" s="2" t="inlineStr">
        <is>
          <t>3</t>
        </is>
      </c>
      <c r="X57" s="2" t="inlineStr">
        <is>
          <t/>
        </is>
      </c>
      <c r="Y57" t="inlineStr">
        <is>
          <t>κάθετη επιφάνεια τοίχου με κάποια μορφή βλάστησης</t>
        </is>
      </c>
      <c r="Z57" s="2" t="inlineStr">
        <is>
          <t>green wall|
living wall|
vegetal wall</t>
        </is>
      </c>
      <c r="AA57" s="2" t="inlineStr">
        <is>
          <t>3|
3|
3</t>
        </is>
      </c>
      <c r="AB57" s="2" t="inlineStr">
        <is>
          <t xml:space="preserve">|
|
</t>
        </is>
      </c>
      <c r="AC57" t="inlineStr">
        <is>
          <t>vertical built structure intentionally covered by vegetation</t>
        </is>
      </c>
      <c r="AD57" t="inlineStr">
        <is>
          <t/>
        </is>
      </c>
      <c r="AE57" t="inlineStr">
        <is>
          <t/>
        </is>
      </c>
      <c r="AF57" t="inlineStr">
        <is>
          <t/>
        </is>
      </c>
      <c r="AG57" t="inlineStr">
        <is>
          <t/>
        </is>
      </c>
      <c r="AH57" t="inlineStr">
        <is>
          <t/>
        </is>
      </c>
      <c r="AI57" t="inlineStr">
        <is>
          <t/>
        </is>
      </c>
      <c r="AJ57" t="inlineStr">
        <is>
          <t/>
        </is>
      </c>
      <c r="AK57" t="inlineStr">
        <is>
          <t/>
        </is>
      </c>
      <c r="AL57" t="inlineStr">
        <is>
          <t/>
        </is>
      </c>
      <c r="AM57" t="inlineStr">
        <is>
          <t/>
        </is>
      </c>
      <c r="AN57" t="inlineStr">
        <is>
          <t/>
        </is>
      </c>
      <c r="AO57" t="inlineStr">
        <is>
          <t/>
        </is>
      </c>
      <c r="AP57" t="inlineStr">
        <is>
          <t/>
        </is>
      </c>
      <c r="AQ57" t="inlineStr">
        <is>
          <t/>
        </is>
      </c>
      <c r="AR57" t="inlineStr">
        <is>
          <t/>
        </is>
      </c>
      <c r="AS57" t="inlineStr">
        <is>
          <t/>
        </is>
      </c>
      <c r="AT57" s="2" t="inlineStr">
        <is>
          <t>balla glas</t>
        </is>
      </c>
      <c r="AU57" s="2" t="inlineStr">
        <is>
          <t>3</t>
        </is>
      </c>
      <c r="AV57" s="2" t="inlineStr">
        <is>
          <t/>
        </is>
      </c>
      <c r="AW57" t="inlineStr">
        <is>
          <t/>
        </is>
      </c>
      <c r="AX57" t="inlineStr">
        <is>
          <t/>
        </is>
      </c>
      <c r="AY57" t="inlineStr">
        <is>
          <t/>
        </is>
      </c>
      <c r="AZ57" t="inlineStr">
        <is>
          <t/>
        </is>
      </c>
      <c r="BA57" t="inlineStr">
        <is>
          <t/>
        </is>
      </c>
      <c r="BB57" t="inlineStr">
        <is>
          <t/>
        </is>
      </c>
      <c r="BC57" t="inlineStr">
        <is>
          <t/>
        </is>
      </c>
      <c r="BD57" t="inlineStr">
        <is>
          <t/>
        </is>
      </c>
      <c r="BE57" t="inlineStr">
        <is>
          <t/>
        </is>
      </c>
      <c r="BF57" t="inlineStr">
        <is>
          <t/>
        </is>
      </c>
      <c r="BG57" t="inlineStr">
        <is>
          <t/>
        </is>
      </c>
      <c r="BH57" t="inlineStr">
        <is>
          <t/>
        </is>
      </c>
      <c r="BI57" t="inlineStr">
        <is>
          <t/>
        </is>
      </c>
      <c r="BJ57" s="2" t="inlineStr">
        <is>
          <t>žalioji siena|
gyvoji siena|
gyvasienė|
žaliasienė</t>
        </is>
      </c>
      <c r="BK57" s="2" t="inlineStr">
        <is>
          <t>3|
3|
3|
3</t>
        </is>
      </c>
      <c r="BL57" s="2" t="inlineStr">
        <is>
          <t xml:space="preserve">|
|
|
</t>
        </is>
      </c>
      <c r="BM57" t="inlineStr">
        <is>
          <t/>
        </is>
      </c>
      <c r="BN57" t="inlineStr">
        <is>
          <t/>
        </is>
      </c>
      <c r="BO57" t="inlineStr">
        <is>
          <t/>
        </is>
      </c>
      <c r="BP57" t="inlineStr">
        <is>
          <t/>
        </is>
      </c>
      <c r="BQ57" t="inlineStr">
        <is>
          <t/>
        </is>
      </c>
      <c r="BR57" t="inlineStr">
        <is>
          <t/>
        </is>
      </c>
      <c r="BS57" t="inlineStr">
        <is>
          <t/>
        </is>
      </c>
      <c r="BT57" t="inlineStr">
        <is>
          <t/>
        </is>
      </c>
      <c r="BU57" t="inlineStr">
        <is>
          <t/>
        </is>
      </c>
      <c r="BV57" t="inlineStr">
        <is>
          <t/>
        </is>
      </c>
      <c r="BW57" t="inlineStr">
        <is>
          <t/>
        </is>
      </c>
      <c r="BX57" t="inlineStr">
        <is>
          <t/>
        </is>
      </c>
      <c r="BY57" t="inlineStr">
        <is>
          <t/>
        </is>
      </c>
      <c r="BZ57" s="2" t="inlineStr">
        <is>
          <t>zielona ściana|
ogród wertykalny</t>
        </is>
      </c>
      <c r="CA57" s="2" t="inlineStr">
        <is>
          <t>3|
3</t>
        </is>
      </c>
      <c r="CB57" s="2" t="inlineStr">
        <is>
          <t xml:space="preserve">|
</t>
        </is>
      </c>
      <c r="CC57" t="inlineStr">
        <is>
          <t>pionowa ściana celowo pokryta roślinnością</t>
        </is>
      </c>
      <c r="CD57" s="2" t="inlineStr">
        <is>
          <t>parede vegetal|
jardim vertical</t>
        </is>
      </c>
      <c r="CE57" s="2" t="inlineStr">
        <is>
          <t>3|
3</t>
        </is>
      </c>
      <c r="CF57" s="2" t="inlineStr">
        <is>
          <t xml:space="preserve">|
</t>
        </is>
      </c>
      <c r="CG57" t="inlineStr">
        <is>
          <t>Estrutura vertical intencionalmente coberta com vegetação.</t>
        </is>
      </c>
      <c r="CH57" t="inlineStr">
        <is>
          <t/>
        </is>
      </c>
      <c r="CI57" t="inlineStr">
        <is>
          <t/>
        </is>
      </c>
      <c r="CJ57" t="inlineStr">
        <is>
          <t/>
        </is>
      </c>
      <c r="CK57" t="inlineStr">
        <is>
          <t/>
        </is>
      </c>
      <c r="CL57" t="inlineStr">
        <is>
          <t/>
        </is>
      </c>
      <c r="CM57" t="inlineStr">
        <is>
          <t/>
        </is>
      </c>
      <c r="CN57" t="inlineStr">
        <is>
          <t/>
        </is>
      </c>
      <c r="CO57" t="inlineStr">
        <is>
          <t/>
        </is>
      </c>
      <c r="CP57" s="2" t="inlineStr">
        <is>
          <t>zelena stena</t>
        </is>
      </c>
      <c r="CQ57" s="2" t="inlineStr">
        <is>
          <t>3</t>
        </is>
      </c>
      <c r="CR57" s="2" t="inlineStr">
        <is>
          <t/>
        </is>
      </c>
      <c r="CS57" t="inlineStr">
        <is>
          <t/>
        </is>
      </c>
      <c r="CT57" s="2" t="inlineStr">
        <is>
          <t>grön vägg|
levande vägg|
grön fasad</t>
        </is>
      </c>
      <c r="CU57" s="2" t="inlineStr">
        <is>
          <t>3|
3|
3</t>
        </is>
      </c>
      <c r="CV57" s="2" t="inlineStr">
        <is>
          <t xml:space="preserve">|
|
</t>
        </is>
      </c>
      <c r="CW57" t="inlineStr">
        <is>
          <t>all grönska som på ett eller annat sätt växer eller är monterad vertikalt mot en fasad</t>
        </is>
      </c>
    </row>
    <row r="58">
      <c r="A58" s="1" t="str">
        <f>HYPERLINK("https://iate.europa.eu/entry/result/3608564/all", "3608564")</f>
        <v>3608564</v>
      </c>
      <c r="B58" t="inlineStr">
        <is>
          <t>ENVIRONMENT</t>
        </is>
      </c>
      <c r="C58" t="inlineStr">
        <is>
          <t>ENVIRONMENT|natural environment|physical environment|ecosystem</t>
        </is>
      </c>
      <c r="D58" t="inlineStr">
        <is>
          <t>yes</t>
        </is>
      </c>
      <c r="E58" t="inlineStr">
        <is>
          <t/>
        </is>
      </c>
      <c r="F58" t="inlineStr">
        <is>
          <t/>
        </is>
      </c>
      <c r="G58" t="inlineStr">
        <is>
          <t/>
        </is>
      </c>
      <c r="H58" t="inlineStr">
        <is>
          <t/>
        </is>
      </c>
      <c r="I58" t="inlineStr">
        <is>
          <t/>
        </is>
      </c>
      <c r="J58" t="inlineStr">
        <is>
          <t/>
        </is>
      </c>
      <c r="K58" t="inlineStr">
        <is>
          <t/>
        </is>
      </c>
      <c r="L58" t="inlineStr">
        <is>
          <t/>
        </is>
      </c>
      <c r="M58" t="inlineStr">
        <is>
          <t/>
        </is>
      </c>
      <c r="N58" t="inlineStr">
        <is>
          <t/>
        </is>
      </c>
      <c r="O58" t="inlineStr">
        <is>
          <t/>
        </is>
      </c>
      <c r="P58" t="inlineStr">
        <is>
          <t/>
        </is>
      </c>
      <c r="Q58" t="inlineStr">
        <is>
          <t/>
        </is>
      </c>
      <c r="R58" t="inlineStr">
        <is>
          <t/>
        </is>
      </c>
      <c r="S58" t="inlineStr">
        <is>
          <t/>
        </is>
      </c>
      <c r="T58" t="inlineStr">
        <is>
          <t/>
        </is>
      </c>
      <c r="U58" t="inlineStr">
        <is>
          <t/>
        </is>
      </c>
      <c r="V58" s="2" t="inlineStr">
        <is>
          <t>καλή κατάσταση</t>
        </is>
      </c>
      <c r="W58" s="2" t="inlineStr">
        <is>
          <t>3</t>
        </is>
      </c>
      <c r="X58" s="2" t="inlineStr">
        <is>
          <t/>
        </is>
      </c>
      <c r="Y58" t="inlineStr">
        <is>
          <t>κατάσταση οικοσυστήματος τοοποίο βρίσκεται σε καλή φυσική, χημική και βιολογική κατάσταση ή έχει καλή φυσική, χημική και βιολογική ποιότητα και διαθέτει ικανότητα αυτοαναπαραγωγής ή αυτοαποκατάστασης της ισορροπίας, στο οποίο δεν θίγονται η σύνθεση των ειδών, η δομή των οικοσυστημάτων και οι οικολογικές λειτουργίες</t>
        </is>
      </c>
      <c r="Z58" s="2" t="inlineStr">
        <is>
          <t>good condition</t>
        </is>
      </c>
      <c r="AA58" s="2" t="inlineStr">
        <is>
          <t>3</t>
        </is>
      </c>
      <c r="AB58" s="2" t="inlineStr">
        <is>
          <t/>
        </is>
      </c>
      <c r="AC58" t="inlineStr">
        <is>
          <t>the state of an ecosystem being in good physical, chemical and biological condition or of good physical, chemical and biological quality, with the capability for self-reproduction or self-restoration, in which species composition, ecosystem structure and ecological functions are not impaired</t>
        </is>
      </c>
      <c r="AD58" t="inlineStr">
        <is>
          <t/>
        </is>
      </c>
      <c r="AE58" t="inlineStr">
        <is>
          <t/>
        </is>
      </c>
      <c r="AF58" t="inlineStr">
        <is>
          <t/>
        </is>
      </c>
      <c r="AG58" t="inlineStr">
        <is>
          <t/>
        </is>
      </c>
      <c r="AH58" t="inlineStr">
        <is>
          <t/>
        </is>
      </c>
      <c r="AI58" t="inlineStr">
        <is>
          <t/>
        </is>
      </c>
      <c r="AJ58" t="inlineStr">
        <is>
          <t/>
        </is>
      </c>
      <c r="AK58" t="inlineStr">
        <is>
          <t/>
        </is>
      </c>
      <c r="AL58" t="inlineStr">
        <is>
          <t/>
        </is>
      </c>
      <c r="AM58" t="inlineStr">
        <is>
          <t/>
        </is>
      </c>
      <c r="AN58" t="inlineStr">
        <is>
          <t/>
        </is>
      </c>
      <c r="AO58" t="inlineStr">
        <is>
          <t/>
        </is>
      </c>
      <c r="AP58" t="inlineStr">
        <is>
          <t/>
        </is>
      </c>
      <c r="AQ58" t="inlineStr">
        <is>
          <t/>
        </is>
      </c>
      <c r="AR58" t="inlineStr">
        <is>
          <t/>
        </is>
      </c>
      <c r="AS58" t="inlineStr">
        <is>
          <t/>
        </is>
      </c>
      <c r="AT58" s="2" t="inlineStr">
        <is>
          <t>dea-riocht</t>
        </is>
      </c>
      <c r="AU58" s="2" t="inlineStr">
        <is>
          <t>3</t>
        </is>
      </c>
      <c r="AV58" s="2" t="inlineStr">
        <is>
          <t/>
        </is>
      </c>
      <c r="AW58" t="inlineStr">
        <is>
          <t>maidir le héiceachóras, go bhfuil an t-éiceachóras i riocht maith fisiceach, ceimiceach agus bitheolaíoch nó ar dhea-cháilíocht fhisiceach, cheimiceach agus bhitheolaíoch, ar féidir leis é féin a atáirgeadh nó a athshlánú, agus nach ndéantar dochar ann do chomhdhéanamh speiceas, struchtúr an éiceachórais ná feidhmeanna éiceolaíocha</t>
        </is>
      </c>
      <c r="AX58" t="inlineStr">
        <is>
          <t/>
        </is>
      </c>
      <c r="AY58" t="inlineStr">
        <is>
          <t/>
        </is>
      </c>
      <c r="AZ58" t="inlineStr">
        <is>
          <t/>
        </is>
      </c>
      <c r="BA58" t="inlineStr">
        <is>
          <t/>
        </is>
      </c>
      <c r="BB58" s="2" t="inlineStr">
        <is>
          <t>jó kondíció</t>
        </is>
      </c>
      <c r="BC58" s="2" t="inlineStr">
        <is>
          <t>2</t>
        </is>
      </c>
      <c r="BD58" s="2" t="inlineStr">
        <is>
          <t/>
        </is>
      </c>
      <c r="BE58" t="inlineStr">
        <is>
          <t>valamely ökoszisztéma vonatkozásában azt jelenti, hogy az ökoszisztéma
jó fizikai, kémiai és biológiai kondícióban van, vagy jó fizikai, kémiai és
biológiai minőségű, rendelkezik önreprodukciós vagy önhelyreállítási
képességgel, amelyben a fajok összetétele, az ökoszisztéma szerkezete és az
ökológiai funkciók nem sérülnek</t>
        </is>
      </c>
      <c r="BF58" t="inlineStr">
        <is>
          <t/>
        </is>
      </c>
      <c r="BG58" t="inlineStr">
        <is>
          <t/>
        </is>
      </c>
      <c r="BH58" t="inlineStr">
        <is>
          <t/>
        </is>
      </c>
      <c r="BI58" t="inlineStr">
        <is>
          <t/>
        </is>
      </c>
      <c r="BJ58" s="2" t="inlineStr">
        <is>
          <t>gera būklė</t>
        </is>
      </c>
      <c r="BK58" s="2" t="inlineStr">
        <is>
          <t>3</t>
        </is>
      </c>
      <c r="BL58" s="2" t="inlineStr">
        <is>
          <t/>
        </is>
      </c>
      <c r="BM58" t="inlineStr">
        <is>
          <t/>
        </is>
      </c>
      <c r="BN58" t="inlineStr">
        <is>
          <t/>
        </is>
      </c>
      <c r="BO58" t="inlineStr">
        <is>
          <t/>
        </is>
      </c>
      <c r="BP58" t="inlineStr">
        <is>
          <t/>
        </is>
      </c>
      <c r="BQ58" t="inlineStr">
        <is>
          <t/>
        </is>
      </c>
      <c r="BR58" t="inlineStr">
        <is>
          <t/>
        </is>
      </c>
      <c r="BS58" t="inlineStr">
        <is>
          <t/>
        </is>
      </c>
      <c r="BT58" t="inlineStr">
        <is>
          <t/>
        </is>
      </c>
      <c r="BU58" t="inlineStr">
        <is>
          <t/>
        </is>
      </c>
      <c r="BV58" t="inlineStr">
        <is>
          <t/>
        </is>
      </c>
      <c r="BW58" t="inlineStr">
        <is>
          <t/>
        </is>
      </c>
      <c r="BX58" t="inlineStr">
        <is>
          <t/>
        </is>
      </c>
      <c r="BY58" t="inlineStr">
        <is>
          <t/>
        </is>
      </c>
      <c r="BZ58" s="2" t="inlineStr">
        <is>
          <t>dobry stan</t>
        </is>
      </c>
      <c r="CA58" s="2" t="inlineStr">
        <is>
          <t>3</t>
        </is>
      </c>
      <c r="CB58" s="2" t="inlineStr">
        <is>
          <t/>
        </is>
      </c>
      <c r="CC58" t="inlineStr">
        <is>
          <t>dobry stan fizyczny, chemiczny i biologiczny ekosystemu lub jego dobra jakość fizyczną, chemiczna i biologiczna oraz zdolność do samoodtwarzania lub samoodnowy oraz w którym skład gatunkowy, struktura ekosystemu i funkcje ekologiczne są niezakłócone</t>
        </is>
      </c>
      <c r="CD58" s="2" t="inlineStr">
        <is>
          <t>Boa condição</t>
        </is>
      </c>
      <c r="CE58" s="2" t="inlineStr">
        <is>
          <t>3</t>
        </is>
      </c>
      <c r="CF58" s="2" t="inlineStr">
        <is>
          <t/>
        </is>
      </c>
      <c r="CG58" t="inlineStr">
        <is>
          <t>Condição de um ecossistema que se encontra em boas condições físicas, químicas e biológicas ou que apresenta uma boa qualidade física, química e biológica e que é capaz de se autoreproduzir ou autoregenerar, em que a composição de espécies, a estrutura do ecossistema e as funções ecológicas não estão comprometidas.</t>
        </is>
      </c>
      <c r="CH58" t="inlineStr">
        <is>
          <t/>
        </is>
      </c>
      <c r="CI58" t="inlineStr">
        <is>
          <t/>
        </is>
      </c>
      <c r="CJ58" t="inlineStr">
        <is>
          <t/>
        </is>
      </c>
      <c r="CK58" t="inlineStr">
        <is>
          <t/>
        </is>
      </c>
      <c r="CL58" t="inlineStr">
        <is>
          <t/>
        </is>
      </c>
      <c r="CM58" t="inlineStr">
        <is>
          <t/>
        </is>
      </c>
      <c r="CN58" t="inlineStr">
        <is>
          <t/>
        </is>
      </c>
      <c r="CO58" t="inlineStr">
        <is>
          <t/>
        </is>
      </c>
      <c r="CP58" s="2" t="inlineStr">
        <is>
          <t>dobro stanje</t>
        </is>
      </c>
      <c r="CQ58" s="2" t="inlineStr">
        <is>
          <t>3</t>
        </is>
      </c>
      <c r="CR58" s="2" t="inlineStr">
        <is>
          <t/>
        </is>
      </c>
      <c r="CS58" t="inlineStr">
        <is>
          <t>stanje ekosistema, ki je v dobrem fizičnem, kemijskem in biološkem stanju ali ima dobre fizične, kemijske in biološke elemente kakovosti in je zmožen samoreprodukcije ali samoobnove, pri čemer niso ogrožene sestava vrst, struktura ekosistema in ekološke funkcije</t>
        </is>
      </c>
      <c r="CT58" t="inlineStr">
        <is>
          <t/>
        </is>
      </c>
      <c r="CU58" t="inlineStr">
        <is>
          <t/>
        </is>
      </c>
      <c r="CV58" t="inlineStr">
        <is>
          <t/>
        </is>
      </c>
      <c r="CW58" t="inlineStr">
        <is>
          <t/>
        </is>
      </c>
    </row>
    <row r="59">
      <c r="A59" s="1" t="str">
        <f>HYPERLINK("https://iate.europa.eu/entry/result/3619963/all", "3619963")</f>
        <v>3619963</v>
      </c>
      <c r="B59" t="inlineStr">
        <is>
          <t>ECONOMICS</t>
        </is>
      </c>
      <c r="C59" t="inlineStr">
        <is>
          <t>ECONOMICS|economic policy|economic policy|development policy|sustainable development</t>
        </is>
      </c>
      <c r="D59" t="inlineStr">
        <is>
          <t>yes</t>
        </is>
      </c>
      <c r="E59" t="inlineStr">
        <is>
          <t/>
        </is>
      </c>
      <c r="F59" t="inlineStr">
        <is>
          <t/>
        </is>
      </c>
      <c r="G59" t="inlineStr">
        <is>
          <t/>
        </is>
      </c>
      <c r="H59" t="inlineStr">
        <is>
          <t/>
        </is>
      </c>
      <c r="I59" t="inlineStr">
        <is>
          <t/>
        </is>
      </c>
      <c r="J59" t="inlineStr">
        <is>
          <t/>
        </is>
      </c>
      <c r="K59" t="inlineStr">
        <is>
          <t/>
        </is>
      </c>
      <c r="L59" t="inlineStr">
        <is>
          <t/>
        </is>
      </c>
      <c r="M59" t="inlineStr">
        <is>
          <t/>
        </is>
      </c>
      <c r="N59" t="inlineStr">
        <is>
          <t/>
        </is>
      </c>
      <c r="O59" t="inlineStr">
        <is>
          <t/>
        </is>
      </c>
      <c r="P59" t="inlineStr">
        <is>
          <t/>
        </is>
      </c>
      <c r="Q59" t="inlineStr">
        <is>
          <t/>
        </is>
      </c>
      <c r="R59" s="2" t="inlineStr">
        <is>
          <t>Strategie zur Finanzierung einer nachhaltigen Wirtschaft</t>
        </is>
      </c>
      <c r="S59" s="2" t="inlineStr">
        <is>
          <t>3</t>
        </is>
      </c>
      <c r="T59" s="2" t="inlineStr">
        <is>
          <t/>
        </is>
      </c>
      <c r="U59" t="inlineStr">
        <is>
          <t>Strategie, mit der auf der Grundlage des Aktionsplans 2018 für ein nachhaltiges Finanzwesen die Grundlagen für ein nachhaltiges Finanzwesen geschaffen werden sollen</t>
        </is>
      </c>
      <c r="V59" s="2" t="inlineStr">
        <is>
          <t>στρατηγική χρηματοδότησης της μετάβασης προς τη βιώσιμη οικονομία|
νέα φάση της στρατηγικής της ΕΕ για τα βιώσιμα χρηματοοικονομικά|
ανανεωμένη στρατηγική για τη βιώσιμη χρηματοδότηση|
ανανεωμένη στρατηγική για βιώσιμα χρηματοοικονομικά</t>
        </is>
      </c>
      <c r="W59" s="2" t="inlineStr">
        <is>
          <t>3|
3|
3|
3</t>
        </is>
      </c>
      <c r="X59" s="2" t="inlineStr">
        <is>
          <t xml:space="preserve">|
|
|
</t>
        </is>
      </c>
      <c r="Y59" t="inlineStr">
        <is>
          <t>νέα &lt;a href="https://iate.europa.eu/entry/result/3588479/en-el" target="_blank"&gt;στρατηγική για τη βιώσιμη χρηματοδότηση&lt;/a&gt; που βασίζεται στο &lt;a href="https://iate.europa.eu/entry/result/3578995/en-el" target="_blank"&gt;σχέδιο δράσης για τη χρηματοδότηση της αειφόρου ανάπτυξης&lt;/a&gt; του 2018 και παρουσιάστηκε το 2021 από την Επιτροπή και η οποία καθορίζει τις πρόσθετες ενέργειες που απαιτούνται ώστε το οικονομικό σύστημα να στηρίξει πλήρως τη μετάβαση της οικονομίας προς τη βιωσιμότητα</t>
        </is>
      </c>
      <c r="Z59" s="2" t="inlineStr">
        <is>
          <t>strategy for financing the transition to a sustainable economy|
new phase of the EU’s sustainable finance strategy|
renewed sustainable finance strategy|
new sustainable finance strategy</t>
        </is>
      </c>
      <c r="AA59" s="2" t="inlineStr">
        <is>
          <t>3|
3|
3|
3</t>
        </is>
      </c>
      <c r="AB59" s="2" t="inlineStr">
        <is>
          <t xml:space="preserve">|
|
|
</t>
        </is>
      </c>
      <c r="AC59" t="inlineStr">
        <is>
          <t>new &lt;a href="https://iate.europa.eu/entry/result/3588479" target="_blank"&gt;sustainable finance strategy&lt;/a&gt; building on the &lt;a href="https://iate.europa.eu/entry/result/3578995" target="_blank"&gt;2018 action plan on financing sustainable growth&lt;/a&gt;, presented in 2021 by the Commission and setting out the additional action needed for the financial system to fully support the transition of the economy towards sustainability</t>
        </is>
      </c>
      <c r="AD59" t="inlineStr">
        <is>
          <t/>
        </is>
      </c>
      <c r="AE59" t="inlineStr">
        <is>
          <t/>
        </is>
      </c>
      <c r="AF59" t="inlineStr">
        <is>
          <t/>
        </is>
      </c>
      <c r="AG59" t="inlineStr">
        <is>
          <t/>
        </is>
      </c>
      <c r="AH59" t="inlineStr">
        <is>
          <t/>
        </is>
      </c>
      <c r="AI59" t="inlineStr">
        <is>
          <t/>
        </is>
      </c>
      <c r="AJ59" t="inlineStr">
        <is>
          <t/>
        </is>
      </c>
      <c r="AK59" t="inlineStr">
        <is>
          <t/>
        </is>
      </c>
      <c r="AL59" t="inlineStr">
        <is>
          <t/>
        </is>
      </c>
      <c r="AM59" t="inlineStr">
        <is>
          <t/>
        </is>
      </c>
      <c r="AN59" t="inlineStr">
        <is>
          <t/>
        </is>
      </c>
      <c r="AO59" t="inlineStr">
        <is>
          <t/>
        </is>
      </c>
      <c r="AP59" s="2" t="inlineStr">
        <is>
          <t>stratégie pour le financement de la transition vers une économie durable|
stratégie renouvelée en matière de finance durable|
nouvelle stratégie en matière de finance durable</t>
        </is>
      </c>
      <c r="AQ59" s="2" t="inlineStr">
        <is>
          <t>3|
3|
3</t>
        </is>
      </c>
      <c r="AR59" s="2" t="inlineStr">
        <is>
          <t xml:space="preserve">|
|
</t>
        </is>
      </c>
      <c r="AS59" t="inlineStr">
        <is>
          <t>nouvelle &lt;a href="https://iate.europa.eu/entry/result/3588479" target="_blank"&gt;stratégie en matière de finance durable&lt;/a&gt; s'inscrivant dans le prolongement du &lt;a href="https://iate.europa.eu/entry/result/3578995" target="_blank"&gt;plan d'action sur le financement de la croissance durable&lt;/a&gt; de 2018, présentée en 2021 par la Commission et recensant les actions supplémentaires nécessaires pour que le système financier soutienne pleinement la transition de l’économie vers la durabilité</t>
        </is>
      </c>
      <c r="AT59" s="2" t="inlineStr">
        <is>
          <t>straitéis nua maidir le hairgeadas inbhuanaithe</t>
        </is>
      </c>
      <c r="AU59" s="2" t="inlineStr">
        <is>
          <t>3</t>
        </is>
      </c>
      <c r="AV59" s="2" t="inlineStr">
        <is>
          <t/>
        </is>
      </c>
      <c r="AW59" t="inlineStr">
        <is>
          <t/>
        </is>
      </c>
      <c r="AX59" t="inlineStr">
        <is>
          <t/>
        </is>
      </c>
      <c r="AY59" t="inlineStr">
        <is>
          <t/>
        </is>
      </c>
      <c r="AZ59" t="inlineStr">
        <is>
          <t/>
        </is>
      </c>
      <c r="BA59" t="inlineStr">
        <is>
          <t/>
        </is>
      </c>
      <c r="BB59" s="2" t="inlineStr">
        <is>
          <t>a fenntartható gazdaságra való átállás finanszírozási stratégiája|
az EU fenntartható finanszírozási stratégiájának új szakasza|
a fenntartható finanszírozásra vonatkozó megújított uniós stratégia|
új fenntartható finanszírozási stratégia</t>
        </is>
      </c>
      <c r="BC59" s="2" t="inlineStr">
        <is>
          <t>3|
3|
3|
3</t>
        </is>
      </c>
      <c r="BD59" s="2" t="inlineStr">
        <is>
          <t xml:space="preserve">|
|
|
</t>
        </is>
      </c>
      <c r="BE59" t="inlineStr">
        <is>
          <t>a Bizottság által 2021-ben előterjesztett &lt;a href="https://iate.europa.eu/entry/result/3588479" target="_blank"&gt;fenntartható finanszírozási stratégia&lt;/a&gt;, amely a fenntartható növekedés finanszírozására vonatkozó első, 2018-as cselekvési terven alapul és négy fő területet határoz meg, amelyeken további intézkedésekre van szükség ahhoz, hogy a pénzügyi rendszer teljes mértékben támogassa a gazdaság átállását a fenntarthatóságra</t>
        </is>
      </c>
      <c r="BF59" t="inlineStr">
        <is>
          <t/>
        </is>
      </c>
      <c r="BG59" t="inlineStr">
        <is>
          <t/>
        </is>
      </c>
      <c r="BH59" t="inlineStr">
        <is>
          <t/>
        </is>
      </c>
      <c r="BI59" t="inlineStr">
        <is>
          <t/>
        </is>
      </c>
      <c r="BJ59" s="2" t="inlineStr">
        <is>
          <t>Perėjimo prie tvarios ekonomikos finansavimo strategija</t>
        </is>
      </c>
      <c r="BK59" s="2" t="inlineStr">
        <is>
          <t>3</t>
        </is>
      </c>
      <c r="BL59" s="2" t="inlineStr">
        <is>
          <t/>
        </is>
      </c>
      <c r="BM59" t="inlineStr">
        <is>
          <t/>
        </is>
      </c>
      <c r="BN59" s="2" t="inlineStr">
        <is>
          <t>Pārejas uz ilgtspējīgu ekonomiku finansēšanas stratēģija</t>
        </is>
      </c>
      <c r="BO59" s="2" t="inlineStr">
        <is>
          <t>3</t>
        </is>
      </c>
      <c r="BP59" s="2" t="inlineStr">
        <is>
          <t/>
        </is>
      </c>
      <c r="BQ59" t="inlineStr">
        <is>
          <t/>
        </is>
      </c>
      <c r="BR59" s="2" t="inlineStr">
        <is>
          <t>strateġija għall-finanzjament tat-tranżizzjoni lejn ekonomija sostenibbli|
fażi ġdida tal-istrateġija tal-UE għall-finanzi sostenibbli|
strateġija mġedda għall-finanzi sostenibbli</t>
        </is>
      </c>
      <c r="BS59" s="2" t="inlineStr">
        <is>
          <t>3|
3|
3</t>
        </is>
      </c>
      <c r="BT59" s="2" t="inlineStr">
        <is>
          <t xml:space="preserve">|
|
</t>
        </is>
      </c>
      <c r="BU59" t="inlineStr">
        <is>
          <t>strateġija ġdida għall-finanzi sostenibbli li tibni fuq il-&lt;a href="https://iate.europa.eu/entry/result/3578995/mt" target="_blank"&gt;pjan ta’ azzjoni dwar il-finanzi sostenibbli&lt;/a&gt; tal-2018, ippreżentata mill-Kummissjoni fl-2021 u li tistabbilixxi l-azzjoni addizzjonali meħtieġa biex is-sistema finanzjarja tappoġġa bis-sħiħ it-tranżizzjoni tal-ekonomija lejn is-sostenibbiltà</t>
        </is>
      </c>
      <c r="BV59" t="inlineStr">
        <is>
          <t/>
        </is>
      </c>
      <c r="BW59" t="inlineStr">
        <is>
          <t/>
        </is>
      </c>
      <c r="BX59" t="inlineStr">
        <is>
          <t/>
        </is>
      </c>
      <c r="BY59" t="inlineStr">
        <is>
          <t/>
        </is>
      </c>
      <c r="BZ59" s="2" t="inlineStr">
        <is>
          <t>strategia finansowania transformacji w stronę gospodarki zrównoważonej|
nowy etap unijnej strategii zrównoważonego finansowania|
odnowiona strategia zrównoważonego finansowania|
nowa strategia zrównoważonego finansowania</t>
        </is>
      </c>
      <c r="CA59" s="2" t="inlineStr">
        <is>
          <t>3|
3|
3|
3</t>
        </is>
      </c>
      <c r="CB59" s="2" t="inlineStr">
        <is>
          <t xml:space="preserve">|
|
|
</t>
        </is>
      </c>
      <c r="CC59" t="inlineStr">
        <is>
          <t>nowa &lt;a href="http://strategia zrównoważonego finansowania" target="_blank"&gt;strategia zrównoważonego finansowania&lt;/a&gt; wykorzystująca &lt;a href="https://iate.europa.eu/entry/result/3578995/pl" target="_blank"&gt;Plan działania: finansowanie zrównoważonego wzrostu gospodarczego&lt;/a&gt; z 2018 r.; została ona przedstawiona przez Komisję w 2021 r. i jej celem jest określenie dodatkowych działań wymaganych do pełnego wspierania przez &lt;a href="https://iate.europa.eu/entry/result/1132744/pl" target="_blank"&gt;system finansowy&lt;/a&gt; transformacji gospodarki w stronę &lt;a href="https://iate.europa.eu/entry/result/755774/pl" target="_blank"&gt;zrównoważonego rozwoju&lt;/a&gt;</t>
        </is>
      </c>
      <c r="CD59" s="2" t="inlineStr">
        <is>
          <t>Estratégia de Financiamento da Transição para uma Economia Sustentável</t>
        </is>
      </c>
      <c r="CE59" s="2" t="inlineStr">
        <is>
          <t>3</t>
        </is>
      </c>
      <c r="CF59" s="2" t="inlineStr">
        <is>
          <t/>
        </is>
      </c>
      <c r="CG59" t="inlineStr">
        <is>
          <t>Estratégia da Comissão Europeia que define as medidas adicionais necessárias para que o sistema financeiro apoie plenamente a transição da economia para a sustentabilidade.</t>
        </is>
      </c>
      <c r="CH59" t="inlineStr">
        <is>
          <t/>
        </is>
      </c>
      <c r="CI59" t="inlineStr">
        <is>
          <t/>
        </is>
      </c>
      <c r="CJ59" t="inlineStr">
        <is>
          <t/>
        </is>
      </c>
      <c r="CK59" t="inlineStr">
        <is>
          <t/>
        </is>
      </c>
      <c r="CL59" s="2" t="inlineStr">
        <is>
          <t>stratégia financovania prechodu na udržateľné hospodárstvo</t>
        </is>
      </c>
      <c r="CM59" s="2" t="inlineStr">
        <is>
          <t>3</t>
        </is>
      </c>
      <c r="CN59" s="2" t="inlineStr">
        <is>
          <t/>
        </is>
      </c>
      <c r="CO59" t="inlineStr">
        <is>
          <t>stratégia, v ktorej sa identifikujú štyri hlavné oblasti, v ktorých sú potrebné dodatočné opatrenia, aby finančný systém v plnej miere podporil prechod hospodárstva na udržateľnosť</t>
        </is>
      </c>
      <c r="CP59" s="2" t="inlineStr">
        <is>
          <t>strategija za financiranje prehoda na trajnostno gospodarstvo|
nova faza strategije EU za trajnostno financiranje|
prenovljena strategija za trajnostno financiranje|
nova strategija za trajnostno financiranje</t>
        </is>
      </c>
      <c r="CQ59" s="2" t="inlineStr">
        <is>
          <t>3|
3|
3|
3</t>
        </is>
      </c>
      <c r="CR59" s="2" t="inlineStr">
        <is>
          <t xml:space="preserve">|
|
|
</t>
        </is>
      </c>
      <c r="CS59" t="inlineStr">
        <is>
          <t>nova &lt;a href="https://iate.europa.eu/entry/result/3588479/sl" target="_blank"&gt;strategija za trajnostno financiranje&lt;/a&gt;, ki jo je leta 2021 predložila Komisija in ki temelji na akcijskem načrtu za financiranje trajnostne rasti, v njej pa je določila dodatne ukrepe, ki so potrebni, da bo finančni sistem v celoti podprl prehod gospodarstvo na trajnostnost</t>
        </is>
      </c>
      <c r="CT59" t="inlineStr">
        <is>
          <t/>
        </is>
      </c>
      <c r="CU59" t="inlineStr">
        <is>
          <t/>
        </is>
      </c>
      <c r="CV59" t="inlineStr">
        <is>
          <t/>
        </is>
      </c>
      <c r="CW59" t="inlineStr">
        <is>
          <t/>
        </is>
      </c>
    </row>
    <row r="60">
      <c r="A60" s="1" t="str">
        <f>HYPERLINK("https://iate.europa.eu/entry/result/3626872/all", "3626872")</f>
        <v>3626872</v>
      </c>
      <c r="B60" t="inlineStr">
        <is>
          <t>ENVIRONMENT</t>
        </is>
      </c>
      <c r="C60" t="inlineStr">
        <is>
          <t>ENVIRONMENT|environmental policy|environmental protection</t>
        </is>
      </c>
      <c r="D60" t="inlineStr">
        <is>
          <t>yes</t>
        </is>
      </c>
      <c r="E60" t="inlineStr">
        <is>
          <t/>
        </is>
      </c>
      <c r="F60" t="inlineStr">
        <is>
          <t/>
        </is>
      </c>
      <c r="G60" t="inlineStr">
        <is>
          <t/>
        </is>
      </c>
      <c r="H60" t="inlineStr">
        <is>
          <t/>
        </is>
      </c>
      <c r="I60" t="inlineStr">
        <is>
          <t/>
        </is>
      </c>
      <c r="J60" t="inlineStr">
        <is>
          <t/>
        </is>
      </c>
      <c r="K60" t="inlineStr">
        <is>
          <t/>
        </is>
      </c>
      <c r="L60" t="inlineStr">
        <is>
          <t/>
        </is>
      </c>
      <c r="M60" t="inlineStr">
        <is>
          <t/>
        </is>
      </c>
      <c r="N60" t="inlineStr">
        <is>
          <t/>
        </is>
      </c>
      <c r="O60" t="inlineStr">
        <is>
          <t/>
        </is>
      </c>
      <c r="P60" t="inlineStr">
        <is>
          <t/>
        </is>
      </c>
      <c r="Q60" t="inlineStr">
        <is>
          <t/>
        </is>
      </c>
      <c r="R60" t="inlineStr">
        <is>
          <t/>
        </is>
      </c>
      <c r="S60" t="inlineStr">
        <is>
          <t/>
        </is>
      </c>
      <c r="T60" t="inlineStr">
        <is>
          <t/>
        </is>
      </c>
      <c r="U60" t="inlineStr">
        <is>
          <t/>
        </is>
      </c>
      <c r="V60" s="2" t="inlineStr">
        <is>
          <t>στρατηγικό έργο για τη φύση</t>
        </is>
      </c>
      <c r="W60" s="2" t="inlineStr">
        <is>
          <t>3</t>
        </is>
      </c>
      <c r="X60" s="2" t="inlineStr">
        <is>
          <t/>
        </is>
      </c>
      <c r="Y60" t="inlineStr">
        <is>
          <t>έργα που υποστηρίζουν την επίτευξη των σκοπών της Ένωσης για τη φύση και τη βιοποικιλότητα μέσω της υλοποίησης συνεπών προγραμμάτων δράσης στα κράτη μέλη προκειμένου να ενσωματωθούν οι εν λόγω σκοποί και προτεραιότητες σε άλλες πολιτικές και χρηματοδοτικά μέσα, μεταξύ άλλων μέσω της συντονισμένης εφαρμογής των πλαισίων δράσης προτεραιότητας που εγκρίθηκαν δυνάμει της οδηγίας 92/43/ΕΟΚ</t>
        </is>
      </c>
      <c r="Z60" s="2" t="inlineStr">
        <is>
          <t>strategic nature project|
SNaP</t>
        </is>
      </c>
      <c r="AA60" s="2" t="inlineStr">
        <is>
          <t>3|
3</t>
        </is>
      </c>
      <c r="AB60" s="2" t="inlineStr">
        <is>
          <t xml:space="preserve">|
</t>
        </is>
      </c>
      <c r="AC60" t="inlineStr">
        <is>
          <t>project that supports the achievement of Union nature and biodiversity objectives by implementing coherent programmes of action in Member States in order to mainstream those objectives and priorities into other policies and financing instruments, including through coordinated implementation of the prioritized action frameworks adopted pursuant to Directive 92/43/EEC</t>
        </is>
      </c>
      <c r="AD60" t="inlineStr">
        <is>
          <t/>
        </is>
      </c>
      <c r="AE60" t="inlineStr">
        <is>
          <t/>
        </is>
      </c>
      <c r="AF60" t="inlineStr">
        <is>
          <t/>
        </is>
      </c>
      <c r="AG60" t="inlineStr">
        <is>
          <t/>
        </is>
      </c>
      <c r="AH60" t="inlineStr">
        <is>
          <t/>
        </is>
      </c>
      <c r="AI60" t="inlineStr">
        <is>
          <t/>
        </is>
      </c>
      <c r="AJ60" t="inlineStr">
        <is>
          <t/>
        </is>
      </c>
      <c r="AK60" t="inlineStr">
        <is>
          <t/>
        </is>
      </c>
      <c r="AL60" t="inlineStr">
        <is>
          <t/>
        </is>
      </c>
      <c r="AM60" t="inlineStr">
        <is>
          <t/>
        </is>
      </c>
      <c r="AN60" t="inlineStr">
        <is>
          <t/>
        </is>
      </c>
      <c r="AO60" t="inlineStr">
        <is>
          <t/>
        </is>
      </c>
      <c r="AP60" t="inlineStr">
        <is>
          <t/>
        </is>
      </c>
      <c r="AQ60" t="inlineStr">
        <is>
          <t/>
        </is>
      </c>
      <c r="AR60" t="inlineStr">
        <is>
          <t/>
        </is>
      </c>
      <c r="AS60" t="inlineStr">
        <is>
          <t/>
        </is>
      </c>
      <c r="AT60" s="2" t="inlineStr">
        <is>
          <t>tionscadal dúlra straitéiseach</t>
        </is>
      </c>
      <c r="AU60" s="2" t="inlineStr">
        <is>
          <t>3</t>
        </is>
      </c>
      <c r="AV60" s="2" t="inlineStr">
        <is>
          <t/>
        </is>
      </c>
      <c r="AW60" t="inlineStr">
        <is>
          <t>tionscadail lena dtacaítear le cuspóirí dúlra agus bithéagsúlachta an Aontais a bhaint amach trí chláir chomhleanúnacha gníomhaíochta a chur chun feidhme i mBallstáit chun na cuspóirí agus na tosaíochtaí sin a phríomhshruthú i mbeartais agus ionstraimí eile maoiniúcháin, lena n-áirítear trí na creataí gníomhaíochta a bhfuil tosaíocht tugtha dóibh arna nglacadh de bhun Threoir 92/43/CEE a chur chun feidhme ar bhealach comhordaithe</t>
        </is>
      </c>
      <c r="AX60" t="inlineStr">
        <is>
          <t/>
        </is>
      </c>
      <c r="AY60" t="inlineStr">
        <is>
          <t/>
        </is>
      </c>
      <c r="AZ60" t="inlineStr">
        <is>
          <t/>
        </is>
      </c>
      <c r="BA60" t="inlineStr">
        <is>
          <t/>
        </is>
      </c>
      <c r="BB60" t="inlineStr">
        <is>
          <t/>
        </is>
      </c>
      <c r="BC60" t="inlineStr">
        <is>
          <t/>
        </is>
      </c>
      <c r="BD60" t="inlineStr">
        <is>
          <t/>
        </is>
      </c>
      <c r="BE60" t="inlineStr">
        <is>
          <t/>
        </is>
      </c>
      <c r="BF60" t="inlineStr">
        <is>
          <t/>
        </is>
      </c>
      <c r="BG60" t="inlineStr">
        <is>
          <t/>
        </is>
      </c>
      <c r="BH60" t="inlineStr">
        <is>
          <t/>
        </is>
      </c>
      <c r="BI60" t="inlineStr">
        <is>
          <t/>
        </is>
      </c>
      <c r="BJ60" s="2" t="inlineStr">
        <is>
          <t>strateginis gamtos projektas</t>
        </is>
      </c>
      <c r="BK60" s="2" t="inlineStr">
        <is>
          <t>3</t>
        </is>
      </c>
      <c r="BL60" s="2" t="inlineStr">
        <is>
          <t/>
        </is>
      </c>
      <c r="BM60" t="inlineStr">
        <is>
          <t>projektas, kurį vykdant remiamas Sąjungos gamtos ir biologinės įvairovės tikslų siekimas, valstybėse narėse įgyvendinant nuoseklias veiksmų programas, kuriuo tie tikslai ir prioritetai integruojami į kitų sričių politiką ir finansines priemones, be kita ko, koordinuotai įgyvendinant pagal Direktyvą 92/43/EEB priimtas prioritetinių veiksmų programas</t>
        </is>
      </c>
      <c r="BN60" t="inlineStr">
        <is>
          <t/>
        </is>
      </c>
      <c r="BO60" t="inlineStr">
        <is>
          <t/>
        </is>
      </c>
      <c r="BP60" t="inlineStr">
        <is>
          <t/>
        </is>
      </c>
      <c r="BQ60" t="inlineStr">
        <is>
          <t/>
        </is>
      </c>
      <c r="BR60" t="inlineStr">
        <is>
          <t/>
        </is>
      </c>
      <c r="BS60" t="inlineStr">
        <is>
          <t/>
        </is>
      </c>
      <c r="BT60" t="inlineStr">
        <is>
          <t/>
        </is>
      </c>
      <c r="BU60" t="inlineStr">
        <is>
          <t/>
        </is>
      </c>
      <c r="BV60" t="inlineStr">
        <is>
          <t/>
        </is>
      </c>
      <c r="BW60" t="inlineStr">
        <is>
          <t/>
        </is>
      </c>
      <c r="BX60" t="inlineStr">
        <is>
          <t/>
        </is>
      </c>
      <c r="BY60" t="inlineStr">
        <is>
          <t/>
        </is>
      </c>
      <c r="BZ60" s="2" t="inlineStr">
        <is>
          <t>strategiczny projekt przyrodniczy</t>
        </is>
      </c>
      <c r="CA60" s="2" t="inlineStr">
        <is>
          <t>3</t>
        </is>
      </c>
      <c r="CB60" s="2" t="inlineStr">
        <is>
          <t/>
        </is>
      </c>
      <c r="CC60" t="inlineStr">
        <is>
          <t>projekt, który sprzyja osiąganiu unijnych celów w zakresie przyrody i różnorodności biologicznej poprzez realizację w państwach członkowskich spójnych programów działań zmierzających do włączania tych celów i priorytetów do innych polityk i instrumentów finansowania m.in. poprzez skoordynowaną realizację priorytetowych ram działań przyjętych zgodnie z dyrektywą 92/43/EWG</t>
        </is>
      </c>
      <c r="CD60" s="2" t="inlineStr">
        <is>
          <t>projeto estratégico para a natureza</t>
        </is>
      </c>
      <c r="CE60" s="2" t="inlineStr">
        <is>
          <t>3</t>
        </is>
      </c>
      <c r="CF60" s="2" t="inlineStr">
        <is>
          <t/>
        </is>
      </c>
      <c r="CG60" t="inlineStr">
        <is>
          <t>No âmbito do &lt;a href="https://iate.europa.eu/entry/result/3578192/pt" target="_blank"&gt;Programa LIFE&lt;/a&gt;, projeto que apoia a consecução dos objetivos da União no domínio da natureza e biodiversidade mediante a execução de programas de ação coerentes nos Estados-Membros para integrar esses objetivos e prioridades noutras políticas e instrumentos de financiamento.</t>
        </is>
      </c>
      <c r="CH60" t="inlineStr">
        <is>
          <t/>
        </is>
      </c>
      <c r="CI60" t="inlineStr">
        <is>
          <t/>
        </is>
      </c>
      <c r="CJ60" t="inlineStr">
        <is>
          <t/>
        </is>
      </c>
      <c r="CK60" t="inlineStr">
        <is>
          <t/>
        </is>
      </c>
      <c r="CL60" t="inlineStr">
        <is>
          <t/>
        </is>
      </c>
      <c r="CM60" t="inlineStr">
        <is>
          <t/>
        </is>
      </c>
      <c r="CN60" t="inlineStr">
        <is>
          <t/>
        </is>
      </c>
      <c r="CO60" t="inlineStr">
        <is>
          <t/>
        </is>
      </c>
      <c r="CP60" s="2" t="inlineStr">
        <is>
          <t>strateški projekt za naravo</t>
        </is>
      </c>
      <c r="CQ60" s="2" t="inlineStr">
        <is>
          <t>3</t>
        </is>
      </c>
      <c r="CR60" s="2" t="inlineStr">
        <is>
          <t/>
        </is>
      </c>
      <c r="CS60" t="inlineStr">
        <is>
          <t>projekt, ki podpira doseganje ciljev Unije na področju narave in biotske raznovrstnosti z izvajanjem usklajenih programov ukrepov v državah članicah, da bi se ti cilji in prednostne naloge vključevali v druge politike in instrumente financiranja, med drugim tudi tako, da se usklajeno izvajajo prednostni okviri ukrepanja, sprejeti na podlagi Direktive 92/43/EGS</t>
        </is>
      </c>
      <c r="CT60" t="inlineStr">
        <is>
          <t/>
        </is>
      </c>
      <c r="CU60" t="inlineStr">
        <is>
          <t/>
        </is>
      </c>
      <c r="CV60" t="inlineStr">
        <is>
          <t/>
        </is>
      </c>
      <c r="CW60" t="inlineStr">
        <is>
          <t/>
        </is>
      </c>
    </row>
    <row r="61">
      <c r="A61" s="1" t="str">
        <f>HYPERLINK("https://iate.europa.eu/entry/result/3628019/all", "3628019")</f>
        <v>3628019</v>
      </c>
      <c r="B61" t="inlineStr">
        <is>
          <t>ENERGY</t>
        </is>
      </c>
      <c r="C61" t="inlineStr">
        <is>
          <t>ENERGY|energy policy|energy policy;ENERGY|soft energy|soft energy|renewable energy</t>
        </is>
      </c>
      <c r="D61" t="inlineStr">
        <is>
          <t>yes</t>
        </is>
      </c>
      <c r="E61" t="inlineStr">
        <is>
          <t/>
        </is>
      </c>
      <c r="F61" s="2" t="inlineStr">
        <is>
          <t>предпочитана зона за производство на енергия от възобновяеми източници</t>
        </is>
      </c>
      <c r="G61" s="2" t="inlineStr">
        <is>
          <t>3</t>
        </is>
      </c>
      <c r="H61" s="2" t="inlineStr">
        <is>
          <t/>
        </is>
      </c>
      <c r="I61" t="inlineStr">
        <is>
          <t>конкретно място, на сушата или в морето, което е определено от държава членка като особено подходящо за инсталиране на централи за производство на енергия от възобновяеми източници, различни от централи на основата на изгаряне на биомаса</t>
        </is>
      </c>
      <c r="J61" s="2" t="inlineStr">
        <is>
          <t>vhodná oblast pro obnovitelné zdroje energie</t>
        </is>
      </c>
      <c r="K61" s="2" t="inlineStr">
        <is>
          <t>2</t>
        </is>
      </c>
      <c r="L61" s="2" t="inlineStr">
        <is>
          <t/>
        </is>
      </c>
      <c r="M61" t="inlineStr">
        <is>
          <t>konkrétní místo, ať už na pevnině nebo na moři,
které bylo členským státem označeno za zvláště vhodné pro instalaci zařízení na
výrobu &lt;a href="https://iate.europa.eu/entry/result/1691552/cs" target="_blank"&gt;energie z obnovitelných zdrojů&lt;/a&gt;, s výjimkou spalovacích zařízení na
biomasu</t>
        </is>
      </c>
      <c r="N61" s="2" t="inlineStr">
        <is>
          <t>særligt egnet område for vedvarende energi</t>
        </is>
      </c>
      <c r="O61" s="2" t="inlineStr">
        <is>
          <t>3</t>
        </is>
      </c>
      <c r="P61" s="2" t="inlineStr">
        <is>
          <t/>
        </is>
      </c>
      <c r="Q61" t="inlineStr">
        <is>
          <t>bestemt land- eller havområde, som en
medlemsstat har udpeget som særligt egnet til installation af anlæg til
produktion af &lt;a href="https://iate.europa.eu/entry/result/1691552/da" target="_blank"&gt;energi fra vedvarende energikilder&lt;/a&gt;, bortset fra
biomassefyringsanlæg</t>
        </is>
      </c>
      <c r="R61" s="2" t="inlineStr">
        <is>
          <t>„go-to“-Gebiet für erneuerbare Energien|
Vorranggebiet für erneuerbare Energien</t>
        </is>
      </c>
      <c r="S61" s="2" t="inlineStr">
        <is>
          <t>3|
3</t>
        </is>
      </c>
      <c r="T61" s="2" t="inlineStr">
        <is>
          <t xml:space="preserve">|
</t>
        </is>
      </c>
      <c r="U61" t="inlineStr">
        <is>
          <t>bestimmter Standort an Land oder auf See, der von einem Mitgliedstaat als für die Errichtung von Anlagen zur Erzeugung von Energie aus erneuerbaren Quellen – mit Ausnahme von Anlagen zur Verfeuerung von Biomasse – besonders geeignet ausgewiesen wurde</t>
        </is>
      </c>
      <c r="V61" s="2" t="inlineStr">
        <is>
          <t>περιοχή πρώτης επιλογής για ανανεώσιμες πηγές ενέργειας|
περιοχή για ανανεώσιμες πηγές ενέργειας</t>
        </is>
      </c>
      <c r="W61" s="2" t="inlineStr">
        <is>
          <t>3|
3</t>
        </is>
      </c>
      <c r="X61" s="2" t="inlineStr">
        <is>
          <t xml:space="preserve">|
</t>
        </is>
      </c>
      <c r="Y61" t="inlineStr">
        <is>
          <t>συγκεκριμένη τοποθεσία, είτε στην ξηρά είτε στη θάλασσα, η οποία έχει χαρακτηριστεί από ένα κράτος μέλος ως ιδιαίτερα πρόσφορη για την εγκατάσταση σταθμών παραγωγής ενέργειας από ανανεώσιμες πηγές, εκτός από σταθμούς καύσης βιομάζας</t>
        </is>
      </c>
      <c r="Z61" s="2" t="inlineStr">
        <is>
          <t>renewables go-to area|
'go-to' area for renewables|
renewable go-to area</t>
        </is>
      </c>
      <c r="AA61" s="2" t="inlineStr">
        <is>
          <t>3|
3|
1</t>
        </is>
      </c>
      <c r="AB61" s="2" t="inlineStr">
        <is>
          <t xml:space="preserve">|
|
</t>
        </is>
      </c>
      <c r="AC61" t="inlineStr">
        <is>
          <t>specific location, whether on land or sea,
which has been designated by a Member State as particularly suitable for the installation
of plants for the production of &lt;a href="https://iate.europa.eu/entry/result/1691552/en" target="_blank"&gt;energy from renewable sources&lt;/a&gt;, other than
biomass combustion plants</t>
        </is>
      </c>
      <c r="AD61" s="2" t="inlineStr">
        <is>
          <t>zona propicia para las renovables|
zona específica para las energías renovables</t>
        </is>
      </c>
      <c r="AE61" s="2" t="inlineStr">
        <is>
          <t>3|
3</t>
        </is>
      </c>
      <c r="AF61" s="2" t="inlineStr">
        <is>
          <t xml:space="preserve">|
</t>
        </is>
      </c>
      <c r="AG61" t="inlineStr">
        <is>
          <t>Ubicación específica, en tierra o en
 el mar, que un Estado miembro ha designado como especialmente adecuada 
para la instalación de centrales de producción de energía a partir de 
fuentes renovables que no sean centrales de combustión de biomasa.</t>
        </is>
      </c>
      <c r="AH61" s="2" t="inlineStr">
        <is>
          <t>taastuvenergia eelisarendusala</t>
        </is>
      </c>
      <c r="AI61" s="2" t="inlineStr">
        <is>
          <t>3</t>
        </is>
      </c>
      <c r="AJ61" s="2" t="inlineStr">
        <is>
          <t/>
        </is>
      </c>
      <c r="AK61" t="inlineStr">
        <is>
          <t>konkreetne asukoht maismaal või meres, mille liikmesriik on määranud kui taastuvenergiajaamade, välja arvatud biomassi põletavad jaamad, rajamiseks kõige sobivamaks</t>
        </is>
      </c>
      <c r="AL61" s="2" t="inlineStr">
        <is>
          <t>uusiutuvan energian ydinkehittämisalue</t>
        </is>
      </c>
      <c r="AM61" s="2" t="inlineStr">
        <is>
          <t>3</t>
        </is>
      </c>
      <c r="AN61" s="2" t="inlineStr">
        <is>
          <t/>
        </is>
      </c>
      <c r="AO61" t="inlineStr">
        <is>
          <t>tietty joko maalla tai merellä sijaitseva paikka, jonka jäsenvaltio on nimennyt erityisen soveltuvaksi &lt;a href="https://iate.europa.eu/entry/result/1691552/fi" target="_blank"&gt;uusiutuvista lähteistä peräisin olevaa energiaa&lt;/a&gt; tuottavien laitosten sijoittamiseen, lukuun ottamatta biomassaa hyödyntäviä polttolaitoksia</t>
        </is>
      </c>
      <c r="AP61" s="2" t="inlineStr">
        <is>
          <t>zone propice au déploiement des énergies renouvelables</t>
        </is>
      </c>
      <c r="AQ61" s="2" t="inlineStr">
        <is>
          <t>3</t>
        </is>
      </c>
      <c r="AR61" s="2" t="inlineStr">
        <is>
          <t/>
        </is>
      </c>
      <c r="AS61" t="inlineStr">
        <is>
          <t>zone terrestre ou maritime spécifique qu’un État membre a désignée comme étant particulièrement adaptée pour accueillir des installations de production d’&lt;a href="https://iate.europa.eu/entry/result/1691552/fr" target="_blank"&gt;énergie à partir de sources renouvelables&lt;/a&gt;, autres que des installations de combustion de biomasse</t>
        </is>
      </c>
      <c r="AT61" s="2" t="inlineStr">
        <is>
          <t>sprioclimistéir athnuaiteán</t>
        </is>
      </c>
      <c r="AU61" s="2" t="inlineStr">
        <is>
          <t>3</t>
        </is>
      </c>
      <c r="AV61" s="2" t="inlineStr">
        <is>
          <t/>
        </is>
      </c>
      <c r="AW61" t="inlineStr">
        <is>
          <t/>
        </is>
      </c>
      <c r="AX61" s="2" t="inlineStr">
        <is>
          <t>glavna područja za proizvodnju energije iz obnovljivih izvora</t>
        </is>
      </c>
      <c r="AY61" s="2" t="inlineStr">
        <is>
          <t>3</t>
        </is>
      </c>
      <c r="AZ61" s="2" t="inlineStr">
        <is>
          <t/>
        </is>
      </c>
      <c r="BA61" t="inlineStr">
        <is>
          <t/>
        </is>
      </c>
      <c r="BB61" s="2" t="inlineStr">
        <is>
          <t>a megújuló energiaforrások hasznosítására alkalmas célterület|
a megújuló energiaforrások hasznosítására kijelölt célterület</t>
        </is>
      </c>
      <c r="BC61" s="2" t="inlineStr">
        <is>
          <t>3|
3</t>
        </is>
      </c>
      <c r="BD61" s="2" t="inlineStr">
        <is>
          <t xml:space="preserve">|
</t>
        </is>
      </c>
      <c r="BE61" t="inlineStr">
        <is>
          <t>olyan, szárazföldön vagy tengeren található konkrét helyszín, amelyet 
egy tagállam a biomasszaégető-művektől eltérő, megújuló 
energiaforrásokból energiát előállító erőművek telepítésére különösen 
alkalmasnak nyilvánított</t>
        </is>
      </c>
      <c r="BF61" s="2" t="inlineStr">
        <is>
          <t>zona di riferimento per le energie rinnovabili</t>
        </is>
      </c>
      <c r="BG61" s="2" t="inlineStr">
        <is>
          <t>3</t>
        </is>
      </c>
      <c r="BH61" s="2" t="inlineStr">
        <is>
          <t/>
        </is>
      </c>
      <c r="BI61" t="inlineStr">
        <is>
          <t>luogo specifico,
terrestre o marino, che è stato designato da uno Stato membro come
particolarmente adatto per l'installazione di impianti di produzione di &lt;a href="https://iate.europa.eu/entry/result/1691552/en-it" target="_blank"&gt;energia rinnovabile&lt;/a&gt; diversi dagli impianti di combustione a biomassa</t>
        </is>
      </c>
      <c r="BJ61" s="2" t="inlineStr">
        <is>
          <t>atsinaujinančiųjų išteklių energijai gaminti tinkama vieta</t>
        </is>
      </c>
      <c r="BK61" s="2" t="inlineStr">
        <is>
          <t>3</t>
        </is>
      </c>
      <c r="BL61" s="2" t="inlineStr">
        <is>
          <t/>
        </is>
      </c>
      <c r="BM61" t="inlineStr">
        <is>
          <t>konkreti sausumoje ar jūroje esanti vieta, kurią
valstybė narė pripažino itin tinkama energijos gamybos iš atsinaujinančiųjų
išteklių įrenginiams, išskyrus biomasę deginančius įrenginius, įrengti</t>
        </is>
      </c>
      <c r="BN61" s="2" t="inlineStr">
        <is>
          <t>atjaunīgās enerģijas ražošanai izdevīga teritorija</t>
        </is>
      </c>
      <c r="BO61" s="2" t="inlineStr">
        <is>
          <t>2</t>
        </is>
      </c>
      <c r="BP61" s="2" t="inlineStr">
        <is>
          <t/>
        </is>
      </c>
      <c r="BQ61" t="inlineStr">
        <is>
          <t>konkrēta vieta uz sauszemes vai jūrā, ko dalībvalsts izraudzījusi kā īpaši piemērotu tādu staciju ierīkošanai, kurās ražo enerģiju no atjaunojamiem energoresursiem, izņemot biomasas sadedzināšanas stacijas</t>
        </is>
      </c>
      <c r="BR61" t="inlineStr">
        <is>
          <t/>
        </is>
      </c>
      <c r="BS61" t="inlineStr">
        <is>
          <t/>
        </is>
      </c>
      <c r="BT61" t="inlineStr">
        <is>
          <t/>
        </is>
      </c>
      <c r="BU61" t="inlineStr">
        <is>
          <t/>
        </is>
      </c>
      <c r="BV61" s="2" t="inlineStr">
        <is>
          <t>“go-to”-gebied voor hernieuwbare energie</t>
        </is>
      </c>
      <c r="BW61" s="2" t="inlineStr">
        <is>
          <t>3</t>
        </is>
      </c>
      <c r="BX61" s="2" t="inlineStr">
        <is>
          <t/>
        </is>
      </c>
      <c r="BY61" t="inlineStr">
        <is>
          <t>"specifieke locatie, te land of ter zee, die door een lidstaat is aangewezen als bijzonder geschikt voor de installatie van installaties voor de productie van energie uit hernieuwbare bronnen, met uitzondering van biomassaverbrandingsinstallaties"</t>
        </is>
      </c>
      <c r="BZ61" s="2" t="inlineStr">
        <is>
          <t>obszar docelowy energii odnawialnej</t>
        </is>
      </c>
      <c r="CA61" s="2" t="inlineStr">
        <is>
          <t>3</t>
        </is>
      </c>
      <c r="CB61" s="2" t="inlineStr">
        <is>
          <t/>
        </is>
      </c>
      <c r="CC61" t="inlineStr">
        <is>
          <t>określone miejsce na lądzie lub na morzu, które zostało wyznaczone przez państwo członkowskie jako szczególnie odpowiednie do instalacji obiektów służących do produkcji energii ze źródeł odnawialnych innych niż obiekty energetycznego spalania biomasy</t>
        </is>
      </c>
      <c r="CD61" s="2" t="inlineStr">
        <is>
          <t>zona propícia ao desenvolvimento de energia renovável</t>
        </is>
      </c>
      <c r="CE61" s="2" t="inlineStr">
        <is>
          <t>3</t>
        </is>
      </c>
      <c r="CF61" s="2" t="inlineStr">
        <is>
          <t/>
        </is>
      </c>
      <c r="CG61" t="inlineStr">
        <is>
          <t>Local específico, em terra ou no mar, designado por um Estado-Membro como particularmente adequado para a implantação de instalações para a produção de energia de fontes renováveis, com exceção das instalações de queima de biomassa.</t>
        </is>
      </c>
      <c r="CH61" s="2" t="inlineStr">
        <is>
          <t>zonă pretabilă dezvoltării proiectelor de producere a energiei din surse regenerabile</t>
        </is>
      </c>
      <c r="CI61" s="2" t="inlineStr">
        <is>
          <t>3</t>
        </is>
      </c>
      <c r="CJ61" s="2" t="inlineStr">
        <is>
          <t/>
        </is>
      </c>
      <c r="CK61" t="inlineStr">
        <is>
          <t/>
        </is>
      </c>
      <c r="CL61" s="2" t="inlineStr">
        <is>
          <t>oblasť vhodná na výrobu energie z obnoviteľných zdrojov</t>
        </is>
      </c>
      <c r="CM61" s="2" t="inlineStr">
        <is>
          <t>3</t>
        </is>
      </c>
      <c r="CN61" s="2" t="inlineStr">
        <is>
          <t/>
        </is>
      </c>
      <c r="CO61" t="inlineStr">
        <is>
          <t>osobitné miesto, či už na pevnine alebo na mori, ktoré členský štát určil ako mimoriadne vhodné na inštaláciu zariadení na výrobu &lt;a href="https://iate.europa.eu/entry/result/1691552/sk" target="_blank"&gt;energie z obnoviteľných zdrojov&lt;/a&gt; iných ako zariadení na spaľovanie biomasy</t>
        </is>
      </c>
      <c r="CP61" s="2" t="inlineStr">
        <is>
          <t>namensko območje za obnovljive vire energije</t>
        </is>
      </c>
      <c r="CQ61" s="2" t="inlineStr">
        <is>
          <t>3</t>
        </is>
      </c>
      <c r="CR61" s="2" t="inlineStr">
        <is>
          <t/>
        </is>
      </c>
      <c r="CS61" t="inlineStr">
        <is>
          <t>posebna lokacija na kopnem ali morju, ki jo je država članica določila kot posebej primerno za postavitev obratov za proizvodnjo energije iz obnovljivih virov, ki niso kurilne naprave na biomaso</t>
        </is>
      </c>
      <c r="CT61" s="2" t="inlineStr">
        <is>
          <t>fokusområde för förnybar energiproduktion</t>
        </is>
      </c>
      <c r="CU61" s="2" t="inlineStr">
        <is>
          <t>3</t>
        </is>
      </c>
      <c r="CV61" s="2" t="inlineStr">
        <is>
          <t/>
        </is>
      </c>
      <c r="CW61" t="inlineStr">
        <is>
          <t>en särskild plats, på land eller till havs, som av en medlemsstat har utpekats som särskilt lämplig för uppförande av anläggningar för produktion av energi från förnybara energikällor, med undantag av förbränningsanläggningar för biomassa</t>
        </is>
      </c>
    </row>
    <row r="62">
      <c r="A62" s="1" t="str">
        <f>HYPERLINK("https://iate.europa.eu/entry/result/3628275/all", "3628275")</f>
        <v>3628275</v>
      </c>
      <c r="B62" t="inlineStr">
        <is>
          <t>PRODUCTION, TECHNOLOGY AND RESEARCH;ENVIRONMENT</t>
        </is>
      </c>
      <c r="C62" t="inlineStr">
        <is>
          <t>PRODUCTION, TECHNOLOGY AND RESEARCH|research and intellectual property|research;ENVIRONMENT|natural environment|physical environment|biosphere|biodiversity</t>
        </is>
      </c>
      <c r="D62" t="inlineStr">
        <is>
          <t>yes</t>
        </is>
      </c>
      <c r="E62" t="inlineStr">
        <is>
          <t/>
        </is>
      </c>
      <c r="F62" t="inlineStr">
        <is>
          <t/>
        </is>
      </c>
      <c r="G62" t="inlineStr">
        <is>
          <t/>
        </is>
      </c>
      <c r="H62" t="inlineStr">
        <is>
          <t/>
        </is>
      </c>
      <c r="I62" t="inlineStr">
        <is>
          <t/>
        </is>
      </c>
      <c r="J62" t="inlineStr">
        <is>
          <t/>
        </is>
      </c>
      <c r="K62" t="inlineStr">
        <is>
          <t/>
        </is>
      </c>
      <c r="L62" t="inlineStr">
        <is>
          <t/>
        </is>
      </c>
      <c r="M62" t="inlineStr">
        <is>
          <t/>
        </is>
      </c>
      <c r="N62" t="inlineStr">
        <is>
          <t/>
        </is>
      </c>
      <c r="O62" t="inlineStr">
        <is>
          <t/>
        </is>
      </c>
      <c r="P62" t="inlineStr">
        <is>
          <t/>
        </is>
      </c>
      <c r="Q62" t="inlineStr">
        <is>
          <t/>
        </is>
      </c>
      <c r="R62" t="inlineStr">
        <is>
          <t/>
        </is>
      </c>
      <c r="S62" t="inlineStr">
        <is>
          <t/>
        </is>
      </c>
      <c r="T62" t="inlineStr">
        <is>
          <t/>
        </is>
      </c>
      <c r="U62" t="inlineStr">
        <is>
          <t/>
        </is>
      </c>
      <c r="V62" t="inlineStr">
        <is>
          <t/>
        </is>
      </c>
      <c r="W62" t="inlineStr">
        <is>
          <t/>
        </is>
      </c>
      <c r="X62" t="inlineStr">
        <is>
          <t/>
        </is>
      </c>
      <c r="Y62" t="inlineStr">
        <is>
          <t/>
        </is>
      </c>
      <c r="Z62" s="2" t="inlineStr">
        <is>
          <t>Microbial Resource Research Infrastructure|
MIRRI</t>
        </is>
      </c>
      <c r="AA62" s="2" t="inlineStr">
        <is>
          <t>3|
3</t>
        </is>
      </c>
      <c r="AB62" s="2" t="inlineStr">
        <is>
          <t xml:space="preserve">|
</t>
        </is>
      </c>
      <c r="AC62" t="inlineStr">
        <is>
          <t>pan-European distributed research infrastructure for the preservation, systematic investigation, provision and valorisation of microbial resources and biodiversity</t>
        </is>
      </c>
      <c r="AD62" t="inlineStr">
        <is>
          <t/>
        </is>
      </c>
      <c r="AE62" t="inlineStr">
        <is>
          <t/>
        </is>
      </c>
      <c r="AF62" t="inlineStr">
        <is>
          <t/>
        </is>
      </c>
      <c r="AG62" t="inlineStr">
        <is>
          <t/>
        </is>
      </c>
      <c r="AH62" t="inlineStr">
        <is>
          <t/>
        </is>
      </c>
      <c r="AI62" t="inlineStr">
        <is>
          <t/>
        </is>
      </c>
      <c r="AJ62" t="inlineStr">
        <is>
          <t/>
        </is>
      </c>
      <c r="AK62" t="inlineStr">
        <is>
          <t/>
        </is>
      </c>
      <c r="AL62" s="2" t="inlineStr">
        <is>
          <t>mikrobivarantojen tutkimusinfrastruktuuri|
MIRRI</t>
        </is>
      </c>
      <c r="AM62" s="2" t="inlineStr">
        <is>
          <t>3|
3</t>
        </is>
      </c>
      <c r="AN62" s="2" t="inlineStr">
        <is>
          <t xml:space="preserve">|
</t>
        </is>
      </c>
      <c r="AO62" t="inlineStr">
        <is>
          <t/>
        </is>
      </c>
      <c r="AP62" t="inlineStr">
        <is>
          <t/>
        </is>
      </c>
      <c r="AQ62" t="inlineStr">
        <is>
          <t/>
        </is>
      </c>
      <c r="AR62" t="inlineStr">
        <is>
          <t/>
        </is>
      </c>
      <c r="AS62" t="inlineStr">
        <is>
          <t/>
        </is>
      </c>
      <c r="AT62" s="2" t="inlineStr">
        <is>
          <t>bonneagar taighde um acmhainní miocróbacha</t>
        </is>
      </c>
      <c r="AU62" s="2" t="inlineStr">
        <is>
          <t>3</t>
        </is>
      </c>
      <c r="AV62" s="2" t="inlineStr">
        <is>
          <t/>
        </is>
      </c>
      <c r="AW62" t="inlineStr">
        <is>
          <t/>
        </is>
      </c>
      <c r="AX62" s="2" t="inlineStr">
        <is>
          <t>Istraživačka infrastruktura za mikrobne resurse</t>
        </is>
      </c>
      <c r="AY62" s="2" t="inlineStr">
        <is>
          <t>3</t>
        </is>
      </c>
      <c r="AZ62" s="2" t="inlineStr">
        <is>
          <t/>
        </is>
      </c>
      <c r="BA62" t="inlineStr">
        <is>
          <t/>
        </is>
      </c>
      <c r="BB62" t="inlineStr">
        <is>
          <t/>
        </is>
      </c>
      <c r="BC62" t="inlineStr">
        <is>
          <t/>
        </is>
      </c>
      <c r="BD62" t="inlineStr">
        <is>
          <t/>
        </is>
      </c>
      <c r="BE62" t="inlineStr">
        <is>
          <t/>
        </is>
      </c>
      <c r="BF62" t="inlineStr">
        <is>
          <t/>
        </is>
      </c>
      <c r="BG62" t="inlineStr">
        <is>
          <t/>
        </is>
      </c>
      <c r="BH62" t="inlineStr">
        <is>
          <t/>
        </is>
      </c>
      <c r="BI62" t="inlineStr">
        <is>
          <t/>
        </is>
      </c>
      <c r="BJ62" s="2" t="inlineStr">
        <is>
          <t>Mikroorganizmų išteklių mokslinių tyrimų infrastruktūra|
MIRRI</t>
        </is>
      </c>
      <c r="BK62" s="2" t="inlineStr">
        <is>
          <t>3|
3</t>
        </is>
      </c>
      <c r="BL62" s="2" t="inlineStr">
        <is>
          <t xml:space="preserve">|
</t>
        </is>
      </c>
      <c r="BM62" t="inlineStr">
        <is>
          <t>Europos mokslinių tyrimų infrastruktūros konsorciumo statusą turinti Mikroorganizmų išteklių mokslinių tyrimų infrastruktūra</t>
        </is>
      </c>
      <c r="BN62" t="inlineStr">
        <is>
          <t/>
        </is>
      </c>
      <c r="BO62" t="inlineStr">
        <is>
          <t/>
        </is>
      </c>
      <c r="BP62" t="inlineStr">
        <is>
          <t/>
        </is>
      </c>
      <c r="BQ62" t="inlineStr">
        <is>
          <t/>
        </is>
      </c>
      <c r="BR62" t="inlineStr">
        <is>
          <t/>
        </is>
      </c>
      <c r="BS62" t="inlineStr">
        <is>
          <t/>
        </is>
      </c>
      <c r="BT62" t="inlineStr">
        <is>
          <t/>
        </is>
      </c>
      <c r="BU62" t="inlineStr">
        <is>
          <t/>
        </is>
      </c>
      <c r="BV62" t="inlineStr">
        <is>
          <t/>
        </is>
      </c>
      <c r="BW62" t="inlineStr">
        <is>
          <t/>
        </is>
      </c>
      <c r="BX62" t="inlineStr">
        <is>
          <t/>
        </is>
      </c>
      <c r="BY62" t="inlineStr">
        <is>
          <t/>
        </is>
      </c>
      <c r="BZ62" s="2" t="inlineStr">
        <is>
          <t>infrastruktura badawcza w zakresie zasobów mikrobiologicznych|
MIRRI</t>
        </is>
      </c>
      <c r="CA62" s="2" t="inlineStr">
        <is>
          <t>3|
3</t>
        </is>
      </c>
      <c r="CB62" s="2" t="inlineStr">
        <is>
          <t xml:space="preserve">|
</t>
        </is>
      </c>
      <c r="CC62" t="inlineStr">
        <is>
          <t/>
        </is>
      </c>
      <c r="CD62" t="inlineStr">
        <is>
          <t/>
        </is>
      </c>
      <c r="CE62" t="inlineStr">
        <is>
          <t/>
        </is>
      </c>
      <c r="CF62" t="inlineStr">
        <is>
          <t/>
        </is>
      </c>
      <c r="CG62" t="inlineStr">
        <is>
          <t/>
        </is>
      </c>
      <c r="CH62" s="2" t="inlineStr">
        <is>
          <t>infrastructură de cercetare pentru resursele microbiene</t>
        </is>
      </c>
      <c r="CI62" s="2" t="inlineStr">
        <is>
          <t>3</t>
        </is>
      </c>
      <c r="CJ62" s="2" t="inlineStr">
        <is>
          <t/>
        </is>
      </c>
      <c r="CK62" t="inlineStr">
        <is>
          <t/>
        </is>
      </c>
      <c r="CL62" t="inlineStr">
        <is>
          <t/>
        </is>
      </c>
      <c r="CM62" t="inlineStr">
        <is>
          <t/>
        </is>
      </c>
      <c r="CN62" t="inlineStr">
        <is>
          <t/>
        </is>
      </c>
      <c r="CO62" t="inlineStr">
        <is>
          <t/>
        </is>
      </c>
      <c r="CP62" s="2" t="inlineStr">
        <is>
          <t>raziskovalna infrastruktura mikrobnih virov</t>
        </is>
      </c>
      <c r="CQ62" s="2" t="inlineStr">
        <is>
          <t>3</t>
        </is>
      </c>
      <c r="CR62" s="2" t="inlineStr">
        <is>
          <t/>
        </is>
      </c>
      <c r="CS62" t="inlineStr">
        <is>
          <t/>
        </is>
      </c>
      <c r="CT62" t="inlineStr">
        <is>
          <t/>
        </is>
      </c>
      <c r="CU62" t="inlineStr">
        <is>
          <t/>
        </is>
      </c>
      <c r="CV62" t="inlineStr">
        <is>
          <t/>
        </is>
      </c>
      <c r="CW62" t="inlineStr">
        <is>
          <t/>
        </is>
      </c>
    </row>
    <row r="63">
      <c r="A63" s="1" t="str">
        <f>HYPERLINK("https://iate.europa.eu/entry/result/3628452/all", "3628452")</f>
        <v>3628452</v>
      </c>
      <c r="B63" t="inlineStr">
        <is>
          <t>SOCIAL QUESTIONS</t>
        </is>
      </c>
      <c r="C63" t="inlineStr">
        <is>
          <t>SOCIAL QUESTIONS|construction and town planning|town planning;SOCIAL QUESTIONS|construction and town planning|town planning|green area</t>
        </is>
      </c>
      <c r="D63" t="inlineStr">
        <is>
          <t>yes</t>
        </is>
      </c>
      <c r="E63" t="inlineStr">
        <is>
          <t/>
        </is>
      </c>
      <c r="F63" s="2" t="inlineStr">
        <is>
          <t>градско зелено пространство</t>
        </is>
      </c>
      <c r="G63" s="2" t="inlineStr">
        <is>
          <t>3</t>
        </is>
      </c>
      <c r="H63" s="2" t="inlineStr">
        <is>
          <t/>
        </is>
      </c>
      <c r="I63" t="inlineStr">
        <is>
          <t>всички градски зелени площи; широколистни гори;
иглолистни гори; смесени гори; естествени тревни площи; мочурища и пустош; зони
с преходни горски храсти и зони с рядка растителност — както се срещат в
градовете или по-малките градове и предградията, изчислени въз основа на
данните, предоставени от услугата за мониторинг на земната повърхност на
„Коперник“, създадена с Регламент (ЕС) 2021/696 на Европейския парламент и на
Съвета</t>
        </is>
      </c>
      <c r="J63" s="2" t="inlineStr">
        <is>
          <t>sídelní zeleň</t>
        </is>
      </c>
      <c r="K63" s="2" t="inlineStr">
        <is>
          <t>3</t>
        </is>
      </c>
      <c r="L63" s="2" t="inlineStr">
        <is>
          <t/>
        </is>
      </c>
      <c r="M63" t="inlineStr">
        <is>
          <t>všechny zelené zastavěné oblasti, &lt;a href="https://iate.europa.eu/entry/result/1254435/cs" target="_blank"&gt;listnaté lesy&lt;/a&gt;, jehličnaté lesy, smíšené lesy, &lt;a href="https://iate.europa.eu/entry/result/1172164/cs" target="_blank"&gt;přirozené travní porosty&lt;/a&gt;, rašeliniště a vřesoviště, přechodové lesy a křoviny a řídce porostlé plochy, které se nacházejí ve městech a v menších městech a na předměstích, vypočteno na základě údajů poskytnutých službou monitorování území programu Copernicus, jak je stanoveno &lt;a href="https://eur-lex.europa.eu/legal-content/CS/TXT/?qid=1667554161231&amp;amp;uri=CELEX%3A32021R0696" target="_blank"&gt;nařízením Evropského parlamentu a Rady (EU) 2021/696&lt;/a&gt;</t>
        </is>
      </c>
      <c r="N63" s="2" t="inlineStr">
        <is>
          <t>grønt byområde|
grønt område i byen</t>
        </is>
      </c>
      <c r="O63" s="2" t="inlineStr">
        <is>
          <t>3|
3</t>
        </is>
      </c>
      <c r="P63" s="2" t="inlineStr">
        <is>
          <t xml:space="preserve">|
</t>
        </is>
      </c>
      <c r="Q63" t="inlineStr">
        <is>
          <t>område som f.eks. løvskov, nåleskov, blandet skov, naturlige græsarealer, moser og heder, kratskov og tyndt bevoksede områder, som ses i byer, mindre byer og forstæder og er beregnet på grundlag af data fra Copernicus-Landovervågningstjenesten, jf. Europa-Parlamentets og Rådets forordning (EU) 2021/696</t>
        </is>
      </c>
      <c r="R63" s="2" t="inlineStr">
        <is>
          <t>städtische Grünfläche</t>
        </is>
      </c>
      <c r="S63" s="2" t="inlineStr">
        <is>
          <t>3</t>
        </is>
      </c>
      <c r="T63" s="2" t="inlineStr">
        <is>
          <t/>
        </is>
      </c>
      <c r="U63" t="inlineStr">
        <is>
          <t/>
        </is>
      </c>
      <c r="V63" s="2" t="inlineStr">
        <is>
          <t>αστικός χώρος πρασίνου</t>
        </is>
      </c>
      <c r="W63" s="2" t="inlineStr">
        <is>
          <t>3</t>
        </is>
      </c>
      <c r="X63" s="2" t="inlineStr">
        <is>
          <t/>
        </is>
      </c>
      <c r="Y63" t="inlineStr">
        <is>
          <t>περιοχή πρασίνου, όπως δάση πλατύφυλλων, δάση κωνοφόρων, μεικτά δάση, φυσικοί λειμώνες, βάλτοι και χερσότοποι, εκτάσεις μετάβασης μεταξύ δασικών και θαμνωδών εκτάσεων και περιοχές με αραιά βλάστηση —όπως βρίσκονται εντός πόλεων ή κωμοπόλεων και προαστίων και υπολογίζονται με βάση τα δεδομένα τα οποία παρέχονται από την υπηρεσία παρακολούθησης ξηράς του Copernicus, που συστάθηκε με τον κανονισμό (ΕΕ) 2021/696</t>
        </is>
      </c>
      <c r="Z63" s="2" t="inlineStr">
        <is>
          <t>urban green space</t>
        </is>
      </c>
      <c r="AA63" s="2" t="inlineStr">
        <is>
          <t>3</t>
        </is>
      </c>
      <c r="AB63" s="2" t="inlineStr">
        <is>
          <t/>
        </is>
      </c>
      <c r="AC63" t="inlineStr">
        <is>
          <t>areas such as &lt;a href="https://iate.europa.eu/entry/result/1254435/en" target="_blank"&gt;broad-leaved forests&lt;/a&gt;, &lt;a href="https://iate.europa.eu/entry/result/1254461/en" target="_blank"&gt;coniferous forests&lt;/a&gt;, &lt;a href="https://iate.europa.eu/entry/result/1254453/en" target="_blank"&gt;mixed forests&lt;/a&gt;, &lt;a href="https://iate.europa.eu/entry/result/1172164/en" target="_blank"&gt;natural grasslands&lt;/a&gt;, &lt;a href="https://iate.europa.eu/entry/result/3628513/en" target="_blank"&gt;moors and heathlands&lt;/a&gt;, &lt;a href="https://iate.europa.eu/entry/result/3628512/en" target="_blank"&gt;transitional woodland-shrubs&lt;/a&gt; and sparsely vegetated areas, which are found within cities or towns
and suburbs and calculated on the basis of data provided by the Copernicus Land
Monitoring Service as established by Regulation (EU) 2021/696</t>
        </is>
      </c>
      <c r="AD63" s="2" t="inlineStr">
        <is>
          <t>espacio verde urbano</t>
        </is>
      </c>
      <c r="AE63" s="2" t="inlineStr">
        <is>
          <t>3</t>
        </is>
      </c>
      <c r="AF63" s="2" t="inlineStr">
        <is>
          <t/>
        </is>
      </c>
      <c r="AG63" t="inlineStr">
        <is>
          <t>Todas las zonas urbanas verdes; los bosques de frondosas; los bosques de coníferas; los bosques mixtos; los prados naturales; los páramos y brezales; los matorrales de transición; y las zonas con vegetación dispersa, que se encuentran en ciudades o municipios y zonas suburbanas, calculados según los datos facilitados por el servicio de vigilancia terrestre de Copernicus establecido por el Reglamento (UE) 2021/696.</t>
        </is>
      </c>
      <c r="AH63" s="2" t="inlineStr">
        <is>
          <t>linna roheala</t>
        </is>
      </c>
      <c r="AI63" s="2" t="inlineStr">
        <is>
          <t>3</t>
        </is>
      </c>
      <c r="AJ63" s="2" t="inlineStr">
        <is>
          <t/>
        </is>
      </c>
      <c r="AK63" t="inlineStr">
        <is>
          <t>kõik linna haljasalad, laialehised metsad, okasmetsad, 
segametsad, looduslikud rohumaad, nõmmrabad ja nõmmed, üleminekulised 
metsaalad ning hõreda taimkattega alad, mis asuvad linnades või 
väiksemates linnades ja eeslinnades, arvutatuna andmete põhjal, mis on 
saadud määruse (EL) 2021/696
kohase Copernicuse maismaaseire teenuse abil</t>
        </is>
      </c>
      <c r="AL63" s="2" t="inlineStr">
        <is>
          <t>kaupunkien viheralue|
kaupunkivihreä|
taajaman viheralue</t>
        </is>
      </c>
      <c r="AM63" s="2" t="inlineStr">
        <is>
          <t>3|
3|
3</t>
        </is>
      </c>
      <c r="AN63" s="2" t="inlineStr">
        <is>
          <t xml:space="preserve">|
|
</t>
        </is>
      </c>
      <c r="AO63" t="inlineStr">
        <is>
          <t>kaikki vihreät kaupunkialueet, &lt;a href="https://iate.europa.eu/entry/result/1254435" target="_blank"&gt;lehtimetsät&lt;/a&gt;, &lt;a href="https://iate.europa.eu/entry/result/1254461" target="_blank"&gt;havumetsät&lt;time datetime="20.10.2022"&gt;)&lt;/time&gt;&lt;/a&gt;, &lt;a href="https://iate.europa.eu/entry/result/1254453" target="_blank"&gt;sekametsät&lt;/a&gt;, &lt;a href="https://iate.europa.eu/entry/result/1172164" target="_blank"&gt;luonnonniityt&lt;/a&gt;, nummet, kasvuvaiheessa olevat metsät ja vähäkasviset alueet, joita esiintyy kaupungeissa tai pienemmissä kaupungeissa tai esikaupungeissa, laskettuna Euroopan parlamentin ja neuvoston asetuksella (EU) 2021/696 110 perustetun Copernicuksen maakartoituspalvelun toimittamien tietojen perusteella</t>
        </is>
      </c>
      <c r="AP63" s="2" t="inlineStr">
        <is>
          <t>espace vert urbain</t>
        </is>
      </c>
      <c r="AQ63" s="2" t="inlineStr">
        <is>
          <t>3</t>
        </is>
      </c>
      <c r="AR63" s="2" t="inlineStr">
        <is>
          <t/>
        </is>
      </c>
      <c r="AS63" t="inlineStr">
        <is>
          <t>tout espace vert présent en zone urbaine (dans les agglomérations ou dans les villes et les banlieues), que ce soit une forêt de feuillus, une forêt de
conifères, une forêt mixte, une prairie naturelle, une lande ou une tourbière, une forêt ou une végétation arbustive en mutation, ou une zone de végétation clairsemée</t>
        </is>
      </c>
      <c r="AT63" s="2" t="inlineStr">
        <is>
          <t>spás glas uirbeach</t>
        </is>
      </c>
      <c r="AU63" s="2" t="inlineStr">
        <is>
          <t>3</t>
        </is>
      </c>
      <c r="AV63" s="2" t="inlineStr">
        <is>
          <t/>
        </is>
      </c>
      <c r="AW63" t="inlineStr">
        <is>
          <t>gach limistéar uirbeach glas; foraoisí leathanduilleacha; foraoisí buaircíneacha; foraoisí measctha; féarthailte nádúrtha; móinteáin agus fraochmhá; tor–choillearnaí idirchreasa agus limistéir fásra scáinte - a fhaightear sna cathracha nó sna bailte agus sna bruachbhailte a ríomhtar ar bhonn na sonraí a sholáthraíonn Seirbhís Faireacháin Copernicus ar Thalamh arna bhunú le Rialachán (AE) 2021/696</t>
        </is>
      </c>
      <c r="AX63" s="2" t="inlineStr">
        <is>
          <t>gradska zelena površina</t>
        </is>
      </c>
      <c r="AY63" s="2" t="inlineStr">
        <is>
          <t>3</t>
        </is>
      </c>
      <c r="AZ63" s="2" t="inlineStr">
        <is>
          <t/>
        </is>
      </c>
      <c r="BA63" t="inlineStr">
        <is>
          <t>sve zelene površine u gradovima, širokolisne šume, šume četinjača, mješovite šume, prirodni travnjaci, tresetišta i vrištine, sukcesija šume (zemljišta u zarastanju) i područja s oskudnom vegetacijom u gradovima i manjim gradovima i predgrađima koji se izračunavaju na temelju podataka dobivenih u okviru usluge praćenja stanja kopna programa Copernicus kako je uspostavljena Uredbom (EU) 2021/696 Europskog parlamenta i Vijeća 110</t>
        </is>
      </c>
      <c r="BB63" s="2" t="inlineStr">
        <is>
          <t>városi zöldterület</t>
        </is>
      </c>
      <c r="BC63" s="2" t="inlineStr">
        <is>
          <t>3</t>
        </is>
      </c>
      <c r="BD63" s="2" t="inlineStr">
        <is>
          <t/>
        </is>
      </c>
      <c r="BE63" t="inlineStr">
        <is>
          <t>valamennyi városi zöldterület, lomblevelű erdők, 
tűlevelű erdők, vegyes erdők, természetes gyepterületek, mocsarak és 
fenyérek, átmeneti erdős-cserjés területek és gyér növényzetű területek –
 a nagyvárosokban vagy városokban és elővárosokban az (EU) 2021/696 
európai parlamenti és tanácsi rendelettel 110 létrehozott 
szárazföld-monitoring szolgáltatás által szolgáltatott adatok alapján</t>
        </is>
      </c>
      <c r="BF63" s="2" t="inlineStr">
        <is>
          <t>spazio verde urbano</t>
        </is>
      </c>
      <c r="BG63" s="2" t="inlineStr">
        <is>
          <t>3</t>
        </is>
      </c>
      <c r="BH63" s="2" t="inlineStr">
        <is>
          <t/>
        </is>
      </c>
      <c r="BI63" t="inlineStr">
        <is>
          <t>qualunque area verde urbana - foreste di latifoglie; foreste di conifere; foreste miste; formazioni erbose naturali; lande e brughiere; arbusti boschivi di transizione e aree scarsamente vegetate - presente nelle città, nelle piccole città e nei sobborghi, calcolata sulla base dei dati forniti dal servizio di monitoraggio del territorio di Copernicus</t>
        </is>
      </c>
      <c r="BJ63" s="2" t="inlineStr">
        <is>
          <t>miesto žalioji erdvė</t>
        </is>
      </c>
      <c r="BK63" s="2" t="inlineStr">
        <is>
          <t>3</t>
        </is>
      </c>
      <c r="BL63" s="2" t="inlineStr">
        <is>
          <t/>
        </is>
      </c>
      <c r="BM63" t="inlineStr">
        <is>
          <t>visos žaliosios miesto zonos, lapuočių miškai, spygliuočių miškai, mišrieji miškai, natūralios pievos, pelkės ir viržynai, skurdžios augmenijos zonos, esantys didmiesčiuose, miestuose ir priemiesčiuose ir apskaičiuoti remiantis duomenimis, surinktais naudojantis „Copernicus“ žemės paviršiaus stebėsenos paslauga, sukurta Europos Parlamento ir Tarybos reglamentu (ES) 2021/696</t>
        </is>
      </c>
      <c r="BN63" s="2" t="inlineStr">
        <is>
          <t>pilsētu zaļā zona</t>
        </is>
      </c>
      <c r="BO63" s="2" t="inlineStr">
        <is>
          <t>2</t>
        </is>
      </c>
      <c r="BP63" s="2" t="inlineStr">
        <is>
          <t/>
        </is>
      </c>
      <c r="BQ63" t="inlineStr">
        <is>
          <t>visas pilsētu zaļās teritorijas, platlapju meži, skujkoku meži, jauktie meži, dabiskie zālāji, purvi un virsāji, ar kokaugiem vai krūmiem aizaugošas un skrajas veģetācijas klātas teritorijas, kas sastopamas pilsētās vai mazpilsētās un piepilsētās; to aprēķina pēc datiem, kurus nodrošina &lt;i&gt;Copernicus&lt;/i&gt; zemes monitoringa pakalpojums, kas izveidots ar &lt;a href="https://eur-lex.europa.eu/legal-content/LV/TXT/?uri=CELEX%3A32021R0696&amp;amp;qid=1668418432725" target="_blank"&gt;Eiropas Parlamenta un Padomes Regulu (ES) 2021/696&lt;/a&gt;</t>
        </is>
      </c>
      <c r="BR63" s="2" t="inlineStr">
        <is>
          <t>spazju aħdar urban</t>
        </is>
      </c>
      <c r="BS63" s="2" t="inlineStr">
        <is>
          <t>3</t>
        </is>
      </c>
      <c r="BT63" s="2" t="inlineStr">
        <is>
          <t/>
        </is>
      </c>
      <c r="BU63" t="inlineStr">
        <is>
          <t/>
        </is>
      </c>
      <c r="BV63" s="2" t="inlineStr">
        <is>
          <t>stedelijke groene ruimte</t>
        </is>
      </c>
      <c r="BW63" s="2" t="inlineStr">
        <is>
          <t>3</t>
        </is>
      </c>
      <c r="BX63" s="2" t="inlineStr">
        <is>
          <t/>
        </is>
      </c>
      <c r="BY63" t="inlineStr">
        <is>
          <t>alle
 groene gebieden, zoals &lt;a href="https://iate.europa.eu/entry/result/1254435/nl" target="_blank"&gt;loofbossen&lt;/a&gt;, &lt;a href="https://iate.europa.eu/entry/result/1254461/nl" target="_blank"&gt;naaldbossen&lt;/a&gt;, gemengde bossen, &lt;a href="https://iate.europa.eu/entry/result/1172164/nl" target="_blank"&gt;natuurlijk grasland&lt;/a&gt;, moeras- en &lt;a href="https://iate.europa.eu/entry/result/1416010/nl" target="_blank"&gt;heideland&lt;/a&gt;, &lt;a href="https://iate.europa.eu/entry/result/1623810/nl" target="_blank"&gt;struikgewas&lt;/a&gt; in
 overgangsgebied met licht bos en gebieden met schaarse vegetatie, die
 voorkomen in steden of kleinere steden en voorsteden</t>
        </is>
      </c>
      <c r="BZ63" s="2" t="inlineStr">
        <is>
          <t>zielone przestrzenie miejskie</t>
        </is>
      </c>
      <c r="CA63" s="2" t="inlineStr">
        <is>
          <t>3</t>
        </is>
      </c>
      <c r="CB63" s="2" t="inlineStr">
        <is>
          <t/>
        </is>
      </c>
      <c r="CC63" t="inlineStr">
        <is>
          <t>wszystkie zielone obszary miejskie; lasy liściaste; lasy iglaste; lasy mieszane; naturalne obszary trawiaste; wrzosowiska; tereny przejściowe porośnięte krzewami i pojedynczymi drzewami oraz obszary słabo porośnięte roślinnością występujące na terenie miast lub małych miast i przedmieść, obliczone na podstawie danych dostarczonych przez usługę programu Copernicus w zakresie monitorowania obszarów lądowych, zgodnie z rozporządzeniem Parlamentu Europejskiego i Rady (UE) 2021/696</t>
        </is>
      </c>
      <c r="CD63" s="2" t="inlineStr">
        <is>
          <t>espaço verde urbano</t>
        </is>
      </c>
      <c r="CE63" s="2" t="inlineStr">
        <is>
          <t>3</t>
        </is>
      </c>
      <c r="CF63" s="2" t="inlineStr">
        <is>
          <t/>
        </is>
      </c>
      <c r="CG63" t="inlineStr">
        <is>
          <t>&lt;div&gt;Todos os espaços verdes urbanos, &lt;a href="https://iate.europa.eu/entry/result/1483046/pt" target="_blank"&gt;florestas de folhosas&lt;/a&gt;, &lt;a href="https://iate.europa.eu/entry/result/1254461/pt" target="_blank"&gt;florestas de coníferas&lt;/a&gt;, &lt;a href="https://iate.europa.eu/entry/result/1254453/pt" target="_blank"&gt;florestas mistas&lt;/a&gt;, &lt;a href="https://iate.europa.eu/entry/result/1256559/pt" target="_blank"&gt;prados naturais&lt;/a&gt;, &lt;a href="https://iate.europa.eu/entry/result/1622914/pt" target="_blank"&gt;brejos e charnecas&lt;/a&gt;, vegetação arbustiva de transição e zonas com escassa vegetação situados em cidades ou em vilas e subúrbios, calculados com base nos dados fornecidos pelo serviço de monitorização do meio terrestre do Copernicus criado pelo &lt;a href="https://eur-lex.europa.eu/legal-content/PT/TXT/?uri=CELEX%3A32021R0696&amp;amp;from=PT" target="_blank"&gt;Regulamento (UE) 2021/696&lt;/a&gt;.&lt;/div&gt;</t>
        </is>
      </c>
      <c r="CH63" s="2" t="inlineStr">
        <is>
          <t>spațiu verde urban</t>
        </is>
      </c>
      <c r="CI63" s="2" t="inlineStr">
        <is>
          <t>3</t>
        </is>
      </c>
      <c r="CJ63" s="2" t="inlineStr">
        <is>
          <t/>
        </is>
      </c>
      <c r="CK63" t="inlineStr">
        <is>
          <t/>
        </is>
      </c>
      <c r="CL63" s="2" t="inlineStr">
        <is>
          <t>mestská zeleň</t>
        </is>
      </c>
      <c r="CM63" s="2" t="inlineStr">
        <is>
          <t>3</t>
        </is>
      </c>
      <c r="CN63" s="2" t="inlineStr">
        <is>
          <t/>
        </is>
      </c>
      <c r="CO63" t="inlineStr">
        <is>
          <t>oblasti ako &lt;a href="https://iate.europa.eu/entry/result/1254435/sk" target="_blank"&gt;listnaté lesy&lt;/a&gt;, &lt;a href="https://iate.europa.eu/entry/result/1254461/sk" target="_blank"&gt;ihličnaté lesy&lt;/a&gt;, &lt;a href="https://iate.europa.eu/entry/result/1254453/sk" target="_blank"&gt;zmiešané lesy&lt;/a&gt;, &lt;a href="https://iate.europa.eu/entry/result/1172164/sk" target="_blank"&gt;prirodzené trávne porasty&lt;/a&gt;, slatiny a vresoviská, prechodné lesnaté a krovinaté plochy a oblasti s riedkou vegetáciou nachádzajúce sa vo veľkých alebo malých mestách a na predmestiach, vypočítané na základe údajov, ktoré poskytla služba monitorovania krajiny programu Copernicus zriadená nariadením Európskeho parlamentu a Rady (EÚ) 2021/696</t>
        </is>
      </c>
      <c r="CP63" s="2" t="inlineStr">
        <is>
          <t>urbani zeleni prostor</t>
        </is>
      </c>
      <c r="CQ63" s="2" t="inlineStr">
        <is>
          <t>3</t>
        </is>
      </c>
      <c r="CR63" s="2" t="inlineStr">
        <is>
          <t/>
        </is>
      </c>
      <c r="CS63" t="inlineStr">
        <is>
          <t>vsa zelena urbana območja; &lt;a href="https://iate.europa.eu/entry/result/1254435/sl" target="_blank"&gt;širokolistnati gozdovi&lt;/a&gt;; &lt;a href="https://iate.europa.eu/entry/result/1254461/sl" target="_blank"&gt;iglasti gozdovi&lt;/a&gt;; &lt;a href="https://iate.europa.eu/entry/result/1254453/sl" target="_blank"&gt;mešani gozdovi&lt;/a&gt;; &lt;a href="https://iate.europa.eu/entry/result/1172164/sl" target="_blank"&gt;naravna travišča&lt;/a&gt;; &lt;a href="https://iate.europa.eu/entry/result/3628513/sl" target="_blank"&gt;barja in resave&lt;/a&gt;; &lt;a href="https://iate.europa.eu/entry/result/3628512/sl" target="_blank"&gt;prehodne gozdnate pokrajine&lt;/a&gt; – grmičevja in redko porasla območja –, kot jih najdemo v mestih, manjših mestih ali predmestjih, izračunane na podlagi podatkov, ki jih zagotovi Copernicusova storitev za spremljanje kopnega, vzpostavljena z Uredbo (EU) 2021/696 Evropskega parlamenta in Sveta 110</t>
        </is>
      </c>
      <c r="CT63" s="2" t="inlineStr">
        <is>
          <t>urbant grönområde</t>
        </is>
      </c>
      <c r="CU63" s="2" t="inlineStr">
        <is>
          <t>3</t>
        </is>
      </c>
      <c r="CV63" s="2" t="inlineStr">
        <is>
          <t/>
        </is>
      </c>
      <c r="CW63" t="inlineStr">
        <is>
          <t>alla gröna urbana områden, lövskogar, barrskogar, blandskogar, naturliga gräsmarker, hedmarker, övergångsstadium i skog- och buskmark och områden med sparsam vegetation – som finns i städer, mindre städer och förorter beräknat på grundval av uppgifter från Copernicus landmiljöövervakningstjänst som inrättats genom Europaparlamentets och rådets förordning (EU) 2021/696 110</t>
        </is>
      </c>
    </row>
    <row r="64">
      <c r="A64" s="1" t="str">
        <f>HYPERLINK("https://iate.europa.eu/entry/result/3628459/all", "3628459")</f>
        <v>3628459</v>
      </c>
      <c r="B64" t="inlineStr">
        <is>
          <t>ECONOMICS;ENVIRONMENT</t>
        </is>
      </c>
      <c r="C64" t="inlineStr">
        <is>
          <t>ECONOMICS|economic analysis|statistics;ENVIRONMENT|natural environment|wildlife|animal life|bird</t>
        </is>
      </c>
      <c r="D64" t="inlineStr">
        <is>
          <t>yes</t>
        </is>
      </c>
      <c r="E64" t="inlineStr">
        <is>
          <t/>
        </is>
      </c>
      <c r="F64" s="2" t="inlineStr">
        <is>
          <t>индекс на обикновените горски видове птици</t>
        </is>
      </c>
      <c r="G64" s="2" t="inlineStr">
        <is>
          <t>3</t>
        </is>
      </c>
      <c r="H64" s="2" t="inlineStr">
        <is>
          <t/>
        </is>
      </c>
      <c r="I64" t="inlineStr">
        <is>
          <t/>
        </is>
      </c>
      <c r="J64" s="2" t="inlineStr">
        <is>
          <t>indikátor běžných druhů lesních ptáků|
indikátor lesních ptáků</t>
        </is>
      </c>
      <c r="K64" s="2" t="inlineStr">
        <is>
          <t>3|
3</t>
        </is>
      </c>
      <c r="L64" s="2" t="inlineStr">
        <is>
          <t xml:space="preserve">|
</t>
        </is>
      </c>
      <c r="M64" t="inlineStr">
        <is>
          <t>složený indikátor vytvořený na základě vypozorovaných údajů o druzích ptáků typických pro lesní stanoviště v Evropě, popisující trendy v četnosti běžného lesního ptactva v evropském areálu daných druhů v průběhu času</t>
        </is>
      </c>
      <c r="N64" s="2" t="inlineStr">
        <is>
          <t>indeks for almindelige skovfugle|
indikator for skovfugle</t>
        </is>
      </c>
      <c r="O64" s="2" t="inlineStr">
        <is>
          <t>3|
3</t>
        </is>
      </c>
      <c r="P64" s="2" t="inlineStr">
        <is>
          <t xml:space="preserve">|
</t>
        </is>
      </c>
      <c r="Q64" t="inlineStr">
        <is>
          <t>sammensat indeks, der er udarbejdet på grundlag af observationsdata for fuglearter, der er karakteristiske for skovhabitater i Europa, og som angiver tendenserne i antallet af almindelige skovfugle i deres europæiske udbredelsesområde over tid</t>
        </is>
      </c>
      <c r="R64" s="2" t="inlineStr">
        <is>
          <t>Index häufiger Waldvogelarten</t>
        </is>
      </c>
      <c r="S64" s="2" t="inlineStr">
        <is>
          <t>3</t>
        </is>
      </c>
      <c r="T64" s="2" t="inlineStr">
        <is>
          <t/>
        </is>
      </c>
      <c r="U64" t="inlineStr">
        <is>
          <t>zusammengesetzter Index, der auf Beobachtungsdaten zu Vogelarten beruht und die Entwicklungen im Laufe der Zeit bei der Abundanz weitverbreiteter Waldvogelarten in den jeweiligen europäischen Verbreitungsgebieten beschreibt</t>
        </is>
      </c>
      <c r="V64" s="2" t="inlineStr">
        <is>
          <t>δείκτης κοινών δασικών πτηνών|
δείκτης δασικών πτηνών</t>
        </is>
      </c>
      <c r="W64" s="2" t="inlineStr">
        <is>
          <t>3|
3</t>
        </is>
      </c>
      <c r="X64" s="2" t="inlineStr">
        <is>
          <t xml:space="preserve">|
</t>
        </is>
      </c>
      <c r="Y64" t="inlineStr">
        <is>
          <t>σύνθετος δείκτης που δημιουργήθηκε από δεδομένα παρατήρησης ειδών πτηνών που είναι χαρακτηριστικά των δασικών οικοτόπων στην Ευρώπη και περιγράφει τις τάσεις στην αφθονία των κοινών δασικών πτηνών με την πάροδο του χρόνου στις ευρωπαϊκές περιοχές όπου συναντώνται</t>
        </is>
      </c>
      <c r="Z64" s="2" t="inlineStr">
        <is>
          <t>common forest bird index|
forest bird indicator|
common forest birds index</t>
        </is>
      </c>
      <c r="AA64" s="2" t="inlineStr">
        <is>
          <t>3|
3|
1</t>
        </is>
      </c>
      <c r="AB64" s="2" t="inlineStr">
        <is>
          <t xml:space="preserve">|
|
</t>
        </is>
      </c>
      <c r="AC64" t="inlineStr">
        <is>
          <t>composite indicator created from observational data of bird species characteristic of forest habitats in Europe describing trends in the abundance of common forest birds across their European ranges over time</t>
        </is>
      </c>
      <c r="AD64" s="2" t="inlineStr">
        <is>
          <t>índice de aves forestales comunes</t>
        </is>
      </c>
      <c r="AE64" s="2" t="inlineStr">
        <is>
          <t>3</t>
        </is>
      </c>
      <c r="AF64" s="2" t="inlineStr">
        <is>
          <t/>
        </is>
      </c>
      <c r="AG64" t="inlineStr">
        <is>
          <t>Indicador compuesto creado a partir de datos de observación de especies de aves características de hábitats forestales en Europa que describe tendencias en la abundancia de aves forestales comunes en sus áreas de distribución europeas a lo largo del tiempo.</t>
        </is>
      </c>
      <c r="AH64" s="2" t="inlineStr">
        <is>
          <t>levinud metsalindude indeks</t>
        </is>
      </c>
      <c r="AI64" s="2" t="inlineStr">
        <is>
          <t>3</t>
        </is>
      </c>
      <c r="AJ64" s="2" t="inlineStr">
        <is>
          <t/>
        </is>
      </c>
      <c r="AK64" t="inlineStr">
        <is>
          <t>vaatlusandmetel põhinev
liitindeks, mis kirjeldab levinud metsalindude arvukuse suundumusi ajas kogu
nende Euroopa levilas</t>
        </is>
      </c>
      <c r="AL64" s="2" t="inlineStr">
        <is>
          <t>yleisten metsälintujen indeksi</t>
        </is>
      </c>
      <c r="AM64" s="2" t="inlineStr">
        <is>
          <t>3</t>
        </is>
      </c>
      <c r="AN64" s="2" t="inlineStr">
        <is>
          <t/>
        </is>
      </c>
      <c r="AO64" t="inlineStr">
        <is>
          <t>eurooppalaisten metsälintulajihavaintojen perusteella koottu yleisten metsälintulajien runsautta ja sen kehitystä Euroopassa kuvaava indikaattori</t>
        </is>
      </c>
      <c r="AP64" s="2" t="inlineStr">
        <is>
          <t>indice des oiseaux communs des milieux forestiers</t>
        </is>
      </c>
      <c r="AQ64" s="2" t="inlineStr">
        <is>
          <t>3</t>
        </is>
      </c>
      <c r="AR64" s="2" t="inlineStr">
        <is>
          <t/>
        </is>
      </c>
      <c r="AS64" t="inlineStr">
        <is>
          <t>indice
composite créé à partir de données d’observation des espèces d’oiseaux
caractéristiques des habitats forestiers en Europe et décrivant l’évolution
de l’abondance des oiseaux communs des milieux forestiers dans l’ensemble de
leur aire de répartition européenne au fil du temps</t>
        </is>
      </c>
      <c r="AT64" s="2" t="inlineStr">
        <is>
          <t>innéacs éan foraoise coiteann</t>
        </is>
      </c>
      <c r="AU64" s="2" t="inlineStr">
        <is>
          <t>3</t>
        </is>
      </c>
      <c r="AV64" s="2" t="inlineStr">
        <is>
          <t/>
        </is>
      </c>
      <c r="AW64" t="inlineStr">
        <is>
          <t/>
        </is>
      </c>
      <c r="AX64" s="2" t="inlineStr">
        <is>
          <t>indeks čestih vrsta ptica šumskih staništa</t>
        </is>
      </c>
      <c r="AY64" s="2" t="inlineStr">
        <is>
          <t>3</t>
        </is>
      </c>
      <c r="AZ64" s="2" t="inlineStr">
        <is>
          <t/>
        </is>
      </c>
      <c r="BA64" t="inlineStr">
        <is>
          <t/>
        </is>
      </c>
      <c r="BB64" s="2" t="inlineStr">
        <is>
          <t>erdei madárindex</t>
        </is>
      </c>
      <c r="BC64" s="2" t="inlineStr">
        <is>
          <t>2</t>
        </is>
      </c>
      <c r="BD64" s="2" t="inlineStr">
        <is>
          <t/>
        </is>
      </c>
      <c r="BE64" t="inlineStr">
        <is>
          <t/>
        </is>
      </c>
      <c r="BF64" s="2" t="inlineStr">
        <is>
          <t>indice dell'avifauna comune in habitat forestale</t>
        </is>
      </c>
      <c r="BG64" s="2" t="inlineStr">
        <is>
          <t>3</t>
        </is>
      </c>
      <c r="BH64" s="2" t="inlineStr">
        <is>
          <t/>
        </is>
      </c>
      <c r="BI64" t="inlineStr">
        <is>
          <t>indice composito creato da dati di osservazione delle specie di uccelli caratteristiche
degli habitat forestali in Europa e basato su un elenco specifico di specie in ciascun Stato membro, che descrive le tendenze relative all'abbondanza dell'avifauna comune delle foreste nella
sua area di ripartizione europea nel corso del tempo</t>
        </is>
      </c>
      <c r="BJ64" s="2" t="inlineStr">
        <is>
          <t>įprastų miško paukščių populiacijų indeksas</t>
        </is>
      </c>
      <c r="BK64" s="2" t="inlineStr">
        <is>
          <t>3</t>
        </is>
      </c>
      <c r="BL64" s="2" t="inlineStr">
        <is>
          <t/>
        </is>
      </c>
      <c r="BM64" t="inlineStr">
        <is>
          <t>sudėtinis indeksas, sukurtas remiantis paukščių rūšių, būdingų Europos miškų buveinėms, stebėjimo duomenimis, pagal kurį apibūdinamos ilgalaikės įprastų miško paukščių gausos tendencijos visoje Europoje</t>
        </is>
      </c>
      <c r="BN64" s="2" t="inlineStr">
        <is>
          <t>parasto meža putnu populāciju indekss|
meža putnu indikators</t>
        </is>
      </c>
      <c r="BO64" s="2" t="inlineStr">
        <is>
          <t>2|
2</t>
        </is>
      </c>
      <c r="BP64" s="2" t="inlineStr">
        <is>
          <t xml:space="preserve">|
</t>
        </is>
      </c>
      <c r="BQ64" t="inlineStr">
        <is>
          <t>salikts rādītājs, kas iegūts, pamatojoties uz Eiropas mežu biotopiem raksturīgu putnu sugu novērošanas datiem, un kas apraksta parasto meža putnu skaitliskuma tendences to Eiropas areālā laika gaitā</t>
        </is>
      </c>
      <c r="BR64" s="2" t="inlineStr">
        <is>
          <t>indiċi tal-għasafar komuni tal-foresti</t>
        </is>
      </c>
      <c r="BS64" s="2" t="inlineStr">
        <is>
          <t>3</t>
        </is>
      </c>
      <c r="BT64" s="2" t="inlineStr">
        <is>
          <t/>
        </is>
      </c>
      <c r="BU64" t="inlineStr">
        <is>
          <t>indikatur kompost maħluq minn &lt;i&gt;data&lt;/i&gt; ta’ osservazzjoni tal-ispeċijiet tal-għasafar karatteristiċi għall-ħabitats tal-foresti fl-Ewropa u li jiddeskrivi x-xejriet fl-abbundanza ta’ għasafar komuni tal-foresti fil-firxiet Ewropej tagħhom maż-żmien</t>
        </is>
      </c>
      <c r="BV64" s="2" t="inlineStr">
        <is>
          <t>index van alledaagse bosvogels|
index van veelvoorkomende bosvogels</t>
        </is>
      </c>
      <c r="BW64" s="2" t="inlineStr">
        <is>
          <t>3|
3</t>
        </is>
      </c>
      <c r="BX64" s="2" t="inlineStr">
        <is>
          <t xml:space="preserve">|
</t>
        </is>
      </c>
      <c r="BY64" t="inlineStr">
        <is>
          <t>indicator die de ontwikkeling van de populatie van veelvoorkomende bosvogels in hun Europese verspreidingsgebied in de loop van de tijd beschrijft</t>
        </is>
      </c>
      <c r="BZ64" s="2" t="inlineStr">
        <is>
          <t>wskaźnik liczebności pospolitych ptaków leśnych</t>
        </is>
      </c>
      <c r="CA64" s="2" t="inlineStr">
        <is>
          <t>3</t>
        </is>
      </c>
      <c r="CB64" s="2" t="inlineStr">
        <is>
          <t/>
        </is>
      </c>
      <c r="CC64" t="inlineStr">
        <is>
          <t>wskaźnik opisujący trendy w zakresie liczebności pospolitych ptaków leśnych w ich europejskim zasięgu występowania w czasie</t>
        </is>
      </c>
      <c r="CD64" s="2" t="inlineStr">
        <is>
          <t>índice de aves comuns de zonas florestais|
IACZF</t>
        </is>
      </c>
      <c r="CE64" s="2" t="inlineStr">
        <is>
          <t>3|
3</t>
        </is>
      </c>
      <c r="CF64" s="2" t="inlineStr">
        <is>
          <t xml:space="preserve">|
</t>
        </is>
      </c>
      <c r="CG64" t="inlineStr">
        <is>
          <t>Índice composto criado a partir de dados de observação de espécies de aves características dos &lt;i&gt;habitats&lt;/i&gt; florestais na Europa, que descreve as tendências na abundância de aves comuns de zonas florestais em toda a sua área de distribuição europeia ao longo do tempo.</t>
        </is>
      </c>
      <c r="CH64" s="2" t="inlineStr">
        <is>
          <t>indicele păsărilor comune din păduri</t>
        </is>
      </c>
      <c r="CI64" s="2" t="inlineStr">
        <is>
          <t>3</t>
        </is>
      </c>
      <c r="CJ64" s="2" t="inlineStr">
        <is>
          <t/>
        </is>
      </c>
      <c r="CK64" t="inlineStr">
        <is>
          <t/>
        </is>
      </c>
      <c r="CL64" s="2" t="inlineStr">
        <is>
          <t>index bežných druhov lesného vtáctva</t>
        </is>
      </c>
      <c r="CM64" s="2" t="inlineStr">
        <is>
          <t>3</t>
        </is>
      </c>
      <c r="CN64" s="2" t="inlineStr">
        <is>
          <t/>
        </is>
      </c>
      <c r="CO64" t="inlineStr">
        <is>
          <t>zložený index vytvorený na základe údajov získaných pozorovaním druhov vtákov charakteristických pre lesné biotopy v Európe, ktorý opisuje trendy početnosti bežných druhov lesného vtáctva v priebehu času v celej Európe</t>
        </is>
      </c>
      <c r="CP64" s="2" t="inlineStr">
        <is>
          <t>indeks splošno razširjenih gozdnih ptic|
kazalnik gozdnih ptic</t>
        </is>
      </c>
      <c r="CQ64" s="2" t="inlineStr">
        <is>
          <t>3|
3</t>
        </is>
      </c>
      <c r="CR64" s="2" t="inlineStr">
        <is>
          <t xml:space="preserve">|
</t>
        </is>
      </c>
      <c r="CS64" t="inlineStr">
        <is>
          <t>&lt;div&gt;zbirni indeks, ustvarjen iz podatkov opazovanja značilnosti vrst ptic v gozdnih habitatih Evrope, ki opisuje trende na področju številčnosti splošno razširjenih gozdnih ptic na njihovih evropskih območjih, kakor se spreminjajo skozi čas&lt;/div&gt;</t>
        </is>
      </c>
      <c r="CT64" s="2" t="inlineStr">
        <is>
          <t>index för vanliga skogsfåglar</t>
        </is>
      </c>
      <c r="CU64" s="2" t="inlineStr">
        <is>
          <t>3</t>
        </is>
      </c>
      <c r="CV64" s="2" t="inlineStr">
        <is>
          <t/>
        </is>
      </c>
      <c r="CW64" t="inlineStr">
        <is>
          <t>sammansatt index som tagits fram utifrån observationsdata om fågelarter som är karakteristiska för skogshabitat i Europa och beskriver trenderna i förekomsten av vanliga skogsfåglar i hela deras europeiska utbredningsområde över tiden</t>
        </is>
      </c>
    </row>
    <row r="65">
      <c r="A65" s="1" t="str">
        <f>HYPERLINK("https://iate.europa.eu/entry/result/3628460/all", "3628460")</f>
        <v>3628460</v>
      </c>
      <c r="B65" t="inlineStr">
        <is>
          <t>AGRICULTURE, FORESTRY AND FISHERIES</t>
        </is>
      </c>
      <c r="C65" t="inlineStr">
        <is>
          <t>AGRICULTURE, FORESTRY AND FISHERIES|forestry</t>
        </is>
      </c>
      <c r="D65" t="inlineStr">
        <is>
          <t>yes</t>
        </is>
      </c>
      <c r="E65" t="inlineStr">
        <is>
          <t/>
        </is>
      </c>
      <c r="F65" s="2" t="inlineStr">
        <is>
          <t>свързаност на горите</t>
        </is>
      </c>
      <c r="G65" s="2" t="inlineStr">
        <is>
          <t>3</t>
        </is>
      </c>
      <c r="H65" s="2" t="inlineStr">
        <is>
          <t/>
        </is>
      </c>
      <c r="I65" t="inlineStr">
        <is>
          <t>степента на компактност на покритите с гори площи</t>
        </is>
      </c>
      <c r="J65" s="2" t="inlineStr">
        <is>
          <t>propojení lesů</t>
        </is>
      </c>
      <c r="K65" s="2" t="inlineStr">
        <is>
          <t>3</t>
        </is>
      </c>
      <c r="L65" s="2" t="inlineStr">
        <is>
          <t/>
        </is>
      </c>
      <c r="M65" t="inlineStr">
        <is>
          <t>stupeň kompaktnosti zalesněných území, stanovený na stupnici 0 až 100</t>
        </is>
      </c>
      <c r="N65" s="2" t="inlineStr">
        <is>
          <t>skovkonnektivitet</t>
        </is>
      </c>
      <c r="O65" s="2" t="inlineStr">
        <is>
          <t>2</t>
        </is>
      </c>
      <c r="P65" s="2" t="inlineStr">
        <is>
          <t/>
        </is>
      </c>
      <c r="Q65" t="inlineStr">
        <is>
          <t>graden af skovdækkede områders tæthed</t>
        </is>
      </c>
      <c r="R65" s="2" t="inlineStr">
        <is>
          <t>Waldvernetzung</t>
        </is>
      </c>
      <c r="S65" s="2" t="inlineStr">
        <is>
          <t>3</t>
        </is>
      </c>
      <c r="T65" s="2" t="inlineStr">
        <is>
          <t/>
        </is>
      </c>
      <c r="U65" t="inlineStr">
        <is>
          <t>Dichte bewaldeter Gebiete</t>
        </is>
      </c>
      <c r="V65" s="2" t="inlineStr">
        <is>
          <t>δασική συνδεσιμότητα</t>
        </is>
      </c>
      <c r="W65" s="2" t="inlineStr">
        <is>
          <t>3</t>
        </is>
      </c>
      <c r="X65" s="2" t="inlineStr">
        <is>
          <t/>
        </is>
      </c>
      <c r="Y65" t="inlineStr">
        <is>
          <t>βαθμός πυκνότητας των εκτάσεων που καλύπτονται με δάση</t>
        </is>
      </c>
      <c r="Z65" s="2" t="inlineStr">
        <is>
          <t>forest connectivity</t>
        </is>
      </c>
      <c r="AA65" s="2" t="inlineStr">
        <is>
          <t>3</t>
        </is>
      </c>
      <c r="AB65" s="2" t="inlineStr">
        <is>
          <t/>
        </is>
      </c>
      <c r="AC65" t="inlineStr">
        <is>
          <t>degree of compactness of forest-covered areas</t>
        </is>
      </c>
      <c r="AD65" s="2" t="inlineStr">
        <is>
          <t>conectividad forestal</t>
        </is>
      </c>
      <c r="AE65" s="2" t="inlineStr">
        <is>
          <t>3</t>
        </is>
      </c>
      <c r="AF65" s="2" t="inlineStr">
        <is>
          <t/>
        </is>
      </c>
      <c r="AG65" t="inlineStr">
        <is>
          <t>Grado de compactación de las zonas forestales.</t>
        </is>
      </c>
      <c r="AH65" s="2" t="inlineStr">
        <is>
          <t>metsade ühendatus</t>
        </is>
      </c>
      <c r="AI65" s="2" t="inlineStr">
        <is>
          <t>3</t>
        </is>
      </c>
      <c r="AJ65" s="2" t="inlineStr">
        <is>
          <t/>
        </is>
      </c>
      <c r="AK65" t="inlineStr">
        <is>
          <t>metsaga kaetud alade kompaktsuse määr</t>
        </is>
      </c>
      <c r="AL65" s="2" t="inlineStr">
        <is>
          <t>metsien kytkeytyneisyys</t>
        </is>
      </c>
      <c r="AM65" s="2" t="inlineStr">
        <is>
          <t>3</t>
        </is>
      </c>
      <c r="AN65" s="2" t="inlineStr">
        <is>
          <t/>
        </is>
      </c>
      <c r="AO65" t="inlineStr">
        <is>
          <t>metsän peittämien alueiden tiiviys</t>
        </is>
      </c>
      <c r="AP65" s="2" t="inlineStr">
        <is>
          <t>connectivité des forêts</t>
        </is>
      </c>
      <c r="AQ65" s="2" t="inlineStr">
        <is>
          <t>3</t>
        </is>
      </c>
      <c r="AR65" s="2" t="inlineStr">
        <is>
          <t/>
        </is>
      </c>
      <c r="AS65" t="inlineStr">
        <is>
          <t>degré
de compacité des zones forestières</t>
        </is>
      </c>
      <c r="AT65" s="2" t="inlineStr">
        <is>
          <t>nascacht foraoise</t>
        </is>
      </c>
      <c r="AU65" s="2" t="inlineStr">
        <is>
          <t>3</t>
        </is>
      </c>
      <c r="AV65" s="2" t="inlineStr">
        <is>
          <t/>
        </is>
      </c>
      <c r="AW65" t="inlineStr">
        <is>
          <t/>
        </is>
      </c>
      <c r="AX65" s="2" t="inlineStr">
        <is>
          <t>povezanost šuma</t>
        </is>
      </c>
      <c r="AY65" s="2" t="inlineStr">
        <is>
          <t>3</t>
        </is>
      </c>
      <c r="AZ65" s="2" t="inlineStr">
        <is>
          <t/>
        </is>
      </c>
      <c r="BA65" t="inlineStr">
        <is>
          <t>stupanj kompaktnosti površina pokrivenih šumom</t>
        </is>
      </c>
      <c r="BB65" s="2" t="inlineStr">
        <is>
          <t>erdők összekapcsoltsága</t>
        </is>
      </c>
      <c r="BC65" s="2" t="inlineStr">
        <is>
          <t>3</t>
        </is>
      </c>
      <c r="BD65" s="2" t="inlineStr">
        <is>
          <t/>
        </is>
      </c>
      <c r="BE65" t="inlineStr">
        <is>
          <t>az erdővel borított területek tömörségének foka</t>
        </is>
      </c>
      <c r="BF65" s="2" t="inlineStr">
        <is>
          <t>connettività forestale|
connettività delle foreste</t>
        </is>
      </c>
      <c r="BG65" s="2" t="inlineStr">
        <is>
          <t>3|
3</t>
        </is>
      </c>
      <c r="BH65" s="2" t="inlineStr">
        <is>
          <t xml:space="preserve">|
</t>
        </is>
      </c>
      <c r="BI65" t="inlineStr">
        <is>
          <t>indice che definisce il grado di compattezza delle superfici coperte da foreste su una scala da 0 a 100</t>
        </is>
      </c>
      <c r="BJ65" s="2" t="inlineStr">
        <is>
          <t>miškų jungtys</t>
        </is>
      </c>
      <c r="BK65" s="2" t="inlineStr">
        <is>
          <t>2</t>
        </is>
      </c>
      <c r="BL65" s="2" t="inlineStr">
        <is>
          <t/>
        </is>
      </c>
      <c r="BM65" t="inlineStr">
        <is>
          <t/>
        </is>
      </c>
      <c r="BN65" s="2" t="inlineStr">
        <is>
          <t>meža savienotība</t>
        </is>
      </c>
      <c r="BO65" s="2" t="inlineStr">
        <is>
          <t>2</t>
        </is>
      </c>
      <c r="BP65" s="2" t="inlineStr">
        <is>
          <t/>
        </is>
      </c>
      <c r="BQ65" t="inlineStr">
        <is>
          <t>ar mežu klāto teritoriju kompaktuma pakāpe</t>
        </is>
      </c>
      <c r="BR65" s="2" t="inlineStr">
        <is>
          <t>konnettività tal-foresti</t>
        </is>
      </c>
      <c r="BS65" s="2" t="inlineStr">
        <is>
          <t>3</t>
        </is>
      </c>
      <c r="BT65" s="2" t="inlineStr">
        <is>
          <t/>
        </is>
      </c>
      <c r="BU65" t="inlineStr">
        <is>
          <t>grad ta’ kompattezza taż-żoni koperti mill-foresti, ddefinita fil-firxa ta’ 0 sa 100.</t>
        </is>
      </c>
      <c r="BV65" s="2" t="inlineStr">
        <is>
          <t>bosconnectiviteit</t>
        </is>
      </c>
      <c r="BW65" s="2" t="inlineStr">
        <is>
          <t>3</t>
        </is>
      </c>
      <c r="BX65" s="2" t="inlineStr">
        <is>
          <t/>
        </is>
      </c>
      <c r="BY65" t="inlineStr">
        <is>
          <t>mate van compactheid van het bosareaal</t>
        </is>
      </c>
      <c r="BZ65" s="2" t="inlineStr">
        <is>
          <t>łączność leśna|
zwartość kompleksów leśnych</t>
        </is>
      </c>
      <c r="CA65" s="2" t="inlineStr">
        <is>
          <t>3|
3</t>
        </is>
      </c>
      <c r="CB65" s="2" t="inlineStr">
        <is>
          <t xml:space="preserve">|
</t>
        </is>
      </c>
      <c r="CC65" t="inlineStr">
        <is>
          <t>stopień zagęszczenia obszarów pokrytych lasami</t>
        </is>
      </c>
      <c r="CD65" s="2" t="inlineStr">
        <is>
          <t>conectividade florestal</t>
        </is>
      </c>
      <c r="CE65" s="2" t="inlineStr">
        <is>
          <t>3</t>
        </is>
      </c>
      <c r="CF65" s="2" t="inlineStr">
        <is>
          <t/>
        </is>
      </c>
      <c r="CG65" t="inlineStr">
        <is>
          <t>Grau de compacidade das zonas florestais, medido num intervalo de 0 a 100.</t>
        </is>
      </c>
      <c r="CH65" s="2" t="inlineStr">
        <is>
          <t>conectivitate a pădurilor</t>
        </is>
      </c>
      <c r="CI65" s="2" t="inlineStr">
        <is>
          <t>3</t>
        </is>
      </c>
      <c r="CJ65" s="2" t="inlineStr">
        <is>
          <t/>
        </is>
      </c>
      <c r="CK65" t="inlineStr">
        <is>
          <t>acoperire continuă cu vegetație forestieră realizată prin practicile silviculturale aplicate</t>
        </is>
      </c>
      <c r="CL65" s="2" t="inlineStr">
        <is>
          <t>celistvosť lesov</t>
        </is>
      </c>
      <c r="CM65" s="2" t="inlineStr">
        <is>
          <t>3</t>
        </is>
      </c>
      <c r="CN65" s="2" t="inlineStr">
        <is>
          <t/>
        </is>
      </c>
      <c r="CO65" t="inlineStr">
        <is>
          <t>stupeň kompaktnosti zalesnených oblastí</t>
        </is>
      </c>
      <c r="CP65" s="2" t="inlineStr">
        <is>
          <t>gozdna povezljivost</t>
        </is>
      </c>
      <c r="CQ65" s="2" t="inlineStr">
        <is>
          <t>3</t>
        </is>
      </c>
      <c r="CR65" s="2" t="inlineStr">
        <is>
          <t/>
        </is>
      </c>
      <c r="CS65" t="inlineStr">
        <is>
          <t>stopnja kompaktnosti območij, pokritih z gozdom</t>
        </is>
      </c>
      <c r="CT65" s="2" t="inlineStr">
        <is>
          <t>skoglig konnektivitet</t>
        </is>
      </c>
      <c r="CU65" s="2" t="inlineStr">
        <is>
          <t>2</t>
        </is>
      </c>
      <c r="CV65" s="2" t="inlineStr">
        <is>
          <t/>
        </is>
      </c>
      <c r="CW65" t="inlineStr">
        <is>
          <t>mått på hur sammanhängande eller fragmenterat ett skogslandskap är</t>
        </is>
      </c>
    </row>
    <row r="66">
      <c r="A66" s="1" t="str">
        <f>HYPERLINK("https://iate.europa.eu/entry/result/3628461/all", "3628461")</f>
        <v>3628461</v>
      </c>
      <c r="B66" t="inlineStr">
        <is>
          <t>PRODUCTION, TECHNOLOGY AND RESEARCH;AGRICULTURE, FORESTRY AND FISHERIES</t>
        </is>
      </c>
      <c r="C66" t="inlineStr">
        <is>
          <t>PRODUCTION, TECHNOLOGY AND RESEARCH|technology and technical regulations|biotechnology|biomass;AGRICULTURE, FORESTRY AND FISHERIES|forestry|forest</t>
        </is>
      </c>
      <c r="D66" t="inlineStr">
        <is>
          <t>yes</t>
        </is>
      </c>
      <c r="E66" t="inlineStr">
        <is>
          <t/>
        </is>
      </c>
      <c r="F66" s="2" t="inlineStr">
        <is>
          <t>паднала мъртва дървесина</t>
        </is>
      </c>
      <c r="G66" s="2" t="inlineStr">
        <is>
          <t>3</t>
        </is>
      </c>
      <c r="H66" s="2" t="inlineStr">
        <is>
          <t/>
        </is>
      </c>
      <c r="I66" t="inlineStr">
        <is>
          <t>показател за количеството нежива дървесна биомаса, намираща се на земята в горите и другите залесени площи</t>
        </is>
      </c>
      <c r="J66" s="2" t="inlineStr">
        <is>
          <t>ležící mrtvé dřevo</t>
        </is>
      </c>
      <c r="K66" s="2" t="inlineStr">
        <is>
          <t>3</t>
        </is>
      </c>
      <c r="L66" s="2" t="inlineStr">
        <is>
          <t/>
        </is>
      </c>
      <c r="M66" t="inlineStr">
        <is>
          <t>ukazatel udávající množství odumřelé dřevní biomasy ležící na zemi v lesích a na jiných zalesněných plochách</t>
        </is>
      </c>
      <c r="N66" s="2" t="inlineStr">
        <is>
          <t>liggende dødt ved</t>
        </is>
      </c>
      <c r="O66" s="2" t="inlineStr">
        <is>
          <t>3</t>
        </is>
      </c>
      <c r="P66" s="2" t="inlineStr">
        <is>
          <t/>
        </is>
      </c>
      <c r="Q66" t="inlineStr">
        <is>
          <t>indikator, der viser mængden af ikkelevende træbiomasse, der ligger på jorden i skove og andre træbevoksede områder</t>
        </is>
      </c>
      <c r="R66" s="2" t="inlineStr">
        <is>
          <t>liegendes Totholz</t>
        </is>
      </c>
      <c r="S66" s="2" t="inlineStr">
        <is>
          <t>3</t>
        </is>
      </c>
      <c r="T66" s="2" t="inlineStr">
        <is>
          <t/>
        </is>
      </c>
      <c r="U66" t="inlineStr">
        <is>
          <t>Menge an liegender Totholzbiomasse in Wäldern und anderen bewaldeten Flächen</t>
        </is>
      </c>
      <c r="V66" s="2" t="inlineStr">
        <is>
          <t>πεσμένο νεκρό ξύλο</t>
        </is>
      </c>
      <c r="W66" s="2" t="inlineStr">
        <is>
          <t>3</t>
        </is>
      </c>
      <c r="X66" s="2" t="inlineStr">
        <is>
          <t/>
        </is>
      </c>
      <c r="Y66" t="inlineStr">
        <is>
          <t>δείκτης που καταδεικνύει την ποσότητα της μη ζωντανής, ξυλώδους βιομάζας η οποία κείται στο έδαφος σε δάση και άλλες δασικές εκτάσεις</t>
        </is>
      </c>
      <c r="Z66" s="2" t="inlineStr">
        <is>
          <t>lying deadwood</t>
        </is>
      </c>
      <c r="AA66" s="2" t="inlineStr">
        <is>
          <t>3</t>
        </is>
      </c>
      <c r="AB66" s="2" t="inlineStr">
        <is>
          <t/>
        </is>
      </c>
      <c r="AC66" t="inlineStr">
        <is>
          <t>indicator showing the amount
of non-living woody biomass lying on the ground in forests and other wooded land</t>
        </is>
      </c>
      <c r="AD66" s="2" t="inlineStr">
        <is>
          <t>madera muerta caída</t>
        </is>
      </c>
      <c r="AE66" s="2" t="inlineStr">
        <is>
          <t>3</t>
        </is>
      </c>
      <c r="AF66" s="2" t="inlineStr">
        <is>
          <t/>
        </is>
      </c>
      <c r="AG66" t="inlineStr">
        <is>
          <t>Indicador que muestra la cantidad de biomasa de madera no viva caída en bosques y otras superficies boscosas.</t>
        </is>
      </c>
      <c r="AH66" s="2" t="inlineStr">
        <is>
          <t>lamav lagupuit|
lamapuit</t>
        </is>
      </c>
      <c r="AI66" s="2" t="inlineStr">
        <is>
          <t>3|
3</t>
        </is>
      </c>
      <c r="AJ66" s="2" t="inlineStr">
        <is>
          <t xml:space="preserve">|
</t>
        </is>
      </c>
      <c r="AK66" t="inlineStr">
        <is>
          <t>mahalangenud surnud puitbiomass</t>
        </is>
      </c>
      <c r="AL66" s="2" t="inlineStr">
        <is>
          <t>maahan kaatuneet kuolleet puut</t>
        </is>
      </c>
      <c r="AM66" s="2" t="inlineStr">
        <is>
          <t>3</t>
        </is>
      </c>
      <c r="AN66" s="2" t="inlineStr">
        <is>
          <t/>
        </is>
      </c>
      <c r="AO66" t="inlineStr">
        <is>
          <t>elottomien maahan kaatuneiden puiden biomassan määrää metsässä ja muulla puustoisella maalla osoittava indikaattori</t>
        </is>
      </c>
      <c r="AP66" s="2" t="inlineStr">
        <is>
          <t>bois mort au sol</t>
        </is>
      </c>
      <c r="AQ66" s="2" t="inlineStr">
        <is>
          <t>3</t>
        </is>
      </c>
      <c r="AR66" s="2" t="inlineStr">
        <is>
          <t/>
        </is>
      </c>
      <c r="AS66" t="inlineStr">
        <is>
          <t>indicateur mesurant la quantité de biomasse ligneuse non vivante au sol dans les forêts et autres terres boisées</t>
        </is>
      </c>
      <c r="AT66" s="2" t="inlineStr">
        <is>
          <t>adhmad críon ar lár</t>
        </is>
      </c>
      <c r="AU66" s="2" t="inlineStr">
        <is>
          <t>3</t>
        </is>
      </c>
      <c r="AV66" s="2" t="inlineStr">
        <is>
          <t/>
        </is>
      </c>
      <c r="AW66" t="inlineStr">
        <is>
          <t/>
        </is>
      </c>
      <c r="AX66" s="2" t="inlineStr">
        <is>
          <t>ležeće mrtvo drvo</t>
        </is>
      </c>
      <c r="AY66" s="2" t="inlineStr">
        <is>
          <t>3</t>
        </is>
      </c>
      <c r="AZ66" s="2" t="inlineStr">
        <is>
          <t/>
        </is>
      </c>
      <c r="BA66" t="inlineStr">
        <is>
          <t>pokazatelj koji se odnosi na količinu nežive drvne biomase koja leži na tlu u šumama i na drugoj šumovitoj zemlji.</t>
        </is>
      </c>
      <c r="BB66" s="2" t="inlineStr">
        <is>
          <t>ledőlt száradék</t>
        </is>
      </c>
      <c r="BC66" s="2" t="inlineStr">
        <is>
          <t>3</t>
        </is>
      </c>
      <c r="BD66" s="2" t="inlineStr">
        <is>
          <t/>
        </is>
      </c>
      <c r="BE66" t="inlineStr">
        <is>
          <t/>
        </is>
      </c>
      <c r="BF66" s="2" t="inlineStr">
        <is>
          <t>legno morto a terra</t>
        </is>
      </c>
      <c r="BG66" s="2" t="inlineStr">
        <is>
          <t>3</t>
        </is>
      </c>
      <c r="BH66" s="2" t="inlineStr">
        <is>
          <t/>
        </is>
      </c>
      <c r="BI66" t="inlineStr">
        <is>
          <t>indicatore di biodiversità che mostra la quantità di biomassa legnosa non vivente giacente a terra nelle foreste e in altri terreni arborati espresso in m3
/ettaro</t>
        </is>
      </c>
      <c r="BJ66" s="2" t="inlineStr">
        <is>
          <t>gulinti negyva mediena|
virtuoliai</t>
        </is>
      </c>
      <c r="BK66" s="2" t="inlineStr">
        <is>
          <t>3|
3</t>
        </is>
      </c>
      <c r="BL66" s="2" t="inlineStr">
        <is>
          <t xml:space="preserve">|
</t>
        </is>
      </c>
      <c r="BM66" t="inlineStr">
        <is>
          <t/>
        </is>
      </c>
      <c r="BN66" s="2" t="inlineStr">
        <is>
          <t>guloša atmirusī koksne</t>
        </is>
      </c>
      <c r="BO66" s="2" t="inlineStr">
        <is>
          <t>2</t>
        </is>
      </c>
      <c r="BP66" s="2" t="inlineStr">
        <is>
          <t/>
        </is>
      </c>
      <c r="BQ66" t="inlineStr">
        <is>
          <t>indikators, kas parāda gulošas atmirušas koksnes biomasas apjomu mežā un citās kokaugiem klātās zemēs</t>
        </is>
      </c>
      <c r="BR66" s="2" t="inlineStr">
        <is>
          <t>injam mejjet mal-art</t>
        </is>
      </c>
      <c r="BS66" s="2" t="inlineStr">
        <is>
          <t>3</t>
        </is>
      </c>
      <c r="BT66" s="2" t="inlineStr">
        <is>
          <t/>
        </is>
      </c>
      <c r="BU66" t="inlineStr">
        <is>
          <t>indikatur, f'm&lt;sup&gt;3&lt;/sup&gt; li juri l-ammont ta’ bijomassa tal-injam mhux ħaj li jinsab mal-art fil-foresti u f’art imsaġġra oħra</t>
        </is>
      </c>
      <c r="BV66" s="2" t="inlineStr">
        <is>
          <t>liggend dood hout</t>
        </is>
      </c>
      <c r="BW66" s="2" t="inlineStr">
        <is>
          <t>3</t>
        </is>
      </c>
      <c r="BX66" s="2" t="inlineStr">
        <is>
          <t/>
        </is>
      </c>
      <c r="BY66" t="inlineStr">
        <is>
          <t>indicator
 die de hoeveelheid niet-levende houtige biomassa die op de grond ligt in
 bossen en andere beboste gebieden weergeeft</t>
        </is>
      </c>
      <c r="BZ66" s="2" t="inlineStr">
        <is>
          <t>leżące drewno posuszowe</t>
        </is>
      </c>
      <c r="CA66" s="2" t="inlineStr">
        <is>
          <t>3</t>
        </is>
      </c>
      <c r="CB66" s="2" t="inlineStr">
        <is>
          <t/>
        </is>
      </c>
      <c r="CC66" t="inlineStr">
        <is>
          <t>wskaźnik pokazujący ilość martwej biomasy drzewnej leżącej na ziemi w lasach i na innych gruntach zalesionych</t>
        </is>
      </c>
      <c r="CD66" s="2" t="inlineStr">
        <is>
          <t>madeira morta no solo|
madeira morta caída</t>
        </is>
      </c>
      <c r="CE66" s="2" t="inlineStr">
        <is>
          <t>3|
3</t>
        </is>
      </c>
      <c r="CF66" s="2" t="inlineStr">
        <is>
          <t xml:space="preserve">|
</t>
        </is>
      </c>
      <c r="CG66" t="inlineStr">
        <is>
          <t>Indicador que mostra a quantidade de biomassa lenhosa não viva caída nas florestas e noutras terras arborizadas.</t>
        </is>
      </c>
      <c r="CH66" s="2" t="inlineStr">
        <is>
          <t>lemn mort căzut</t>
        </is>
      </c>
      <c r="CI66" s="2" t="inlineStr">
        <is>
          <t>3</t>
        </is>
      </c>
      <c r="CJ66" s="2" t="inlineStr">
        <is>
          <t/>
        </is>
      </c>
      <c r="CK66" t="inlineStr">
        <is>
          <t/>
        </is>
      </c>
      <c r="CL66" s="2" t="inlineStr">
        <is>
          <t>ležiace mŕtve drevo</t>
        </is>
      </c>
      <c r="CM66" s="2" t="inlineStr">
        <is>
          <t>3</t>
        </is>
      </c>
      <c r="CN66" s="2" t="inlineStr">
        <is>
          <t/>
        </is>
      </c>
      <c r="CO66" t="inlineStr">
        <is>
          <t>ukazovateľ znázorňujúci množstvo neživej drevnej biomasy ležiacej na zemi v lese a na inej lesnej pôde</t>
        </is>
      </c>
      <c r="CP66" s="2" t="inlineStr">
        <is>
          <t>ležeči odmrli les</t>
        </is>
      </c>
      <c r="CQ66" s="2" t="inlineStr">
        <is>
          <t>3</t>
        </is>
      </c>
      <c r="CR66" s="2" t="inlineStr">
        <is>
          <t/>
        </is>
      </c>
      <c r="CS66" t="inlineStr">
        <is>
          <t>kazalnik, ki kaže količino nežive lesne biomase, ki leži na tleh v gozdu in na drugi gozdni površini</t>
        </is>
      </c>
      <c r="CT66" s="2" t="inlineStr">
        <is>
          <t>liggande död ved</t>
        </is>
      </c>
      <c r="CU66" s="2" t="inlineStr">
        <is>
          <t>3</t>
        </is>
      </c>
      <c r="CV66" s="2" t="inlineStr">
        <is>
          <t/>
        </is>
      </c>
      <c r="CW66" t="inlineStr">
        <is>
          <t>indikator som visar mängden icke-levande liggande träbiomassa i skog och annan trädbevuxen mark</t>
        </is>
      </c>
    </row>
    <row r="67">
      <c r="A67" s="1" t="str">
        <f>HYPERLINK("https://iate.europa.eu/entry/result/3628462/all", "3628462")</f>
        <v>3628462</v>
      </c>
      <c r="B67" t="inlineStr">
        <is>
          <t>AGRICULTURE, FORESTRY AND FISHERIES;PRODUCTION, TECHNOLOGY AND RESEARCH</t>
        </is>
      </c>
      <c r="C67" t="inlineStr">
        <is>
          <t>AGRICULTURE, FORESTRY AND FISHERIES|forestry|forest;PRODUCTION, TECHNOLOGY AND RESEARCH|technology and technical regulations|biotechnology|biomass</t>
        </is>
      </c>
      <c r="D67" t="inlineStr">
        <is>
          <t>yes</t>
        </is>
      </c>
      <c r="E67" t="inlineStr">
        <is>
          <t/>
        </is>
      </c>
      <c r="F67" s="2" t="inlineStr">
        <is>
          <t>стояща мъртва дървесина</t>
        </is>
      </c>
      <c r="G67" s="2" t="inlineStr">
        <is>
          <t>3</t>
        </is>
      </c>
      <c r="H67" s="2" t="inlineStr">
        <is>
          <t/>
        </is>
      </c>
      <c r="I67" t="inlineStr">
        <is>
          <t>показател за количеството нежива стояща дървесна биомаса в горите и другите залесени площи</t>
        </is>
      </c>
      <c r="J67" s="2" t="inlineStr">
        <is>
          <t>stojící mrtvé dřevo</t>
        </is>
      </c>
      <c r="K67" s="2" t="inlineStr">
        <is>
          <t>3</t>
        </is>
      </c>
      <c r="L67" s="2" t="inlineStr">
        <is>
          <t/>
        </is>
      </c>
      <c r="M67" t="inlineStr">
        <is>
          <t>ukazatel udávající množství odumřelé stojící dřevní biomasy v lesích a na jiných zalesněných plochách</t>
        </is>
      </c>
      <c r="N67" s="2" t="inlineStr">
        <is>
          <t>stående dødt ved</t>
        </is>
      </c>
      <c r="O67" s="2" t="inlineStr">
        <is>
          <t>3</t>
        </is>
      </c>
      <c r="P67" s="2" t="inlineStr">
        <is>
          <t/>
        </is>
      </c>
      <c r="Q67" t="inlineStr">
        <is>
          <t>indikator, der viser mængden af ikkelevende stående træbiomasse i skove og andre træbevoksede områder</t>
        </is>
      </c>
      <c r="R67" s="2" t="inlineStr">
        <is>
          <t>stehendes Totholz</t>
        </is>
      </c>
      <c r="S67" s="2" t="inlineStr">
        <is>
          <t>3</t>
        </is>
      </c>
      <c r="T67" s="2" t="inlineStr">
        <is>
          <t/>
        </is>
      </c>
      <c r="U67" t="inlineStr">
        <is>
          <t>Menge an stehender Totholzbiomasse in Wäldern und anderen bewaldeten Flächen</t>
        </is>
      </c>
      <c r="V67" s="2" t="inlineStr">
        <is>
          <t>όρθιο νεκρό ξύλο</t>
        </is>
      </c>
      <c r="W67" s="2" t="inlineStr">
        <is>
          <t>3</t>
        </is>
      </c>
      <c r="X67" s="2" t="inlineStr">
        <is>
          <t/>
        </is>
      </c>
      <c r="Y67" t="inlineStr">
        <is>
          <t>δείκτης που καταδεικνύει την ποσότητα της μη ζωντανής, όρθιας ξυλώδους βιομάζας σε δάση και άλλες δασικές εκτάσεις</t>
        </is>
      </c>
      <c r="Z67" s="2" t="inlineStr">
        <is>
          <t>standing deadwood</t>
        </is>
      </c>
      <c r="AA67" s="2" t="inlineStr">
        <is>
          <t>3</t>
        </is>
      </c>
      <c r="AB67" s="2" t="inlineStr">
        <is>
          <t/>
        </is>
      </c>
      <c r="AC67" t="inlineStr">
        <is>
          <t>indicator showing the amount
of non-living standing woody biomass in forests and other wooded land</t>
        </is>
      </c>
      <c r="AD67" s="2" t="inlineStr">
        <is>
          <t>madera muerta en pie</t>
        </is>
      </c>
      <c r="AE67" s="2" t="inlineStr">
        <is>
          <t>3</t>
        </is>
      </c>
      <c r="AF67" s="2" t="inlineStr">
        <is>
          <t/>
        </is>
      </c>
      <c r="AG67" t="inlineStr">
        <is>
          <t>Cantidad de biomasa de madera no viva en pie en bosques y otras superficies boscosas.</t>
        </is>
      </c>
      <c r="AH67" s="2" t="inlineStr">
        <is>
          <t>seisev lagupuit</t>
        </is>
      </c>
      <c r="AI67" s="2" t="inlineStr">
        <is>
          <t>3</t>
        </is>
      </c>
      <c r="AJ67" s="2" t="inlineStr">
        <is>
          <t/>
        </is>
      </c>
      <c r="AK67" t="inlineStr">
        <is>
          <t>seisev surnud puitbiomass</t>
        </is>
      </c>
      <c r="AL67" s="2" t="inlineStr">
        <is>
          <t>pystyyn kuolleet puut</t>
        </is>
      </c>
      <c r="AM67" s="2" t="inlineStr">
        <is>
          <t>3</t>
        </is>
      </c>
      <c r="AN67" s="2" t="inlineStr">
        <is>
          <t/>
        </is>
      </c>
      <c r="AO67" t="inlineStr">
        <is>
          <t>elottomien pystyssä olevien puiden biomassan määrää metsässä ja muulla puustoisella maalla osoittava indikaattori</t>
        </is>
      </c>
      <c r="AP67" s="2" t="inlineStr">
        <is>
          <t>bois mort sur pied</t>
        </is>
      </c>
      <c r="AQ67" s="2" t="inlineStr">
        <is>
          <t>3</t>
        </is>
      </c>
      <c r="AR67" s="2" t="inlineStr">
        <is>
          <t/>
        </is>
      </c>
      <c r="AS67" t="inlineStr">
        <is>
          <t>indicateur mesurant la quantité
de biomasse ligneuse non vivante sur pied dans les forêts et autres terres
boisées</t>
        </is>
      </c>
      <c r="AT67" s="2" t="inlineStr">
        <is>
          <t>adhmad marbh ina sheasamh</t>
        </is>
      </c>
      <c r="AU67" s="2" t="inlineStr">
        <is>
          <t>3</t>
        </is>
      </c>
      <c r="AV67" s="2" t="inlineStr">
        <is>
          <t/>
        </is>
      </c>
      <c r="AW67" t="inlineStr">
        <is>
          <t/>
        </is>
      </c>
      <c r="AX67" s="2" t="inlineStr">
        <is>
          <t>stojeće mrtvo drvo</t>
        </is>
      </c>
      <c r="AY67" s="2" t="inlineStr">
        <is>
          <t>3</t>
        </is>
      </c>
      <c r="AZ67" s="2" t="inlineStr">
        <is>
          <t/>
        </is>
      </c>
      <c r="BA67" t="inlineStr">
        <is>
          <t>pokazatelj koji se odnosi na količinu nežive stojeće drvne biomase u šumama i na drugoj šumovitoj zemlji.</t>
        </is>
      </c>
      <c r="BB67" s="2" t="inlineStr">
        <is>
          <t>álló száradék</t>
        </is>
      </c>
      <c r="BC67" s="2" t="inlineStr">
        <is>
          <t>3</t>
        </is>
      </c>
      <c r="BD67" s="2" t="inlineStr">
        <is>
          <t/>
        </is>
      </c>
      <c r="BE67" t="inlineStr">
        <is>
          <t/>
        </is>
      </c>
      <c r="BF67" s="2" t="inlineStr">
        <is>
          <t>legno morto in piedi|
necromassa in piedi</t>
        </is>
      </c>
      <c r="BG67" s="2" t="inlineStr">
        <is>
          <t>3|
3</t>
        </is>
      </c>
      <c r="BH67" s="2" t="inlineStr">
        <is>
          <t xml:space="preserve">|
</t>
        </is>
      </c>
      <c r="BI67" t="inlineStr">
        <is>
          <t>indicatore di biodiversità che mostra la quantità di biomassa legnosa non vivente in piedi nelle foreste e in altri terreni arborati</t>
        </is>
      </c>
      <c r="BJ67" s="2" t="inlineStr">
        <is>
          <t>stovinti negyva mediena|
stuobriai</t>
        </is>
      </c>
      <c r="BK67" s="2" t="inlineStr">
        <is>
          <t>3|
3</t>
        </is>
      </c>
      <c r="BL67" s="2" t="inlineStr">
        <is>
          <t xml:space="preserve">|
</t>
        </is>
      </c>
      <c r="BM67" t="inlineStr">
        <is>
          <t/>
        </is>
      </c>
      <c r="BN67" s="2" t="inlineStr">
        <is>
          <t>stāvoša atmirusī koksne</t>
        </is>
      </c>
      <c r="BO67" s="2" t="inlineStr">
        <is>
          <t>2</t>
        </is>
      </c>
      <c r="BP67" s="2" t="inlineStr">
        <is>
          <t/>
        </is>
      </c>
      <c r="BQ67" t="inlineStr">
        <is>
          <t>indikators, kas parāda stāvošas atmirušas koksnes biomasas apjomu mežā un citās kokaugiem klātās zemēs</t>
        </is>
      </c>
      <c r="BR67" s="2" t="inlineStr">
        <is>
          <t>injam mejjet wieqaf</t>
        </is>
      </c>
      <c r="BS67" s="2" t="inlineStr">
        <is>
          <t>3</t>
        </is>
      </c>
      <c r="BT67" s="2" t="inlineStr">
        <is>
          <t/>
        </is>
      </c>
      <c r="BU67" t="inlineStr">
        <is>
          <t>indikatur, f'm&lt;sup&gt;3&lt;/sup&gt;, li juri l-ammont ta’ bijomassa tal-injam wieqaf mhux ħaj fil-foresti u f’art imsaġġra oħra</t>
        </is>
      </c>
      <c r="BV67" s="2" t="inlineStr">
        <is>
          <t>staand dood hout</t>
        </is>
      </c>
      <c r="BW67" s="2" t="inlineStr">
        <is>
          <t>3</t>
        </is>
      </c>
      <c r="BX67" s="2" t="inlineStr">
        <is>
          <t/>
        </is>
      </c>
      <c r="BY67" t="inlineStr">
        <is>
          <t>indicator
 die de hoeveelheid niet-levende, staande houtige biomassa in bossen en andere
 beboste gebieden weergeeft</t>
        </is>
      </c>
      <c r="BZ67" s="2" t="inlineStr">
        <is>
          <t>stojące drewno posuszowe</t>
        </is>
      </c>
      <c r="CA67" s="2" t="inlineStr">
        <is>
          <t>3</t>
        </is>
      </c>
      <c r="CB67" s="2" t="inlineStr">
        <is>
          <t/>
        </is>
      </c>
      <c r="CC67" t="inlineStr">
        <is>
          <t>wskaźnik pokazujący ilość martwej stojącej biomasy drzewnej w lasach i na innych gruntach zalesionych</t>
        </is>
      </c>
      <c r="CD67" s="2" t="inlineStr">
        <is>
          <t>madeira morta em pé</t>
        </is>
      </c>
      <c r="CE67" s="2" t="inlineStr">
        <is>
          <t>3</t>
        </is>
      </c>
      <c r="CF67" s="2" t="inlineStr">
        <is>
          <t/>
        </is>
      </c>
      <c r="CG67" t="inlineStr">
        <is>
          <t>Indicador que mostra a quantidade de biomassa lenhosa não viva em pé nas florestas e noutras terras arborizadas.</t>
        </is>
      </c>
      <c r="CH67" s="2" t="inlineStr">
        <is>
          <t>lemn mort pe picior</t>
        </is>
      </c>
      <c r="CI67" s="2" t="inlineStr">
        <is>
          <t>3</t>
        </is>
      </c>
      <c r="CJ67" s="2" t="inlineStr">
        <is>
          <t/>
        </is>
      </c>
      <c r="CK67" t="inlineStr">
        <is>
          <t/>
        </is>
      </c>
      <c r="CL67" s="2" t="inlineStr">
        <is>
          <t>stojace mŕtve drevo</t>
        </is>
      </c>
      <c r="CM67" s="2" t="inlineStr">
        <is>
          <t>3</t>
        </is>
      </c>
      <c r="CN67" s="2" t="inlineStr">
        <is>
          <t/>
        </is>
      </c>
      <c r="CO67" t="inlineStr">
        <is>
          <t>ukazovateľ znázorňujúci množstvo neživej stojacej drevnej biomasy v lese a na inej lesnej pôde</t>
        </is>
      </c>
      <c r="CP67" s="2" t="inlineStr">
        <is>
          <t>stoječi odmrli les</t>
        </is>
      </c>
      <c r="CQ67" s="2" t="inlineStr">
        <is>
          <t>3</t>
        </is>
      </c>
      <c r="CR67" s="2" t="inlineStr">
        <is>
          <t/>
        </is>
      </c>
      <c r="CS67" t="inlineStr">
        <is>
          <t>kazalnik, ki kaže količino nežive stoječe lesne biomase v gozdu in na drugi gozdni površini</t>
        </is>
      </c>
      <c r="CT67" s="2" t="inlineStr">
        <is>
          <t>stående död ved</t>
        </is>
      </c>
      <c r="CU67" s="2" t="inlineStr">
        <is>
          <t>3</t>
        </is>
      </c>
      <c r="CV67" s="2" t="inlineStr">
        <is>
          <t/>
        </is>
      </c>
      <c r="CW67" t="inlineStr">
        <is>
          <t>indikator som visar mängden icke-levande stående träbiomassa i skog och annan trädbevuxen mark</t>
        </is>
      </c>
    </row>
    <row r="68">
      <c r="A68" s="1" t="str">
        <f>HYPERLINK("https://iate.europa.eu/entry/result/3628474/all", "3628474")</f>
        <v>3628474</v>
      </c>
      <c r="B68" t="inlineStr">
        <is>
          <t>SCIENCE</t>
        </is>
      </c>
      <c r="C68" t="inlineStr">
        <is>
          <t>SCIENCE|natural and applied sciences|earth sciences</t>
        </is>
      </c>
      <c r="D68" t="inlineStr">
        <is>
          <t>yes</t>
        </is>
      </c>
      <c r="E68" t="inlineStr">
        <is>
          <t/>
        </is>
      </c>
      <c r="F68" s="2" t="inlineStr">
        <is>
          <t>надлъжна свързаност</t>
        </is>
      </c>
      <c r="G68" s="2" t="inlineStr">
        <is>
          <t>3</t>
        </is>
      </c>
      <c r="H68" s="2" t="inlineStr">
        <is>
          <t/>
        </is>
      </c>
      <c r="I68" t="inlineStr">
        <is>
          <t/>
        </is>
      </c>
      <c r="J68" s="2" t="inlineStr">
        <is>
          <t>podélná konektivita|
podélné propojení|
podélná kontinuita</t>
        </is>
      </c>
      <c r="K68" s="2" t="inlineStr">
        <is>
          <t>3|
3|
3</t>
        </is>
      </c>
      <c r="L68" s="2" t="inlineStr">
        <is>
          <t xml:space="preserve">|
|
</t>
        </is>
      </c>
      <c r="M68" t="inlineStr">
        <is>
          <t>možnost vody, sedimentů a bioty pohybovat se v korytě řeky</t>
        </is>
      </c>
      <c r="N68" s="2" t="inlineStr">
        <is>
          <t>forbindelser i vandløbs længderetning</t>
        </is>
      </c>
      <c r="O68" s="2" t="inlineStr">
        <is>
          <t>3</t>
        </is>
      </c>
      <c r="P68" s="2" t="inlineStr">
        <is>
          <t/>
        </is>
      </c>
      <c r="Q68" t="inlineStr">
        <is>
          <t/>
        </is>
      </c>
      <c r="R68" s="2" t="inlineStr">
        <is>
          <t>longitudinale Vernetzung</t>
        </is>
      </c>
      <c r="S68" s="2" t="inlineStr">
        <is>
          <t>3</t>
        </is>
      </c>
      <c r="T68" s="2" t="inlineStr">
        <is>
          <t/>
        </is>
      </c>
      <c r="U68" t="inlineStr">
        <is>
          <t/>
        </is>
      </c>
      <c r="V68" s="2" t="inlineStr">
        <is>
          <t>διαμήκης συνδεσιμότητα</t>
        </is>
      </c>
      <c r="W68" s="2" t="inlineStr">
        <is>
          <t>3</t>
        </is>
      </c>
      <c r="X68" s="2" t="inlineStr">
        <is>
          <t/>
        </is>
      </c>
      <c r="Y68" t="inlineStr">
        <is>
          <t/>
        </is>
      </c>
      <c r="Z68" s="2" t="inlineStr">
        <is>
          <t>longitudinal connectivity|
linear connectivity|
longitudinal hydrological connectivity|
longitudinal stream network connectivity</t>
        </is>
      </c>
      <c r="AA68" s="2" t="inlineStr">
        <is>
          <t>3|
3|
3|
1</t>
        </is>
      </c>
      <c r="AB68" s="2" t="inlineStr">
        <is>
          <t xml:space="preserve">|
|
|
</t>
        </is>
      </c>
      <c r="AC68" t="inlineStr">
        <is>
          <t>pathways along the entire length of a stream within the stream system, i.e. from the headwater of a river to its estuary, or from the headwater of a tidal channel to its outlet</t>
        </is>
      </c>
      <c r="AD68" s="2" t="inlineStr">
        <is>
          <t>conectividad longitudinal</t>
        </is>
      </c>
      <c r="AE68" s="2" t="inlineStr">
        <is>
          <t>3</t>
        </is>
      </c>
      <c r="AF68" s="2" t="inlineStr">
        <is>
          <t/>
        </is>
      </c>
      <c r="AG68" t="inlineStr">
        <is>
          <t>Vínculos entre hábitats, especies, comunidades y procesos ecológicos entre las partes altas y bajas del cauce de una 
corriente o de una red de ellas.</t>
        </is>
      </c>
      <c r="AH68" s="2" t="inlineStr">
        <is>
          <t>pikisuunaline ühendatus</t>
        </is>
      </c>
      <c r="AI68" s="2" t="inlineStr">
        <is>
          <t>3</t>
        </is>
      </c>
      <c r="AJ68" s="2" t="inlineStr">
        <is>
          <t/>
        </is>
      </c>
      <c r="AK68" t="inlineStr">
        <is>
          <t>vooluvee teekonnad kogu jõestikus ülemjooksust kuni suudmeni</t>
        </is>
      </c>
      <c r="AL68" s="2" t="inlineStr">
        <is>
          <t>pitkittäissuuntaiset yhteydet</t>
        </is>
      </c>
      <c r="AM68" s="2" t="inlineStr">
        <is>
          <t>3</t>
        </is>
      </c>
      <c r="AN68" s="2" t="inlineStr">
        <is>
          <t/>
        </is>
      </c>
      <c r="AO68" t="inlineStr">
        <is>
          <t>virtaavan veden reitistö koko pituudelta alkulähteiltä suistoon</t>
        </is>
      </c>
      <c r="AP68" s="2" t="inlineStr">
        <is>
          <t>connectivité longitudinale</t>
        </is>
      </c>
      <c r="AQ68" s="2" t="inlineStr">
        <is>
          <t>3</t>
        </is>
      </c>
      <c r="AR68" s="2" t="inlineStr">
        <is>
          <t/>
        </is>
      </c>
      <c r="AS68" t="inlineStr">
        <is>
          <t>lien entre des habitats, des espèces, des communautés et des 
processus écologiques entre les portions amont et aval d'un cours d'eau 
ou d'un réseau formant corridor</t>
        </is>
      </c>
      <c r="AT68" s="2" t="inlineStr">
        <is>
          <t>fadnascacht</t>
        </is>
      </c>
      <c r="AU68" s="2" t="inlineStr">
        <is>
          <t>3</t>
        </is>
      </c>
      <c r="AV68" s="2" t="inlineStr">
        <is>
          <t/>
        </is>
      </c>
      <c r="AW68" t="inlineStr">
        <is>
          <t/>
        </is>
      </c>
      <c r="AX68" s="2" t="inlineStr">
        <is>
          <t>longitudinalna povezanost</t>
        </is>
      </c>
      <c r="AY68" s="2" t="inlineStr">
        <is>
          <t>3</t>
        </is>
      </c>
      <c r="AZ68" s="2" t="inlineStr">
        <is>
          <t/>
        </is>
      </c>
      <c r="BA68" t="inlineStr">
        <is>
          <t/>
        </is>
      </c>
      <c r="BB68" s="2" t="inlineStr">
        <is>
          <t>hosszirányú összeköttetés</t>
        </is>
      </c>
      <c r="BC68" s="2" t="inlineStr">
        <is>
          <t>3</t>
        </is>
      </c>
      <c r="BD68" s="2" t="inlineStr">
        <is>
          <t/>
        </is>
      </c>
      <c r="BE68" t="inlineStr">
        <is>
          <t/>
        </is>
      </c>
      <c r="BF68" s="2" t="inlineStr">
        <is>
          <t>connettività longitudinale</t>
        </is>
      </c>
      <c r="BG68" s="2" t="inlineStr">
        <is>
          <t>3</t>
        </is>
      </c>
      <c r="BH68" s="2" t="inlineStr">
        <is>
          <t/>
        </is>
      </c>
      <c r="BI68" t="inlineStr">
        <is>
          <t>scambio fra
habitat a monte e a valle di un corso d’acqua all’interno dello
stesso bacino imbrifero nonché fra il corso d’acqua principale
e gli affluenti</t>
        </is>
      </c>
      <c r="BJ68" s="2" t="inlineStr">
        <is>
          <t>išilginės jungtys</t>
        </is>
      </c>
      <c r="BK68" s="2" t="inlineStr">
        <is>
          <t>3</t>
        </is>
      </c>
      <c r="BL68" s="2" t="inlineStr">
        <is>
          <t/>
        </is>
      </c>
      <c r="BM68" t="inlineStr">
        <is>
          <t/>
        </is>
      </c>
      <c r="BN68" s="2" t="inlineStr">
        <is>
          <t>gareniskā savienotība</t>
        </is>
      </c>
      <c r="BO68" s="2" t="inlineStr">
        <is>
          <t>2</t>
        </is>
      </c>
      <c r="BP68" s="2" t="inlineStr">
        <is>
          <t/>
        </is>
      </c>
      <c r="BQ68" t="inlineStr">
        <is>
          <t/>
        </is>
      </c>
      <c r="BR68" s="2" t="inlineStr">
        <is>
          <t>konnettività lonġitudinali</t>
        </is>
      </c>
      <c r="BS68" s="2" t="inlineStr">
        <is>
          <t>3</t>
        </is>
      </c>
      <c r="BT68" s="2" t="inlineStr">
        <is>
          <t/>
        </is>
      </c>
      <c r="BU68" t="inlineStr">
        <is>
          <t>konnettività permezz ta' mogħdijiet tul nixxiegħa jew xmara, f'sistema ta' nixxigħat, mis-sors sal-estwarju, jew mis-sors ta' kanal tal-marea tal-iżbokk tagħha</t>
        </is>
      </c>
      <c r="BV68" s="2" t="inlineStr">
        <is>
          <t>longitudinale connectiviteit</t>
        </is>
      </c>
      <c r="BW68" s="2" t="inlineStr">
        <is>
          <t>3</t>
        </is>
      </c>
      <c r="BX68" s="2" t="inlineStr">
        <is>
          <t/>
        </is>
      </c>
      <c r="BY68" t="inlineStr">
        <is>
          <t>mate waarin water en sediment van bron naar monding kunnen stromen</t>
        </is>
      </c>
      <c r="BZ68" s="2" t="inlineStr">
        <is>
          <t>podłużna łączność</t>
        </is>
      </c>
      <c r="CA68" s="2" t="inlineStr">
        <is>
          <t>2</t>
        </is>
      </c>
      <c r="CB68" s="2" t="inlineStr">
        <is>
          <t/>
        </is>
      </c>
      <c r="CC68" t="inlineStr">
        <is>
          <t/>
        </is>
      </c>
      <c r="CD68" s="2" t="inlineStr">
        <is>
          <t>conectividade longitudinal|
conectividade hidrológica longitudinal</t>
        </is>
      </c>
      <c r="CE68" s="2" t="inlineStr">
        <is>
          <t>3|
3</t>
        </is>
      </c>
      <c r="CF68" s="2" t="inlineStr">
        <is>
          <t xml:space="preserve">|
</t>
        </is>
      </c>
      <c r="CG68" t="inlineStr">
        <is>
          <t>&lt;div&gt;Existência de passagens entre as diferentes partes de um rio, e 
entre o rio e os seus tributários, ao longo do eixo desse rio, que permite o movimento de indivíduos, 
energia e massa (sedimentos, nutrientes, detritos) entre as diferentes porções do mesmo.&lt;/div&gt;</t>
        </is>
      </c>
      <c r="CH68" s="2" t="inlineStr">
        <is>
          <t>conectivitate longitudinală|
conectivitate hidrologică longitudinală</t>
        </is>
      </c>
      <c r="CI68" s="2" t="inlineStr">
        <is>
          <t>3|
3</t>
        </is>
      </c>
      <c r="CJ68" s="2" t="inlineStr">
        <is>
          <t xml:space="preserve">|
</t>
        </is>
      </c>
      <c r="CK68" t="inlineStr">
        <is>
          <t/>
        </is>
      </c>
      <c r="CL68" s="2" t="inlineStr">
        <is>
          <t>pozdĺžna prepojenosť|
pozdĺžna spojitosť</t>
        </is>
      </c>
      <c r="CM68" s="2" t="inlineStr">
        <is>
          <t>3|
3</t>
        </is>
      </c>
      <c r="CN68" s="2" t="inlineStr">
        <is>
          <t xml:space="preserve">|
</t>
        </is>
      </c>
      <c r="CO68" t="inlineStr">
        <is>
          <t>jav prepojenia úsekov vodného toku prenosom vody a materiálu v pozdĺžno-horizontálnom 
smere</t>
        </is>
      </c>
      <c r="CP68" s="2" t="inlineStr">
        <is>
          <t>vzdolžna povezljivost</t>
        </is>
      </c>
      <c r="CQ68" s="2" t="inlineStr">
        <is>
          <t>3</t>
        </is>
      </c>
      <c r="CR68" s="2" t="inlineStr">
        <is>
          <t/>
        </is>
      </c>
      <c r="CS68" t="inlineStr">
        <is>
          <t/>
        </is>
      </c>
      <c r="CT68" s="2" t="inlineStr">
        <is>
          <t>longitudinell konnektivitet</t>
        </is>
      </c>
      <c r="CU68" s="2" t="inlineStr">
        <is>
          <t>3</t>
        </is>
      </c>
      <c r="CV68" s="2" t="inlineStr">
        <is>
          <t/>
        </is>
      </c>
      <c r="CW68" t="inlineStr">
        <is>
          <t>kontakten 
uppströms och nedströms i ett vattendrag</t>
        </is>
      </c>
    </row>
    <row r="69">
      <c r="A69" s="1" t="str">
        <f>HYPERLINK("https://iate.europa.eu/entry/result/3628486/all", "3628486")</f>
        <v>3628486</v>
      </c>
      <c r="B69" t="inlineStr">
        <is>
          <t>SCIENCE;ENVIRONMENT</t>
        </is>
      </c>
      <c r="C69" t="inlineStr">
        <is>
          <t>SCIENCE|natural and applied sciences|earth sciences|hydrology;ENVIRONMENT|natural environment|geophysical environment|watercourse</t>
        </is>
      </c>
      <c r="D69" t="inlineStr">
        <is>
          <t>yes</t>
        </is>
      </c>
      <c r="E69" t="inlineStr">
        <is>
          <t/>
        </is>
      </c>
      <c r="F69" t="inlineStr">
        <is>
          <t/>
        </is>
      </c>
      <c r="G69" t="inlineStr">
        <is>
          <t/>
        </is>
      </c>
      <c r="H69" t="inlineStr">
        <is>
          <t/>
        </is>
      </c>
      <c r="I69" t="inlineStr">
        <is>
          <t/>
        </is>
      </c>
      <c r="J69" s="2" t="inlineStr">
        <is>
          <t>říční systém|
říční soustava|
říční síť</t>
        </is>
      </c>
      <c r="K69" s="2" t="inlineStr">
        <is>
          <t>3|
2|
2</t>
        </is>
      </c>
      <c r="L69" s="2" t="inlineStr">
        <is>
          <t xml:space="preserve">|
|
</t>
        </is>
      </c>
      <c r="M69" t="inlineStr">
        <is>
          <t>uspořádání přítoků a průběh hlavního vodního toku v &lt;a href="https://iate.europa.eu/entry/result/749210/cs" target="_blank"&gt;povodí&lt;/a&gt;</t>
        </is>
      </c>
      <c r="N69" t="inlineStr">
        <is>
          <t/>
        </is>
      </c>
      <c r="O69" t="inlineStr">
        <is>
          <t/>
        </is>
      </c>
      <c r="P69" t="inlineStr">
        <is>
          <t/>
        </is>
      </c>
      <c r="Q69" t="inlineStr">
        <is>
          <t/>
        </is>
      </c>
      <c r="R69" t="inlineStr">
        <is>
          <t/>
        </is>
      </c>
      <c r="S69" t="inlineStr">
        <is>
          <t/>
        </is>
      </c>
      <c r="T69" t="inlineStr">
        <is>
          <t/>
        </is>
      </c>
      <c r="U69" t="inlineStr">
        <is>
          <t/>
        </is>
      </c>
      <c r="V69" s="2" t="inlineStr">
        <is>
          <t>ποτάμιο σύστημα|
σύστημα ποταμού</t>
        </is>
      </c>
      <c r="W69" s="2" t="inlineStr">
        <is>
          <t>3|
3</t>
        </is>
      </c>
      <c r="X69" s="2" t="inlineStr">
        <is>
          <t xml:space="preserve">|
</t>
        </is>
      </c>
      <c r="Y69" t="inlineStr">
        <is>
          <t>σύστημα αποτελούμενο από έναν ποταμό και τους παραποτάμους αυτού</t>
        </is>
      </c>
      <c r="Z69" s="2" t="inlineStr">
        <is>
          <t>river system</t>
        </is>
      </c>
      <c r="AA69" s="2" t="inlineStr">
        <is>
          <t>3</t>
        </is>
      </c>
      <c r="AB69" s="2" t="inlineStr">
        <is>
          <t/>
        </is>
      </c>
      <c r="AC69" t="inlineStr">
        <is>
          <t>river and its tributaries</t>
        </is>
      </c>
      <c r="AD69" s="2" t="inlineStr">
        <is>
          <t>sistema fluvial</t>
        </is>
      </c>
      <c r="AE69" s="2" t="inlineStr">
        <is>
          <t>2</t>
        </is>
      </c>
      <c r="AF69" s="2" t="inlineStr">
        <is>
          <t/>
        </is>
      </c>
      <c r="AG69" t="inlineStr">
        <is>
          <t>Río que desemboca en el mar y todos los arroyos menores que afluyen a él.</t>
        </is>
      </c>
      <c r="AH69" t="inlineStr">
        <is>
          <t/>
        </is>
      </c>
      <c r="AI69" t="inlineStr">
        <is>
          <t/>
        </is>
      </c>
      <c r="AJ69" t="inlineStr">
        <is>
          <t/>
        </is>
      </c>
      <c r="AK69" t="inlineStr">
        <is>
          <t/>
        </is>
      </c>
      <c r="AL69" t="inlineStr">
        <is>
          <t/>
        </is>
      </c>
      <c r="AM69" t="inlineStr">
        <is>
          <t/>
        </is>
      </c>
      <c r="AN69" t="inlineStr">
        <is>
          <t/>
        </is>
      </c>
      <c r="AO69" t="inlineStr">
        <is>
          <t/>
        </is>
      </c>
      <c r="AP69" t="inlineStr">
        <is>
          <t/>
        </is>
      </c>
      <c r="AQ69" t="inlineStr">
        <is>
          <t/>
        </is>
      </c>
      <c r="AR69" t="inlineStr">
        <is>
          <t/>
        </is>
      </c>
      <c r="AS69" t="inlineStr">
        <is>
          <t/>
        </is>
      </c>
      <c r="AT69" s="2" t="inlineStr">
        <is>
          <t>abhainnchóras</t>
        </is>
      </c>
      <c r="AU69" s="2" t="inlineStr">
        <is>
          <t>3</t>
        </is>
      </c>
      <c r="AV69" s="2" t="inlineStr">
        <is>
          <t/>
        </is>
      </c>
      <c r="AW69" t="inlineStr">
        <is>
          <t/>
        </is>
      </c>
      <c r="AX69" t="inlineStr">
        <is>
          <t/>
        </is>
      </c>
      <c r="AY69" t="inlineStr">
        <is>
          <t/>
        </is>
      </c>
      <c r="AZ69" t="inlineStr">
        <is>
          <t/>
        </is>
      </c>
      <c r="BA69" t="inlineStr">
        <is>
          <t/>
        </is>
      </c>
      <c r="BB69" t="inlineStr">
        <is>
          <t/>
        </is>
      </c>
      <c r="BC69" t="inlineStr">
        <is>
          <t/>
        </is>
      </c>
      <c r="BD69" t="inlineStr">
        <is>
          <t/>
        </is>
      </c>
      <c r="BE69" t="inlineStr">
        <is>
          <t/>
        </is>
      </c>
      <c r="BF69" t="inlineStr">
        <is>
          <t/>
        </is>
      </c>
      <c r="BG69" t="inlineStr">
        <is>
          <t/>
        </is>
      </c>
      <c r="BH69" t="inlineStr">
        <is>
          <t/>
        </is>
      </c>
      <c r="BI69" t="inlineStr">
        <is>
          <t/>
        </is>
      </c>
      <c r="BJ69" s="2" t="inlineStr">
        <is>
          <t>upių sistema|
upynas</t>
        </is>
      </c>
      <c r="BK69" s="2" t="inlineStr">
        <is>
          <t>3|
3</t>
        </is>
      </c>
      <c r="BL69" s="2" t="inlineStr">
        <is>
          <t xml:space="preserve">|
</t>
        </is>
      </c>
      <c r="BM69" t="inlineStr">
        <is>
          <t/>
        </is>
      </c>
      <c r="BN69" t="inlineStr">
        <is>
          <t/>
        </is>
      </c>
      <c r="BO69" t="inlineStr">
        <is>
          <t/>
        </is>
      </c>
      <c r="BP69" t="inlineStr">
        <is>
          <t/>
        </is>
      </c>
      <c r="BQ69" t="inlineStr">
        <is>
          <t/>
        </is>
      </c>
      <c r="BR69" t="inlineStr">
        <is>
          <t/>
        </is>
      </c>
      <c r="BS69" t="inlineStr">
        <is>
          <t/>
        </is>
      </c>
      <c r="BT69" t="inlineStr">
        <is>
          <t/>
        </is>
      </c>
      <c r="BU69" t="inlineStr">
        <is>
          <t/>
        </is>
      </c>
      <c r="BV69" t="inlineStr">
        <is>
          <t/>
        </is>
      </c>
      <c r="BW69" t="inlineStr">
        <is>
          <t/>
        </is>
      </c>
      <c r="BX69" t="inlineStr">
        <is>
          <t/>
        </is>
      </c>
      <c r="BY69" t="inlineStr">
        <is>
          <t/>
        </is>
      </c>
      <c r="BZ69" s="2" t="inlineStr">
        <is>
          <t>system rzeczny</t>
        </is>
      </c>
      <c r="CA69" s="2" t="inlineStr">
        <is>
          <t>3</t>
        </is>
      </c>
      <c r="CB69" s="2" t="inlineStr">
        <is>
          <t/>
        </is>
      </c>
      <c r="CC69" t="inlineStr">
        <is>
          <t>rzeka główna wraz ze wszystkimi dopływami</t>
        </is>
      </c>
      <c r="CD69" s="2" t="inlineStr">
        <is>
          <t>sistema fluvial</t>
        </is>
      </c>
      <c r="CE69" s="2" t="inlineStr">
        <is>
          <t>3</t>
        </is>
      </c>
      <c r="CF69" s="2" t="inlineStr">
        <is>
          <t/>
        </is>
      </c>
      <c r="CG69" t="inlineStr">
        <is>
          <t/>
        </is>
      </c>
      <c r="CH69" t="inlineStr">
        <is>
          <t/>
        </is>
      </c>
      <c r="CI69" t="inlineStr">
        <is>
          <t/>
        </is>
      </c>
      <c r="CJ69" t="inlineStr">
        <is>
          <t/>
        </is>
      </c>
      <c r="CK69" t="inlineStr">
        <is>
          <t/>
        </is>
      </c>
      <c r="CL69" t="inlineStr">
        <is>
          <t/>
        </is>
      </c>
      <c r="CM69" t="inlineStr">
        <is>
          <t/>
        </is>
      </c>
      <c r="CN69" t="inlineStr">
        <is>
          <t/>
        </is>
      </c>
      <c r="CO69" t="inlineStr">
        <is>
          <t/>
        </is>
      </c>
      <c r="CP69" s="2" t="inlineStr">
        <is>
          <t>rečni sistem</t>
        </is>
      </c>
      <c r="CQ69" s="2" t="inlineStr">
        <is>
          <t>3</t>
        </is>
      </c>
      <c r="CR69" s="2" t="inlineStr">
        <is>
          <t/>
        </is>
      </c>
      <c r="CS69" t="inlineStr">
        <is>
          <t>glavna reka s pritoki kot del rečne mreže</t>
        </is>
      </c>
      <c r="CT69" t="inlineStr">
        <is>
          <t/>
        </is>
      </c>
      <c r="CU69" t="inlineStr">
        <is>
          <t/>
        </is>
      </c>
      <c r="CV69" t="inlineStr">
        <is>
          <t/>
        </is>
      </c>
      <c r="CW69" t="inlineStr">
        <is>
          <t/>
        </is>
      </c>
    </row>
    <row r="70">
      <c r="A70" s="1" t="str">
        <f>HYPERLINK("https://iate.europa.eu/entry/result/3628487/all", "3628487")</f>
        <v>3628487</v>
      </c>
      <c r="B70" t="inlineStr">
        <is>
          <t>ENVIRONMENT</t>
        </is>
      </c>
      <c r="C70" t="inlineStr">
        <is>
          <t>ENVIRONMENT|natural environment|physical environment</t>
        </is>
      </c>
      <c r="D70" t="inlineStr">
        <is>
          <t>yes</t>
        </is>
      </c>
      <c r="E70" t="inlineStr">
        <is>
          <t/>
        </is>
      </c>
      <c r="F70" t="inlineStr">
        <is>
          <t/>
        </is>
      </c>
      <c r="G70" t="inlineStr">
        <is>
          <t/>
        </is>
      </c>
      <c r="H70" t="inlineStr">
        <is>
          <t/>
        </is>
      </c>
      <c r="I70" t="inlineStr">
        <is>
          <t/>
        </is>
      </c>
      <c r="J70" t="inlineStr">
        <is>
          <t/>
        </is>
      </c>
      <c r="K70" t="inlineStr">
        <is>
          <t/>
        </is>
      </c>
      <c r="L70" t="inlineStr">
        <is>
          <t/>
        </is>
      </c>
      <c r="M70" t="inlineStr">
        <is>
          <t/>
        </is>
      </c>
      <c r="N70" t="inlineStr">
        <is>
          <t/>
        </is>
      </c>
      <c r="O70" t="inlineStr">
        <is>
          <t/>
        </is>
      </c>
      <c r="P70" t="inlineStr">
        <is>
          <t/>
        </is>
      </c>
      <c r="Q70" t="inlineStr">
        <is>
          <t/>
        </is>
      </c>
      <c r="R70" t="inlineStr">
        <is>
          <t/>
        </is>
      </c>
      <c r="S70" t="inlineStr">
        <is>
          <t/>
        </is>
      </c>
      <c r="T70" t="inlineStr">
        <is>
          <t/>
        </is>
      </c>
      <c r="U70" t="inlineStr">
        <is>
          <t/>
        </is>
      </c>
      <c r="V70" s="2" t="inlineStr">
        <is>
          <t>ικανοποιητική έκταση αναφοράς</t>
        </is>
      </c>
      <c r="W70" s="2" t="inlineStr">
        <is>
          <t>3</t>
        </is>
      </c>
      <c r="X70" s="2" t="inlineStr">
        <is>
          <t/>
        </is>
      </c>
      <c r="Y70" t="inlineStr">
        <is>
          <t>συνολική έκταση ενός τύπου οικοτόπου σε μια δεδομένη βιογεωγραφική περιοχή ή θαλάσσια περιοχή σε εθνικό επίπεδο που θεωρείται η ελάχιστη απαραίτητη για τη διασφάλιση της μακροπρόθεσμης βιωσιμότητας του τύπου οικοτόπου και των ειδών του καθώς και όλων των σημαντικών οικολογικών του παραλλαγών στην περιοχή της φυσικής του κατανομής και η οποία αποτελείται από την έκταση του τύπου οικοτόπου και, εάν αυτή η έκταση δεν είναι επαρκής, από την έκταση που απαιτείται για την αποκατάσταση του τύπου οικοτόπου</t>
        </is>
      </c>
      <c r="Z70" s="2" t="inlineStr">
        <is>
          <t>favourable reference area</t>
        </is>
      </c>
      <c r="AA70" s="2" t="inlineStr">
        <is>
          <t>3</t>
        </is>
      </c>
      <c r="AB70" s="2" t="inlineStr">
        <is>
          <t/>
        </is>
      </c>
      <c r="AC70" t="inlineStr">
        <is>
          <t>total area of a habitat type in a given 
biogeographical region or marine region at national level that is considered the 
minimum necessary to ensure the long-term viability of the habitat type and its 
species, and all its significant ecological variations in its natural range, and which is 
composed of the area of the habitat type and, if that area is not sufficient, the area 
necessary for the re-establishment of the habitat type</t>
        </is>
      </c>
      <c r="AD70" s="2" t="inlineStr">
        <is>
          <t>superficie de referencia favorable</t>
        </is>
      </c>
      <c r="AE70" s="2" t="inlineStr">
        <is>
          <t>2</t>
        </is>
      </c>
      <c r="AF70" s="2" t="inlineStr">
        <is>
          <t/>
        </is>
      </c>
      <c r="AG70" t="inlineStr">
        <is>
          <t>&lt;div&gt;
Área total de un tipo de hábitat que
se considera la mínima necesaria para garantizar la viabilidad a largo plazo
del tipo de hábitat y de sus especies. &lt;/div&gt;</t>
        </is>
      </c>
      <c r="AH70" t="inlineStr">
        <is>
          <t/>
        </is>
      </c>
      <c r="AI70" t="inlineStr">
        <is>
          <t/>
        </is>
      </c>
      <c r="AJ70" t="inlineStr">
        <is>
          <t/>
        </is>
      </c>
      <c r="AK70" t="inlineStr">
        <is>
          <t/>
        </is>
      </c>
      <c r="AL70" t="inlineStr">
        <is>
          <t/>
        </is>
      </c>
      <c r="AM70" t="inlineStr">
        <is>
          <t/>
        </is>
      </c>
      <c r="AN70" t="inlineStr">
        <is>
          <t/>
        </is>
      </c>
      <c r="AO70" t="inlineStr">
        <is>
          <t/>
        </is>
      </c>
      <c r="AP70" t="inlineStr">
        <is>
          <t/>
        </is>
      </c>
      <c r="AQ70" t="inlineStr">
        <is>
          <t/>
        </is>
      </c>
      <c r="AR70" t="inlineStr">
        <is>
          <t/>
        </is>
      </c>
      <c r="AS70" t="inlineStr">
        <is>
          <t/>
        </is>
      </c>
      <c r="AT70" s="2" t="inlineStr">
        <is>
          <t>limistéar tagartha fabhrach</t>
        </is>
      </c>
      <c r="AU70" s="2" t="inlineStr">
        <is>
          <t>3</t>
        </is>
      </c>
      <c r="AV70" s="2" t="inlineStr">
        <is>
          <t/>
        </is>
      </c>
      <c r="AW70" t="inlineStr">
        <is>
          <t/>
        </is>
      </c>
      <c r="AX70" t="inlineStr">
        <is>
          <t/>
        </is>
      </c>
      <c r="AY70" t="inlineStr">
        <is>
          <t/>
        </is>
      </c>
      <c r="AZ70" t="inlineStr">
        <is>
          <t/>
        </is>
      </c>
      <c r="BA70" t="inlineStr">
        <is>
          <t/>
        </is>
      </c>
      <c r="BB70" t="inlineStr">
        <is>
          <t/>
        </is>
      </c>
      <c r="BC70" t="inlineStr">
        <is>
          <t/>
        </is>
      </c>
      <c r="BD70" t="inlineStr">
        <is>
          <t/>
        </is>
      </c>
      <c r="BE70" t="inlineStr">
        <is>
          <t/>
        </is>
      </c>
      <c r="BF70" s="2" t="inlineStr">
        <is>
          <t>superficie di riferimento favorevole</t>
        </is>
      </c>
      <c r="BG70" s="2" t="inlineStr">
        <is>
          <t>3</t>
        </is>
      </c>
      <c r="BH70" s="2" t="inlineStr">
        <is>
          <t/>
        </is>
      </c>
      <c r="BI70" t="inlineStr">
        <is>
          <t>superficie totale di un tipo di habitat in una data regione biogeografica o marina a livello nazionale che è considerata il minimo necessario per garantire la sostenibilità a lungo termine del tipo di habitat e delle specie che ospita, e di tutte le sue variazioni ecologiche significative nella sua area di ripartizione naturale, costituita dalla superficie del tipo di habitat e, se tale superficie non è sufficiente, da quella necessaria per il ripristino del tipo di habitat</t>
        </is>
      </c>
      <c r="BJ70" s="2" t="inlineStr">
        <is>
          <t>palankus referencinis plotas</t>
        </is>
      </c>
      <c r="BK70" s="2" t="inlineStr">
        <is>
          <t>3</t>
        </is>
      </c>
      <c r="BL70" s="2" t="inlineStr">
        <is>
          <t/>
        </is>
      </c>
      <c r="BM70" t="inlineStr">
        <is>
          <t>nacionaliniu mastu bendras tam tikro tipo buveinių tam tikrame biogeografiniame regione arba jūrų regione plotas, kuris laikomas būtinu norint užtikrinti ilgalaikį to tipo buveinių ir jose gyvenančių rūšių bei visų reikšmingų ekologinių variacijų natūralaus paplitimo areale gyvybingumą ir kurį sudaro to tipo buveinių plotas ir, jei to ploto nepakanka, plotas, būtinas to tipo buveinėms iš naujo įkurti</t>
        </is>
      </c>
      <c r="BN70" t="inlineStr">
        <is>
          <t/>
        </is>
      </c>
      <c r="BO70" t="inlineStr">
        <is>
          <t/>
        </is>
      </c>
      <c r="BP70" t="inlineStr">
        <is>
          <t/>
        </is>
      </c>
      <c r="BQ70" t="inlineStr">
        <is>
          <t/>
        </is>
      </c>
      <c r="BR70" t="inlineStr">
        <is>
          <t/>
        </is>
      </c>
      <c r="BS70" t="inlineStr">
        <is>
          <t/>
        </is>
      </c>
      <c r="BT70" t="inlineStr">
        <is>
          <t/>
        </is>
      </c>
      <c r="BU70" t="inlineStr">
        <is>
          <t/>
        </is>
      </c>
      <c r="BV70" t="inlineStr">
        <is>
          <t/>
        </is>
      </c>
      <c r="BW70" t="inlineStr">
        <is>
          <t/>
        </is>
      </c>
      <c r="BX70" t="inlineStr">
        <is>
          <t/>
        </is>
      </c>
      <c r="BY70" t="inlineStr">
        <is>
          <t/>
        </is>
      </c>
      <c r="BZ70" s="2" t="inlineStr">
        <is>
          <t>właściwy obszar odniesienia</t>
        </is>
      </c>
      <c r="CA70" s="2" t="inlineStr">
        <is>
          <t>3</t>
        </is>
      </c>
      <c r="CB70" s="2" t="inlineStr">
        <is>
          <t/>
        </is>
      </c>
      <c r="CC70" t="inlineStr">
        <is>
          <t>całkowity obszar typu siedliska w danym regionie biogeograficznym lub regionie morskim na poziomie krajowym, który to obszar uznaje się za minimum niezbędne do zapewnienia długoterminowej żywotności typu siedliska i zamieszkujących je gatunków oraz wszystkich istotnych odmian ekologicznych w jego naturalnym zasięgu i który obejmuje obszar typu siedliska, a także, jeśli obszar ten nie jest wystarczający, obszar niezbędny do przywrócenia typu siedliska</t>
        </is>
      </c>
      <c r="CD70" s="2" t="inlineStr">
        <is>
          <t>superfície de referência favorável</t>
        </is>
      </c>
      <c r="CE70" s="2" t="inlineStr">
        <is>
          <t>3</t>
        </is>
      </c>
      <c r="CF70" s="2" t="inlineStr">
        <is>
          <t/>
        </is>
      </c>
      <c r="CG70" t="inlineStr">
        <is>
          <t>Área total de um tipo de &lt;i&gt;habitat&lt;/i&gt; numa determinada região biogeográfica ou região marinha a nível nacional que é considerada o mínimo necessário para garantir a viabilidade a longo prazo do tipo de &lt;i&gt;habitat&lt;/i&gt; e respetivas espécies, e todas as suas variações ecológicas significativas na sua área de distribuição natural, e que é composta pela área do tipo de &lt;i&gt;habitat&lt;/i&gt; e, se essa área não for suficiente, pela área necessária ao restabelecimento do tipo de &lt;i&gt;habitat&lt;/i&gt;.</t>
        </is>
      </c>
      <c r="CH70" t="inlineStr">
        <is>
          <t/>
        </is>
      </c>
      <c r="CI70" t="inlineStr">
        <is>
          <t/>
        </is>
      </c>
      <c r="CJ70" t="inlineStr">
        <is>
          <t/>
        </is>
      </c>
      <c r="CK70" t="inlineStr">
        <is>
          <t/>
        </is>
      </c>
      <c r="CL70" t="inlineStr">
        <is>
          <t/>
        </is>
      </c>
      <c r="CM70" t="inlineStr">
        <is>
          <t/>
        </is>
      </c>
      <c r="CN70" t="inlineStr">
        <is>
          <t/>
        </is>
      </c>
      <c r="CO70" t="inlineStr">
        <is>
          <t/>
        </is>
      </c>
      <c r="CP70" s="2" t="inlineStr">
        <is>
          <t>ugodno referenčno območje</t>
        </is>
      </c>
      <c r="CQ70" s="2" t="inlineStr">
        <is>
          <t>3</t>
        </is>
      </c>
      <c r="CR70" s="2" t="inlineStr">
        <is>
          <t/>
        </is>
      </c>
      <c r="CS70" t="inlineStr">
        <is>
          <t>celotno območje habitatnega tipa v določeni biogeografski ali morski regiji na nacionalni ravni, ki se šteje za minimalno potrebno za zagotovitev dolgoročne sposobnosti preživetja habitatnega tipa in njegovih vrst, ter vseh njegovih pomembnih ekoloških sprememb v njegovem naravnem območju razširjenosti, ki ga sestavljajo območje habitatnega tipa in, če navedeno območje ni zadostno, območje, potrebno za ponovno vzpostavitev habitatnega tipa</t>
        </is>
      </c>
      <c r="CT70" t="inlineStr">
        <is>
          <t/>
        </is>
      </c>
      <c r="CU70" t="inlineStr">
        <is>
          <t/>
        </is>
      </c>
      <c r="CV70" t="inlineStr">
        <is>
          <t/>
        </is>
      </c>
      <c r="CW70" t="inlineStr">
        <is>
          <t/>
        </is>
      </c>
    </row>
    <row r="71">
      <c r="A71" s="1" t="str">
        <f>HYPERLINK("https://iate.europa.eu/entry/result/3628488/all", "3628488")</f>
        <v>3628488</v>
      </c>
      <c r="B71" t="inlineStr">
        <is>
          <t>ENVIRONMENT</t>
        </is>
      </c>
      <c r="C71" t="inlineStr">
        <is>
          <t>ENVIRONMENT|natural environment|physical environment|ecosystem</t>
        </is>
      </c>
      <c r="D71" t="inlineStr">
        <is>
          <t>yes</t>
        </is>
      </c>
      <c r="E71" t="inlineStr">
        <is>
          <t/>
        </is>
      </c>
      <c r="F71" t="inlineStr">
        <is>
          <t/>
        </is>
      </c>
      <c r="G71" t="inlineStr">
        <is>
          <t/>
        </is>
      </c>
      <c r="H71" t="inlineStr">
        <is>
          <t/>
        </is>
      </c>
      <c r="I71" t="inlineStr">
        <is>
          <t/>
        </is>
      </c>
      <c r="J71" t="inlineStr">
        <is>
          <t/>
        </is>
      </c>
      <c r="K71" t="inlineStr">
        <is>
          <t/>
        </is>
      </c>
      <c r="L71" t="inlineStr">
        <is>
          <t/>
        </is>
      </c>
      <c r="M71" t="inlineStr">
        <is>
          <t/>
        </is>
      </c>
      <c r="N71" t="inlineStr">
        <is>
          <t/>
        </is>
      </c>
      <c r="O71" t="inlineStr">
        <is>
          <t/>
        </is>
      </c>
      <c r="P71" t="inlineStr">
        <is>
          <t/>
        </is>
      </c>
      <c r="Q71" t="inlineStr">
        <is>
          <t/>
        </is>
      </c>
      <c r="R71" t="inlineStr">
        <is>
          <t/>
        </is>
      </c>
      <c r="S71" t="inlineStr">
        <is>
          <t/>
        </is>
      </c>
      <c r="T71" t="inlineStr">
        <is>
          <t/>
        </is>
      </c>
      <c r="U71" t="inlineStr">
        <is>
          <t/>
        </is>
      </c>
      <c r="V71" s="2" t="inlineStr">
        <is>
          <t>επαρκής ποιότητα οικοτόπου</t>
        </is>
      </c>
      <c r="W71" s="2" t="inlineStr">
        <is>
          <t>3</t>
        </is>
      </c>
      <c r="X71" s="2" t="inlineStr">
        <is>
          <t/>
        </is>
      </c>
      <c r="Y71" t="inlineStr">
        <is>
          <t>ποιότητα οικοτόπου ενός είδους που επιτρέπει την κάλυψη των οικολογικών απαιτήσεων ενός είδους σε οποιοδήποτε στάδιο του βιολογικού του κύκλου, έτσι ώστε να διατηρείται σε μακροπρόθεσμη βάση ως βιώσιμο συστατικό του οικοτόπου του στην περιοχή της φυσικής του κατανομής</t>
        </is>
      </c>
      <c r="Z71" s="2" t="inlineStr">
        <is>
          <t>sufficient quality of habitat</t>
        </is>
      </c>
      <c r="AA71" s="2" t="inlineStr">
        <is>
          <t>3</t>
        </is>
      </c>
      <c r="AB71" s="2" t="inlineStr">
        <is>
          <t/>
        </is>
      </c>
      <c r="AC71" t="inlineStr">
        <is>
          <t>quality of a habitat of a species which allows 
the ecological requirements of a species to be met at any stage of its biological cycle 
so that it is maintaining itself on a long-term basis as a viable component of its 
habitat in its natural range</t>
        </is>
      </c>
      <c r="AD71" t="inlineStr">
        <is>
          <t/>
        </is>
      </c>
      <c r="AE71" t="inlineStr">
        <is>
          <t/>
        </is>
      </c>
      <c r="AF71" t="inlineStr">
        <is>
          <t/>
        </is>
      </c>
      <c r="AG71" t="inlineStr">
        <is>
          <t/>
        </is>
      </c>
      <c r="AH71" t="inlineStr">
        <is>
          <t/>
        </is>
      </c>
      <c r="AI71" t="inlineStr">
        <is>
          <t/>
        </is>
      </c>
      <c r="AJ71" t="inlineStr">
        <is>
          <t/>
        </is>
      </c>
      <c r="AK71" t="inlineStr">
        <is>
          <t/>
        </is>
      </c>
      <c r="AL71" t="inlineStr">
        <is>
          <t/>
        </is>
      </c>
      <c r="AM71" t="inlineStr">
        <is>
          <t/>
        </is>
      </c>
      <c r="AN71" t="inlineStr">
        <is>
          <t/>
        </is>
      </c>
      <c r="AO71" t="inlineStr">
        <is>
          <t/>
        </is>
      </c>
      <c r="AP71" t="inlineStr">
        <is>
          <t/>
        </is>
      </c>
      <c r="AQ71" t="inlineStr">
        <is>
          <t/>
        </is>
      </c>
      <c r="AR71" t="inlineStr">
        <is>
          <t/>
        </is>
      </c>
      <c r="AS71" t="inlineStr">
        <is>
          <t/>
        </is>
      </c>
      <c r="AT71" s="2" t="inlineStr">
        <is>
          <t>cáilíocht leordhóthanach gnáthóige</t>
        </is>
      </c>
      <c r="AU71" s="2" t="inlineStr">
        <is>
          <t>3</t>
        </is>
      </c>
      <c r="AV71" s="2" t="inlineStr">
        <is>
          <t/>
        </is>
      </c>
      <c r="AW71" t="inlineStr">
        <is>
          <t/>
        </is>
      </c>
      <c r="AX71" t="inlineStr">
        <is>
          <t/>
        </is>
      </c>
      <c r="AY71" t="inlineStr">
        <is>
          <t/>
        </is>
      </c>
      <c r="AZ71" t="inlineStr">
        <is>
          <t/>
        </is>
      </c>
      <c r="BA71" t="inlineStr">
        <is>
          <t/>
        </is>
      </c>
      <c r="BB71" t="inlineStr">
        <is>
          <t/>
        </is>
      </c>
      <c r="BC71" t="inlineStr">
        <is>
          <t/>
        </is>
      </c>
      <c r="BD71" t="inlineStr">
        <is>
          <t/>
        </is>
      </c>
      <c r="BE71" t="inlineStr">
        <is>
          <t/>
        </is>
      </c>
      <c r="BF71" t="inlineStr">
        <is>
          <t/>
        </is>
      </c>
      <c r="BG71" t="inlineStr">
        <is>
          <t/>
        </is>
      </c>
      <c r="BH71" t="inlineStr">
        <is>
          <t/>
        </is>
      </c>
      <c r="BI71" t="inlineStr">
        <is>
          <t/>
        </is>
      </c>
      <c r="BJ71" s="2" t="inlineStr">
        <is>
          <t>pakankama buveinės kokybė</t>
        </is>
      </c>
      <c r="BK71" s="2" t="inlineStr">
        <is>
          <t>3</t>
        </is>
      </c>
      <c r="BL71" s="2" t="inlineStr">
        <is>
          <t/>
        </is>
      </c>
      <c r="BM71" t="inlineStr">
        <is>
          <t>rūšies buveinės kokybė, leidžianti patenkinti rūšies ekologinius poreikius bet kuriuo jos biologinio ciklo etapu taip, kad ji ilgą laiką savo natūraliame paplitimo areale išliktų gyvybingas savo buveinės komponentas</t>
        </is>
      </c>
      <c r="BN71" t="inlineStr">
        <is>
          <t/>
        </is>
      </c>
      <c r="BO71" t="inlineStr">
        <is>
          <t/>
        </is>
      </c>
      <c r="BP71" t="inlineStr">
        <is>
          <t/>
        </is>
      </c>
      <c r="BQ71" t="inlineStr">
        <is>
          <t/>
        </is>
      </c>
      <c r="BR71" t="inlineStr">
        <is>
          <t/>
        </is>
      </c>
      <c r="BS71" t="inlineStr">
        <is>
          <t/>
        </is>
      </c>
      <c r="BT71" t="inlineStr">
        <is>
          <t/>
        </is>
      </c>
      <c r="BU71" t="inlineStr">
        <is>
          <t/>
        </is>
      </c>
      <c r="BV71" t="inlineStr">
        <is>
          <t/>
        </is>
      </c>
      <c r="BW71" t="inlineStr">
        <is>
          <t/>
        </is>
      </c>
      <c r="BX71" t="inlineStr">
        <is>
          <t/>
        </is>
      </c>
      <c r="BY71" t="inlineStr">
        <is>
          <t/>
        </is>
      </c>
      <c r="BZ71" s="2" t="inlineStr">
        <is>
          <t>wystarczająca jakość siedliska</t>
        </is>
      </c>
      <c r="CA71" s="2" t="inlineStr">
        <is>
          <t>3</t>
        </is>
      </c>
      <c r="CB71" s="2" t="inlineStr">
        <is>
          <t/>
        </is>
      </c>
      <c r="CC71" t="inlineStr">
        <is>
          <t>jakość siedliska gatunku, która pozwala na spełnienie wymogów ekologicznych gatunku na każdym etapie jego cyklu biologicznego, tak aby gatunek ten sam utrzymywał się w skali długoterminowej jako trwały składnik swojego siedliska w jego naturalnym zasięgu</t>
        </is>
      </c>
      <c r="CD71" s="2" t="inlineStr">
        <is>
          <t>qualidade suficiente de &lt;i&gt;habitat&lt;/i&gt;</t>
        </is>
      </c>
      <c r="CE71" s="2" t="inlineStr">
        <is>
          <t>3</t>
        </is>
      </c>
      <c r="CF71" s="2" t="inlineStr">
        <is>
          <t/>
        </is>
      </c>
      <c r="CG71" t="inlineStr">
        <is>
          <t>Qualidade de um &lt;i&gt;habitat&lt;/i&gt; de espécies que permite satisfazer os requisitos ecológicos de uma espécie em qualquer fase do seu ciclo biológico de modo a que possa manter-se a longo prazo como uma componente viável do seu &lt;i&gt;habitat&lt;/i&gt; na sua área de distribuição natural.</t>
        </is>
      </c>
      <c r="CH71" t="inlineStr">
        <is>
          <t/>
        </is>
      </c>
      <c r="CI71" t="inlineStr">
        <is>
          <t/>
        </is>
      </c>
      <c r="CJ71" t="inlineStr">
        <is>
          <t/>
        </is>
      </c>
      <c r="CK71" t="inlineStr">
        <is>
          <t/>
        </is>
      </c>
      <c r="CL71" t="inlineStr">
        <is>
          <t/>
        </is>
      </c>
      <c r="CM71" t="inlineStr">
        <is>
          <t/>
        </is>
      </c>
      <c r="CN71" t="inlineStr">
        <is>
          <t/>
        </is>
      </c>
      <c r="CO71" t="inlineStr">
        <is>
          <t/>
        </is>
      </c>
      <c r="CP71" s="2" t="inlineStr">
        <is>
          <t>zadostna kakovost habitata</t>
        </is>
      </c>
      <c r="CQ71" s="2" t="inlineStr">
        <is>
          <t>3</t>
        </is>
      </c>
      <c r="CR71" s="2" t="inlineStr">
        <is>
          <t/>
        </is>
      </c>
      <c r="CS71" t="inlineStr">
        <is>
          <t>kakovost habitata vrste, ki omogoča izpolnjevanje ekoloških zahtev vrste v katerem koli stadiju njenega razvoja, da se sama dolgoročno ohranja kot preživetja sposobna sestavina svojega habitata v njegovem naravnem območju razširjenosti</t>
        </is>
      </c>
      <c r="CT71" t="inlineStr">
        <is>
          <t/>
        </is>
      </c>
      <c r="CU71" t="inlineStr">
        <is>
          <t/>
        </is>
      </c>
      <c r="CV71" t="inlineStr">
        <is>
          <t/>
        </is>
      </c>
      <c r="CW71" t="inlineStr">
        <is>
          <t/>
        </is>
      </c>
    </row>
    <row r="72">
      <c r="A72" s="1" t="str">
        <f>HYPERLINK("https://iate.europa.eu/entry/result/3628489/all", "3628489")</f>
        <v>3628489</v>
      </c>
      <c r="B72" t="inlineStr">
        <is>
          <t>SOCIAL QUESTIONS</t>
        </is>
      </c>
      <c r="C72" t="inlineStr">
        <is>
          <t>SOCIAL QUESTIONS|construction and town planning|town planning</t>
        </is>
      </c>
      <c r="D72" t="inlineStr">
        <is>
          <t>yes</t>
        </is>
      </c>
      <c r="E72" t="inlineStr">
        <is>
          <t/>
        </is>
      </c>
      <c r="F72" t="inlineStr">
        <is>
          <t/>
        </is>
      </c>
      <c r="G72" t="inlineStr">
        <is>
          <t/>
        </is>
      </c>
      <c r="H72" t="inlineStr">
        <is>
          <t/>
        </is>
      </c>
      <c r="I72" t="inlineStr">
        <is>
          <t/>
        </is>
      </c>
      <c r="J72" t="inlineStr">
        <is>
          <t/>
        </is>
      </c>
      <c r="K72" t="inlineStr">
        <is>
          <t/>
        </is>
      </c>
      <c r="L72" t="inlineStr">
        <is>
          <t/>
        </is>
      </c>
      <c r="M72" t="inlineStr">
        <is>
          <t/>
        </is>
      </c>
      <c r="N72" t="inlineStr">
        <is>
          <t/>
        </is>
      </c>
      <c r="O72" t="inlineStr">
        <is>
          <t/>
        </is>
      </c>
      <c r="P72" t="inlineStr">
        <is>
          <t/>
        </is>
      </c>
      <c r="Q72" t="inlineStr">
        <is>
          <t/>
        </is>
      </c>
      <c r="R72" t="inlineStr">
        <is>
          <t/>
        </is>
      </c>
      <c r="S72" t="inlineStr">
        <is>
          <t/>
        </is>
      </c>
      <c r="T72" t="inlineStr">
        <is>
          <t/>
        </is>
      </c>
      <c r="U72" t="inlineStr">
        <is>
          <t/>
        </is>
      </c>
      <c r="V72" s="2" t="inlineStr">
        <is>
          <t>αστική συγκόμωση</t>
        </is>
      </c>
      <c r="W72" s="2" t="inlineStr">
        <is>
          <t>3</t>
        </is>
      </c>
      <c r="X72" s="2" t="inlineStr">
        <is>
          <t/>
        </is>
      </c>
      <c r="Y72" t="inlineStr">
        <is>
          <t>συνολική έκταση δενδροκάλυψης εντός πόλεων και κωμοπόλεων και προαστίων, που υπολογίζεται με βάση τα δεδομένα πυκνότητας δενδροκάλυψης τα οποία παρέχονται από την υπηρεσία παρακολούθησης ξηράς του Copernicus, που συστάθηκε με τον κανονισμό (ΕΕ) 2021/696 του Ευρωπαϊκού Κοινοβουλίου και του Συμβουλίου</t>
        </is>
      </c>
      <c r="Z72" s="2" t="inlineStr">
        <is>
          <t>urban tree canopy cover</t>
        </is>
      </c>
      <c r="AA72" s="2" t="inlineStr">
        <is>
          <t>3</t>
        </is>
      </c>
      <c r="AB72" s="2" t="inlineStr">
        <is>
          <t/>
        </is>
      </c>
      <c r="AC72" t="inlineStr">
        <is>
          <t>total area of tree cover within cities and towns
and suburbs, calculated on the basis of the Tree Cover Density data provided by
the Copernicus Land Monitoring Service as established by Regulation (EU) 2021/696
of the European Parliament and of the Council</t>
        </is>
      </c>
      <c r="AD72" t="inlineStr">
        <is>
          <t/>
        </is>
      </c>
      <c r="AE72" t="inlineStr">
        <is>
          <t/>
        </is>
      </c>
      <c r="AF72" t="inlineStr">
        <is>
          <t/>
        </is>
      </c>
      <c r="AG72" t="inlineStr">
        <is>
          <t/>
        </is>
      </c>
      <c r="AH72" t="inlineStr">
        <is>
          <t/>
        </is>
      </c>
      <c r="AI72" t="inlineStr">
        <is>
          <t/>
        </is>
      </c>
      <c r="AJ72" t="inlineStr">
        <is>
          <t/>
        </is>
      </c>
      <c r="AK72" t="inlineStr">
        <is>
          <t/>
        </is>
      </c>
      <c r="AL72" t="inlineStr">
        <is>
          <t/>
        </is>
      </c>
      <c r="AM72" t="inlineStr">
        <is>
          <t/>
        </is>
      </c>
      <c r="AN72" t="inlineStr">
        <is>
          <t/>
        </is>
      </c>
      <c r="AO72" t="inlineStr">
        <is>
          <t/>
        </is>
      </c>
      <c r="AP72" t="inlineStr">
        <is>
          <t/>
        </is>
      </c>
      <c r="AQ72" t="inlineStr">
        <is>
          <t/>
        </is>
      </c>
      <c r="AR72" t="inlineStr">
        <is>
          <t/>
        </is>
      </c>
      <c r="AS72" t="inlineStr">
        <is>
          <t/>
        </is>
      </c>
      <c r="AT72" s="2" t="inlineStr">
        <is>
          <t>clúdach téastair crann uirbeach</t>
        </is>
      </c>
      <c r="AU72" s="2" t="inlineStr">
        <is>
          <t>3</t>
        </is>
      </c>
      <c r="AV72" s="2" t="inlineStr">
        <is>
          <t/>
        </is>
      </c>
      <c r="AW72" t="inlineStr">
        <is>
          <t/>
        </is>
      </c>
      <c r="AX72" t="inlineStr">
        <is>
          <t/>
        </is>
      </c>
      <c r="AY72" t="inlineStr">
        <is>
          <t/>
        </is>
      </c>
      <c r="AZ72" t="inlineStr">
        <is>
          <t/>
        </is>
      </c>
      <c r="BA72" t="inlineStr">
        <is>
          <t/>
        </is>
      </c>
      <c r="BB72" t="inlineStr">
        <is>
          <t/>
        </is>
      </c>
      <c r="BC72" t="inlineStr">
        <is>
          <t/>
        </is>
      </c>
      <c r="BD72" t="inlineStr">
        <is>
          <t/>
        </is>
      </c>
      <c r="BE72" t="inlineStr">
        <is>
          <t/>
        </is>
      </c>
      <c r="BF72" t="inlineStr">
        <is>
          <t/>
        </is>
      </c>
      <c r="BG72" t="inlineStr">
        <is>
          <t/>
        </is>
      </c>
      <c r="BH72" t="inlineStr">
        <is>
          <t/>
        </is>
      </c>
      <c r="BI72" t="inlineStr">
        <is>
          <t/>
        </is>
      </c>
      <c r="BJ72" s="2" t="inlineStr">
        <is>
          <t>miesto medžių lajų danga</t>
        </is>
      </c>
      <c r="BK72" s="2" t="inlineStr">
        <is>
          <t>3</t>
        </is>
      </c>
      <c r="BL72" s="2" t="inlineStr">
        <is>
          <t/>
        </is>
      </c>
      <c r="BM72" t="inlineStr">
        <is>
          <t>bendras medžių lajų dangos plotas didmiesčiuose, miestuose ir priemiesčiuose, apskaičiuotas remiantis medžių lajų dangos tankio duomenimis, surinktais naudojantis „Copernicus“ žemės paviršiaus stebėsenos paslauga, sukurta Europos Parlamento ir Tarybos reglamentu (ES) 2021/696</t>
        </is>
      </c>
      <c r="BN72" t="inlineStr">
        <is>
          <t/>
        </is>
      </c>
      <c r="BO72" t="inlineStr">
        <is>
          <t/>
        </is>
      </c>
      <c r="BP72" t="inlineStr">
        <is>
          <t/>
        </is>
      </c>
      <c r="BQ72" t="inlineStr">
        <is>
          <t/>
        </is>
      </c>
      <c r="BR72" t="inlineStr">
        <is>
          <t/>
        </is>
      </c>
      <c r="BS72" t="inlineStr">
        <is>
          <t/>
        </is>
      </c>
      <c r="BT72" t="inlineStr">
        <is>
          <t/>
        </is>
      </c>
      <c r="BU72" t="inlineStr">
        <is>
          <t/>
        </is>
      </c>
      <c r="BV72" t="inlineStr">
        <is>
          <t/>
        </is>
      </c>
      <c r="BW72" t="inlineStr">
        <is>
          <t/>
        </is>
      </c>
      <c r="BX72" t="inlineStr">
        <is>
          <t/>
        </is>
      </c>
      <c r="BY72" t="inlineStr">
        <is>
          <t/>
        </is>
      </c>
      <c r="BZ72" s="2" t="inlineStr">
        <is>
          <t>zwarcie drzewostanu na obszarach miejskich</t>
        </is>
      </c>
      <c r="CA72" s="2" t="inlineStr">
        <is>
          <t>3</t>
        </is>
      </c>
      <c r="CB72" s="2" t="inlineStr">
        <is>
          <t/>
        </is>
      </c>
      <c r="CC72" t="inlineStr">
        <is>
          <t>całkowita powierzchnię zadrzewienia na terenie miast, małych miast i przedmieść, obliczoną na podstawie danych dostarczonych przez usługę programu Copernicus w zakresie monitorowania obszarów lądowych, zgodnie z rozporządzeniem Parlamentu Europejskiego i Rady (UE) 2021/696</t>
        </is>
      </c>
      <c r="CD72" s="2" t="inlineStr">
        <is>
          <t>coberto arbóreo urbano</t>
        </is>
      </c>
      <c r="CE72" s="2" t="inlineStr">
        <is>
          <t>3</t>
        </is>
      </c>
      <c r="CF72" s="2" t="inlineStr">
        <is>
          <t/>
        </is>
      </c>
      <c r="CG72" t="inlineStr">
        <is>
          <t>Área total de coberto arbóreo nas cidades e nas vilas e subúrbios, calculada com base nos dados fornecidos pelo serviço de monitorização do meio terrestre do Copernicus criado pelo Regulamento (UE) 2021/696 do Parlamento Europeu e do Conselho.</t>
        </is>
      </c>
      <c r="CH72" t="inlineStr">
        <is>
          <t/>
        </is>
      </c>
      <c r="CI72" t="inlineStr">
        <is>
          <t/>
        </is>
      </c>
      <c r="CJ72" t="inlineStr">
        <is>
          <t/>
        </is>
      </c>
      <c r="CK72" t="inlineStr">
        <is>
          <t/>
        </is>
      </c>
      <c r="CL72" t="inlineStr">
        <is>
          <t/>
        </is>
      </c>
      <c r="CM72" t="inlineStr">
        <is>
          <t/>
        </is>
      </c>
      <c r="CN72" t="inlineStr">
        <is>
          <t/>
        </is>
      </c>
      <c r="CO72" t="inlineStr">
        <is>
          <t/>
        </is>
      </c>
      <c r="CP72" s="2" t="inlineStr">
        <is>
          <t>urbani pokrov drevesnih krošenj</t>
        </is>
      </c>
      <c r="CQ72" s="2" t="inlineStr">
        <is>
          <t>3</t>
        </is>
      </c>
      <c r="CR72" s="2" t="inlineStr">
        <is>
          <t/>
        </is>
      </c>
      <c r="CS72" t="inlineStr">
        <is>
          <t>celotno območje zastornosti z drevesi v mestih, manjših mestih in predmestjih, izračunano na podlagi podatkov o gostoti drevesnih krošenj, ki jih zagotovi Copernicusova storitev za spremljanje kopnega, ustanovljena z Uredbo (EU) 2021/696 Evropskega parlamenta in Sveta</t>
        </is>
      </c>
      <c r="CT72" t="inlineStr">
        <is>
          <t/>
        </is>
      </c>
      <c r="CU72" t="inlineStr">
        <is>
          <t/>
        </is>
      </c>
      <c r="CV72" t="inlineStr">
        <is>
          <t/>
        </is>
      </c>
      <c r="CW72" t="inlineStr">
        <is>
          <t/>
        </is>
      </c>
    </row>
    <row r="73">
      <c r="A73" s="1" t="str">
        <f>HYPERLINK("https://iate.europa.eu/entry/result/3628490/all", "3628490")</f>
        <v>3628490</v>
      </c>
      <c r="B73" t="inlineStr">
        <is>
          <t>ENVIRONMENT</t>
        </is>
      </c>
      <c r="C73" t="inlineStr">
        <is>
          <t>ENVIRONMENT|natural environment</t>
        </is>
      </c>
      <c r="D73" t="inlineStr">
        <is>
          <t>yes</t>
        </is>
      </c>
      <c r="E73" t="inlineStr">
        <is>
          <t/>
        </is>
      </c>
      <c r="F73" t="inlineStr">
        <is>
          <t/>
        </is>
      </c>
      <c r="G73" t="inlineStr">
        <is>
          <t/>
        </is>
      </c>
      <c r="H73" t="inlineStr">
        <is>
          <t/>
        </is>
      </c>
      <c r="I73" t="inlineStr">
        <is>
          <t/>
        </is>
      </c>
      <c r="J73" s="2" t="inlineStr">
        <is>
          <t>typ stanoviště|
třída stanoviště</t>
        </is>
      </c>
      <c r="K73" s="2" t="inlineStr">
        <is>
          <t>3|
3</t>
        </is>
      </c>
      <c r="L73" s="2" t="inlineStr">
        <is>
          <t xml:space="preserve">|
</t>
        </is>
      </c>
      <c r="M73" t="inlineStr">
        <is>
          <t>kategorie &lt;a href="https://iate.europa.eu/entry/result/3588100/cs" target="_blank"&gt;stanoviště&lt;/a&gt; vzniklá uplatněním klasifikace stanovišť</t>
        </is>
      </c>
      <c r="N73" t="inlineStr">
        <is>
          <t/>
        </is>
      </c>
      <c r="O73" t="inlineStr">
        <is>
          <t/>
        </is>
      </c>
      <c r="P73" t="inlineStr">
        <is>
          <t/>
        </is>
      </c>
      <c r="Q73" t="inlineStr">
        <is>
          <t/>
        </is>
      </c>
      <c r="R73" t="inlineStr">
        <is>
          <t/>
        </is>
      </c>
      <c r="S73" t="inlineStr">
        <is>
          <t/>
        </is>
      </c>
      <c r="T73" t="inlineStr">
        <is>
          <t/>
        </is>
      </c>
      <c r="U73" t="inlineStr">
        <is>
          <t/>
        </is>
      </c>
      <c r="V73" s="2" t="inlineStr">
        <is>
          <t>τύπος οικοτόπου</t>
        </is>
      </c>
      <c r="W73" s="2" t="inlineStr">
        <is>
          <t>3</t>
        </is>
      </c>
      <c r="X73" s="2" t="inlineStr">
        <is>
          <t/>
        </is>
      </c>
      <c r="Y73" t="inlineStr">
        <is>
          <t>κατηγορία ενδιαιτήματος που προκύπτει κατόπιν εφαρμογής μιας κατάταξης ενδιαιτημάτων</t>
        </is>
      </c>
      <c r="Z73" s="2" t="inlineStr">
        <is>
          <t>habitat type|
habitat class</t>
        </is>
      </c>
      <c r="AA73" s="2" t="inlineStr">
        <is>
          <t>3|
3</t>
        </is>
      </c>
      <c r="AB73" s="2" t="inlineStr">
        <is>
          <t xml:space="preserve">|
</t>
        </is>
      </c>
      <c r="AC73" t="inlineStr">
        <is>
          <t>habitat category which occurs after applying a habitat classification</t>
        </is>
      </c>
      <c r="AD73" s="2" t="inlineStr">
        <is>
          <t>tipo de hábitat</t>
        </is>
      </c>
      <c r="AE73" s="2" t="inlineStr">
        <is>
          <t>2</t>
        </is>
      </c>
      <c r="AF73" s="2" t="inlineStr">
        <is>
          <t/>
        </is>
      </c>
      <c r="AG73" t="inlineStr">
        <is>
          <t>Categoría de lugar en el que se dan unas condiciones apropiadas para que viva un organismo, especie o comunidad animal o vegetal.</t>
        </is>
      </c>
      <c r="AH73" t="inlineStr">
        <is>
          <t/>
        </is>
      </c>
      <c r="AI73" t="inlineStr">
        <is>
          <t/>
        </is>
      </c>
      <c r="AJ73" t="inlineStr">
        <is>
          <t/>
        </is>
      </c>
      <c r="AK73" t="inlineStr">
        <is>
          <t/>
        </is>
      </c>
      <c r="AL73" t="inlineStr">
        <is>
          <t/>
        </is>
      </c>
      <c r="AM73" t="inlineStr">
        <is>
          <t/>
        </is>
      </c>
      <c r="AN73" t="inlineStr">
        <is>
          <t/>
        </is>
      </c>
      <c r="AO73" t="inlineStr">
        <is>
          <t/>
        </is>
      </c>
      <c r="AP73" t="inlineStr">
        <is>
          <t/>
        </is>
      </c>
      <c r="AQ73" t="inlineStr">
        <is>
          <t/>
        </is>
      </c>
      <c r="AR73" t="inlineStr">
        <is>
          <t/>
        </is>
      </c>
      <c r="AS73" t="inlineStr">
        <is>
          <t/>
        </is>
      </c>
      <c r="AT73" s="2" t="inlineStr">
        <is>
          <t>cineál gnáthóige</t>
        </is>
      </c>
      <c r="AU73" s="2" t="inlineStr">
        <is>
          <t>3</t>
        </is>
      </c>
      <c r="AV73" s="2" t="inlineStr">
        <is>
          <t/>
        </is>
      </c>
      <c r="AW73" t="inlineStr">
        <is>
          <t/>
        </is>
      </c>
      <c r="AX73" t="inlineStr">
        <is>
          <t/>
        </is>
      </c>
      <c r="AY73" t="inlineStr">
        <is>
          <t/>
        </is>
      </c>
      <c r="AZ73" t="inlineStr">
        <is>
          <t/>
        </is>
      </c>
      <c r="BA73" t="inlineStr">
        <is>
          <t/>
        </is>
      </c>
      <c r="BB73" t="inlineStr">
        <is>
          <t/>
        </is>
      </c>
      <c r="BC73" t="inlineStr">
        <is>
          <t/>
        </is>
      </c>
      <c r="BD73" t="inlineStr">
        <is>
          <t/>
        </is>
      </c>
      <c r="BE73" t="inlineStr">
        <is>
          <t/>
        </is>
      </c>
      <c r="BF73" t="inlineStr">
        <is>
          <t/>
        </is>
      </c>
      <c r="BG73" t="inlineStr">
        <is>
          <t/>
        </is>
      </c>
      <c r="BH73" t="inlineStr">
        <is>
          <t/>
        </is>
      </c>
      <c r="BI73" t="inlineStr">
        <is>
          <t/>
        </is>
      </c>
      <c r="BJ73" s="2" t="inlineStr">
        <is>
          <t>buveinių tipas</t>
        </is>
      </c>
      <c r="BK73" s="2" t="inlineStr">
        <is>
          <t>3</t>
        </is>
      </c>
      <c r="BL73" s="2" t="inlineStr">
        <is>
          <t/>
        </is>
      </c>
      <c r="BM73" t="inlineStr">
        <is>
          <t/>
        </is>
      </c>
      <c r="BN73" t="inlineStr">
        <is>
          <t/>
        </is>
      </c>
      <c r="BO73" t="inlineStr">
        <is>
          <t/>
        </is>
      </c>
      <c r="BP73" t="inlineStr">
        <is>
          <t/>
        </is>
      </c>
      <c r="BQ73" t="inlineStr">
        <is>
          <t/>
        </is>
      </c>
      <c r="BR73" t="inlineStr">
        <is>
          <t/>
        </is>
      </c>
      <c r="BS73" t="inlineStr">
        <is>
          <t/>
        </is>
      </c>
      <c r="BT73" t="inlineStr">
        <is>
          <t/>
        </is>
      </c>
      <c r="BU73" t="inlineStr">
        <is>
          <t/>
        </is>
      </c>
      <c r="BV73" t="inlineStr">
        <is>
          <t/>
        </is>
      </c>
      <c r="BW73" t="inlineStr">
        <is>
          <t/>
        </is>
      </c>
      <c r="BX73" t="inlineStr">
        <is>
          <t/>
        </is>
      </c>
      <c r="BY73" t="inlineStr">
        <is>
          <t/>
        </is>
      </c>
      <c r="BZ73" s="2" t="inlineStr">
        <is>
          <t>typ siedliska</t>
        </is>
      </c>
      <c r="CA73" s="2" t="inlineStr">
        <is>
          <t>3</t>
        </is>
      </c>
      <c r="CB73" s="2" t="inlineStr">
        <is>
          <t/>
        </is>
      </c>
      <c r="CC73" t="inlineStr">
        <is>
          <t>kategoria, do której należy siedlisko sklasyfikowane zgodnie z &lt;a href="https://iate.europa.eu/entry/result/1874207/pl" target="_blank"&gt;EUNIS&lt;/a&gt;</t>
        </is>
      </c>
      <c r="CD73" s="2" t="inlineStr">
        <is>
          <t>tipo de &lt;i&gt;habitat&lt;/i&gt;</t>
        </is>
      </c>
      <c r="CE73" s="2" t="inlineStr">
        <is>
          <t>3</t>
        </is>
      </c>
      <c r="CF73" s="2" t="inlineStr">
        <is>
          <t/>
        </is>
      </c>
      <c r="CG73" t="inlineStr">
        <is>
          <t/>
        </is>
      </c>
      <c r="CH73" t="inlineStr">
        <is>
          <t/>
        </is>
      </c>
      <c r="CI73" t="inlineStr">
        <is>
          <t/>
        </is>
      </c>
      <c r="CJ73" t="inlineStr">
        <is>
          <t/>
        </is>
      </c>
      <c r="CK73" t="inlineStr">
        <is>
          <t/>
        </is>
      </c>
      <c r="CL73" t="inlineStr">
        <is>
          <t/>
        </is>
      </c>
      <c r="CM73" t="inlineStr">
        <is>
          <t/>
        </is>
      </c>
      <c r="CN73" t="inlineStr">
        <is>
          <t/>
        </is>
      </c>
      <c r="CO73" t="inlineStr">
        <is>
          <t/>
        </is>
      </c>
      <c r="CP73" s="2" t="inlineStr">
        <is>
          <t>habitatni tip</t>
        </is>
      </c>
      <c r="CQ73" s="2" t="inlineStr">
        <is>
          <t>3</t>
        </is>
      </c>
      <c r="CR73" s="2" t="inlineStr">
        <is>
          <t/>
        </is>
      </c>
      <c r="CS73" t="inlineStr">
        <is>
          <t>biotopsko in biotsko značilna, prostorsko zaključena enota ekosistema, npr. prodišče, mrazišče, visoko steblikovje, omejek</t>
        </is>
      </c>
      <c r="CT73" t="inlineStr">
        <is>
          <t/>
        </is>
      </c>
      <c r="CU73" t="inlineStr">
        <is>
          <t/>
        </is>
      </c>
      <c r="CV73" t="inlineStr">
        <is>
          <t/>
        </is>
      </c>
      <c r="CW73" t="inlineStr">
        <is>
          <t/>
        </is>
      </c>
    </row>
    <row r="74">
      <c r="A74" s="1" t="str">
        <f>HYPERLINK("https://iate.europa.eu/entry/result/3628491/all", "3628491")</f>
        <v>3628491</v>
      </c>
      <c r="B74" t="inlineStr">
        <is>
          <t>ENVIRONMENT</t>
        </is>
      </c>
      <c r="C74" t="inlineStr">
        <is>
          <t>ENVIRONMENT|natural environment|physical environment|biosphere|biodiversity;ENVIRONMENT|natural environment|wildlife</t>
        </is>
      </c>
      <c r="D74" t="inlineStr">
        <is>
          <t>yes</t>
        </is>
      </c>
      <c r="E74" t="inlineStr">
        <is>
          <t/>
        </is>
      </c>
      <c r="F74" t="inlineStr">
        <is>
          <t/>
        </is>
      </c>
      <c r="G74" t="inlineStr">
        <is>
          <t/>
        </is>
      </c>
      <c r="H74" t="inlineStr">
        <is>
          <t/>
        </is>
      </c>
      <c r="I74" t="inlineStr">
        <is>
          <t/>
        </is>
      </c>
      <c r="J74" t="inlineStr">
        <is>
          <t/>
        </is>
      </c>
      <c r="K74" t="inlineStr">
        <is>
          <t/>
        </is>
      </c>
      <c r="L74" t="inlineStr">
        <is>
          <t/>
        </is>
      </c>
      <c r="M74" t="inlineStr">
        <is>
          <t/>
        </is>
      </c>
      <c r="N74" t="inlineStr">
        <is>
          <t/>
        </is>
      </c>
      <c r="O74" t="inlineStr">
        <is>
          <t/>
        </is>
      </c>
      <c r="P74" t="inlineStr">
        <is>
          <t/>
        </is>
      </c>
      <c r="Q74" t="inlineStr">
        <is>
          <t/>
        </is>
      </c>
      <c r="R74" t="inlineStr">
        <is>
          <t/>
        </is>
      </c>
      <c r="S74" t="inlineStr">
        <is>
          <t/>
        </is>
      </c>
      <c r="T74" t="inlineStr">
        <is>
          <t/>
        </is>
      </c>
      <c r="U74" t="inlineStr">
        <is>
          <t/>
        </is>
      </c>
      <c r="V74" s="2" t="inlineStr">
        <is>
          <t>ενωσιακός δείκτης πεταλούδων λειμώνων|
δείκτης πεταλούδων λειμώνων</t>
        </is>
      </c>
      <c r="W74" s="2" t="inlineStr">
        <is>
          <t>2|
3</t>
        </is>
      </c>
      <c r="X74" s="2" t="inlineStr">
        <is>
          <t xml:space="preserve">|
</t>
        </is>
      </c>
      <c r="Y74" t="inlineStr">
        <is>
          <t>δείκτης που βασίζεται σε δεδομένα από τα κράτη μέλη της ΕΕ και μετρά της τάσεις των πληθυσμών 17 ειδών πεταλούδας σε επίπεδο ΕΕ (τόσο ειδών που περιορίζονται σε ορισμένους οικότοπους όσο και εκείνων που δεν περιορίζονται), με τη στάθμιση να γίνεται σε επίπεδο συστημάτων παρακολούθησης πεταλούδων (BMS)</t>
        </is>
      </c>
      <c r="Z74" s="2" t="inlineStr">
        <is>
          <t>grassland butterfly index|
EU Grassland Butterfly Indicator|
Grassland Butterfly Indicator|
European Grassland Butterfly Indicator</t>
        </is>
      </c>
      <c r="AA74" s="2" t="inlineStr">
        <is>
          <t>3|
3|
3|
1</t>
        </is>
      </c>
      <c r="AB74" s="2" t="inlineStr">
        <is>
          <t>|
|
|
deprecated</t>
        </is>
      </c>
      <c r="AC74" t="inlineStr">
        <is>
          <t>indicator based on data from EU Member States that measures the population trends of 17 widespread and specialist butterfly species at EU-level, with weighting being done at the BMS-level</t>
        </is>
      </c>
      <c r="AD74" t="inlineStr">
        <is>
          <t/>
        </is>
      </c>
      <c r="AE74" t="inlineStr">
        <is>
          <t/>
        </is>
      </c>
      <c r="AF74" t="inlineStr">
        <is>
          <t/>
        </is>
      </c>
      <c r="AG74" t="inlineStr">
        <is>
          <t/>
        </is>
      </c>
      <c r="AH74" t="inlineStr">
        <is>
          <t/>
        </is>
      </c>
      <c r="AI74" t="inlineStr">
        <is>
          <t/>
        </is>
      </c>
      <c r="AJ74" t="inlineStr">
        <is>
          <t/>
        </is>
      </c>
      <c r="AK74" t="inlineStr">
        <is>
          <t/>
        </is>
      </c>
      <c r="AL74" t="inlineStr">
        <is>
          <t/>
        </is>
      </c>
      <c r="AM74" t="inlineStr">
        <is>
          <t/>
        </is>
      </c>
      <c r="AN74" t="inlineStr">
        <is>
          <t/>
        </is>
      </c>
      <c r="AO74" t="inlineStr">
        <is>
          <t/>
        </is>
      </c>
      <c r="AP74" t="inlineStr">
        <is>
          <t/>
        </is>
      </c>
      <c r="AQ74" t="inlineStr">
        <is>
          <t/>
        </is>
      </c>
      <c r="AR74" t="inlineStr">
        <is>
          <t/>
        </is>
      </c>
      <c r="AS74" t="inlineStr">
        <is>
          <t/>
        </is>
      </c>
      <c r="AT74" s="2" t="inlineStr">
        <is>
          <t>Táscaire an Aontais Eorpaigh maidir le Féileacáin Féarthalaimh</t>
        </is>
      </c>
      <c r="AU74" s="2" t="inlineStr">
        <is>
          <t>3</t>
        </is>
      </c>
      <c r="AV74" s="2" t="inlineStr">
        <is>
          <t/>
        </is>
      </c>
      <c r="AW74" t="inlineStr">
        <is>
          <t/>
        </is>
      </c>
      <c r="AX74" t="inlineStr">
        <is>
          <t/>
        </is>
      </c>
      <c r="AY74" t="inlineStr">
        <is>
          <t/>
        </is>
      </c>
      <c r="AZ74" t="inlineStr">
        <is>
          <t/>
        </is>
      </c>
      <c r="BA74" t="inlineStr">
        <is>
          <t/>
        </is>
      </c>
      <c r="BB74" t="inlineStr">
        <is>
          <t/>
        </is>
      </c>
      <c r="BC74" t="inlineStr">
        <is>
          <t/>
        </is>
      </c>
      <c r="BD74" t="inlineStr">
        <is>
          <t/>
        </is>
      </c>
      <c r="BE74" t="inlineStr">
        <is>
          <t/>
        </is>
      </c>
      <c r="BF74" t="inlineStr">
        <is>
          <t/>
        </is>
      </c>
      <c r="BG74" t="inlineStr">
        <is>
          <t/>
        </is>
      </c>
      <c r="BH74" t="inlineStr">
        <is>
          <t/>
        </is>
      </c>
      <c r="BI74" t="inlineStr">
        <is>
          <t/>
        </is>
      </c>
      <c r="BJ74" s="2" t="inlineStr">
        <is>
          <t>pievų drugių indeksas|
ES pievų drugių indeksas</t>
        </is>
      </c>
      <c r="BK74" s="2" t="inlineStr">
        <is>
          <t>3|
3</t>
        </is>
      </c>
      <c r="BL74" s="2" t="inlineStr">
        <is>
          <t xml:space="preserve">|
</t>
        </is>
      </c>
      <c r="BM74" t="inlineStr">
        <is>
          <t/>
        </is>
      </c>
      <c r="BN74" t="inlineStr">
        <is>
          <t/>
        </is>
      </c>
      <c r="BO74" t="inlineStr">
        <is>
          <t/>
        </is>
      </c>
      <c r="BP74" t="inlineStr">
        <is>
          <t/>
        </is>
      </c>
      <c r="BQ74" t="inlineStr">
        <is>
          <t/>
        </is>
      </c>
      <c r="BR74" t="inlineStr">
        <is>
          <t/>
        </is>
      </c>
      <c r="BS74" t="inlineStr">
        <is>
          <t/>
        </is>
      </c>
      <c r="BT74" t="inlineStr">
        <is>
          <t/>
        </is>
      </c>
      <c r="BU74" t="inlineStr">
        <is>
          <t/>
        </is>
      </c>
      <c r="BV74" t="inlineStr">
        <is>
          <t/>
        </is>
      </c>
      <c r="BW74" t="inlineStr">
        <is>
          <t/>
        </is>
      </c>
      <c r="BX74" t="inlineStr">
        <is>
          <t/>
        </is>
      </c>
      <c r="BY74" t="inlineStr">
        <is>
          <t/>
        </is>
      </c>
      <c r="BZ74" s="2" t="inlineStr">
        <is>
          <t>wskaźnik liczebności motyli występujących na obszarach trawiastych|
unijny wskaźnik liczebności motyli występujących na obszarach trawiastych</t>
        </is>
      </c>
      <c r="CA74" s="2" t="inlineStr">
        <is>
          <t>3|
3</t>
        </is>
      </c>
      <c r="CB74" s="2" t="inlineStr">
        <is>
          <t xml:space="preserve">|
</t>
        </is>
      </c>
      <c r="CC74" t="inlineStr">
        <is>
          <t>unijny wskaźnik oparty na danych z państw członkowskich, określający liczebność 17 gatunków motyli występujących w zbiorowiskach trawiastych</t>
        </is>
      </c>
      <c r="CD74" s="2" t="inlineStr">
        <is>
          <t>Ìndice de Borboletas dos Prados|
Ìndice de Borboletas dos Prados da UE</t>
        </is>
      </c>
      <c r="CE74" s="2" t="inlineStr">
        <is>
          <t>3|
3</t>
        </is>
      </c>
      <c r="CF74" s="2" t="inlineStr">
        <is>
          <t>|
proposed</t>
        </is>
      </c>
      <c r="CG74" t="inlineStr">
        <is>
          <t>Índice de biodiversidade que mede as tendências demográficas de 17 espécies de borboletas consideradas típicas dos prados, com base nos sistemas nacionais de monitorização de borboletas (BMS) de alguns Estados-Membros da União Europeia.</t>
        </is>
      </c>
      <c r="CH74" t="inlineStr">
        <is>
          <t/>
        </is>
      </c>
      <c r="CI74" t="inlineStr">
        <is>
          <t/>
        </is>
      </c>
      <c r="CJ74" t="inlineStr">
        <is>
          <t/>
        </is>
      </c>
      <c r="CK74" t="inlineStr">
        <is>
          <t/>
        </is>
      </c>
      <c r="CL74" t="inlineStr">
        <is>
          <t/>
        </is>
      </c>
      <c r="CM74" t="inlineStr">
        <is>
          <t/>
        </is>
      </c>
      <c r="CN74" t="inlineStr">
        <is>
          <t/>
        </is>
      </c>
      <c r="CO74" t="inlineStr">
        <is>
          <t/>
        </is>
      </c>
      <c r="CP74" s="2" t="inlineStr">
        <is>
          <t>indeks travniških metuljev|
kazalnik travniških metuljev</t>
        </is>
      </c>
      <c r="CQ74" s="2" t="inlineStr">
        <is>
          <t>3|
3</t>
        </is>
      </c>
      <c r="CR74" s="2" t="inlineStr">
        <is>
          <t xml:space="preserve">|
</t>
        </is>
      </c>
      <c r="CS74" t="inlineStr">
        <is>
          <t>&lt;div&gt;indeks, ki obsega vrste, za katere se šteje, da so značilne za evropska travišča, ki so prisotne v velikem delu Evrope in jih zajema večina programov spremljanja metuljev&lt;/div&gt;</t>
        </is>
      </c>
      <c r="CT74" t="inlineStr">
        <is>
          <t/>
        </is>
      </c>
      <c r="CU74" t="inlineStr">
        <is>
          <t/>
        </is>
      </c>
      <c r="CV74" t="inlineStr">
        <is>
          <t/>
        </is>
      </c>
      <c r="CW74" t="inlineStr">
        <is>
          <t/>
        </is>
      </c>
    </row>
    <row r="75">
      <c r="A75" s="1" t="str">
        <f>HYPERLINK("https://iate.europa.eu/entry/result/3628492/all", "3628492")</f>
        <v>3628492</v>
      </c>
      <c r="B75" t="inlineStr">
        <is>
          <t>ENVIRONMENT</t>
        </is>
      </c>
      <c r="C75" t="inlineStr">
        <is>
          <t>ENVIRONMENT|natural environment</t>
        </is>
      </c>
      <c r="D75" t="inlineStr">
        <is>
          <t>yes</t>
        </is>
      </c>
      <c r="E75" t="inlineStr">
        <is>
          <t/>
        </is>
      </c>
      <c r="F75" t="inlineStr">
        <is>
          <t/>
        </is>
      </c>
      <c r="G75" t="inlineStr">
        <is>
          <t/>
        </is>
      </c>
      <c r="H75" t="inlineStr">
        <is>
          <t/>
        </is>
      </c>
      <c r="I75" t="inlineStr">
        <is>
          <t/>
        </is>
      </c>
      <c r="J75" t="inlineStr">
        <is>
          <t/>
        </is>
      </c>
      <c r="K75" t="inlineStr">
        <is>
          <t/>
        </is>
      </c>
      <c r="L75" t="inlineStr">
        <is>
          <t/>
        </is>
      </c>
      <c r="M75" t="inlineStr">
        <is>
          <t/>
        </is>
      </c>
      <c r="N75" t="inlineStr">
        <is>
          <t/>
        </is>
      </c>
      <c r="O75" t="inlineStr">
        <is>
          <t/>
        </is>
      </c>
      <c r="P75" t="inlineStr">
        <is>
          <t/>
        </is>
      </c>
      <c r="Q75" t="inlineStr">
        <is>
          <t/>
        </is>
      </c>
      <c r="R75" t="inlineStr">
        <is>
          <t/>
        </is>
      </c>
      <c r="S75" t="inlineStr">
        <is>
          <t/>
        </is>
      </c>
      <c r="T75" t="inlineStr">
        <is>
          <t/>
        </is>
      </c>
      <c r="U75" t="inlineStr">
        <is>
          <t/>
        </is>
      </c>
      <c r="V75" s="2" t="inlineStr">
        <is>
          <t>εθνικό σχέδιο αποκατάστασης</t>
        </is>
      </c>
      <c r="W75" s="2" t="inlineStr">
        <is>
          <t>3</t>
        </is>
      </c>
      <c r="X75" s="2" t="inlineStr">
        <is>
          <t/>
        </is>
      </c>
      <c r="Y75" t="inlineStr">
        <is>
          <t/>
        </is>
      </c>
      <c r="Z75" s="2" t="inlineStr">
        <is>
          <t>national restoration plan</t>
        </is>
      </c>
      <c r="AA75" s="2" t="inlineStr">
        <is>
          <t>3</t>
        </is>
      </c>
      <c r="AB75" s="2" t="inlineStr">
        <is>
          <t/>
        </is>
      </c>
      <c r="AC75" t="inlineStr">
        <is>
          <t/>
        </is>
      </c>
      <c r="AD75" t="inlineStr">
        <is>
          <t/>
        </is>
      </c>
      <c r="AE75" t="inlineStr">
        <is>
          <t/>
        </is>
      </c>
      <c r="AF75" t="inlineStr">
        <is>
          <t/>
        </is>
      </c>
      <c r="AG75" t="inlineStr">
        <is>
          <t/>
        </is>
      </c>
      <c r="AH75" t="inlineStr">
        <is>
          <t/>
        </is>
      </c>
      <c r="AI75" t="inlineStr">
        <is>
          <t/>
        </is>
      </c>
      <c r="AJ75" t="inlineStr">
        <is>
          <t/>
        </is>
      </c>
      <c r="AK75" t="inlineStr">
        <is>
          <t/>
        </is>
      </c>
      <c r="AL75" t="inlineStr">
        <is>
          <t/>
        </is>
      </c>
      <c r="AM75" t="inlineStr">
        <is>
          <t/>
        </is>
      </c>
      <c r="AN75" t="inlineStr">
        <is>
          <t/>
        </is>
      </c>
      <c r="AO75" t="inlineStr">
        <is>
          <t/>
        </is>
      </c>
      <c r="AP75" t="inlineStr">
        <is>
          <t/>
        </is>
      </c>
      <c r="AQ75" t="inlineStr">
        <is>
          <t/>
        </is>
      </c>
      <c r="AR75" t="inlineStr">
        <is>
          <t/>
        </is>
      </c>
      <c r="AS75" t="inlineStr">
        <is>
          <t/>
        </is>
      </c>
      <c r="AT75" s="2" t="inlineStr">
        <is>
          <t>plean athchóirithe náisiúnta</t>
        </is>
      </c>
      <c r="AU75" s="2" t="inlineStr">
        <is>
          <t>3</t>
        </is>
      </c>
      <c r="AV75" s="2" t="inlineStr">
        <is>
          <t/>
        </is>
      </c>
      <c r="AW75" t="inlineStr">
        <is>
          <t/>
        </is>
      </c>
      <c r="AX75" t="inlineStr">
        <is>
          <t/>
        </is>
      </c>
      <c r="AY75" t="inlineStr">
        <is>
          <t/>
        </is>
      </c>
      <c r="AZ75" t="inlineStr">
        <is>
          <t/>
        </is>
      </c>
      <c r="BA75" t="inlineStr">
        <is>
          <t/>
        </is>
      </c>
      <c r="BB75" t="inlineStr">
        <is>
          <t/>
        </is>
      </c>
      <c r="BC75" t="inlineStr">
        <is>
          <t/>
        </is>
      </c>
      <c r="BD75" t="inlineStr">
        <is>
          <t/>
        </is>
      </c>
      <c r="BE75" t="inlineStr">
        <is>
          <t/>
        </is>
      </c>
      <c r="BF75" t="inlineStr">
        <is>
          <t/>
        </is>
      </c>
      <c r="BG75" t="inlineStr">
        <is>
          <t/>
        </is>
      </c>
      <c r="BH75" t="inlineStr">
        <is>
          <t/>
        </is>
      </c>
      <c r="BI75" t="inlineStr">
        <is>
          <t/>
        </is>
      </c>
      <c r="BJ75" s="2" t="inlineStr">
        <is>
          <t>nacionalinis atkūrimo planas</t>
        </is>
      </c>
      <c r="BK75" s="2" t="inlineStr">
        <is>
          <t>3</t>
        </is>
      </c>
      <c r="BL75" s="2" t="inlineStr">
        <is>
          <t/>
        </is>
      </c>
      <c r="BM75" t="inlineStr">
        <is>
          <t/>
        </is>
      </c>
      <c r="BN75" s="2" t="inlineStr">
        <is>
          <t>nacionālais atjaunošanas plāns</t>
        </is>
      </c>
      <c r="BO75" s="2" t="inlineStr">
        <is>
          <t>3</t>
        </is>
      </c>
      <c r="BP75" s="2" t="inlineStr">
        <is>
          <t/>
        </is>
      </c>
      <c r="BQ75" t="inlineStr">
        <is>
          <t/>
        </is>
      </c>
      <c r="BR75" t="inlineStr">
        <is>
          <t/>
        </is>
      </c>
      <c r="BS75" t="inlineStr">
        <is>
          <t/>
        </is>
      </c>
      <c r="BT75" t="inlineStr">
        <is>
          <t/>
        </is>
      </c>
      <c r="BU75" t="inlineStr">
        <is>
          <t/>
        </is>
      </c>
      <c r="BV75" t="inlineStr">
        <is>
          <t/>
        </is>
      </c>
      <c r="BW75" t="inlineStr">
        <is>
          <t/>
        </is>
      </c>
      <c r="BX75" t="inlineStr">
        <is>
          <t/>
        </is>
      </c>
      <c r="BY75" t="inlineStr">
        <is>
          <t/>
        </is>
      </c>
      <c r="BZ75" s="2" t="inlineStr">
        <is>
          <t>krajowy plan odbudowy</t>
        </is>
      </c>
      <c r="CA75" s="2" t="inlineStr">
        <is>
          <t>3</t>
        </is>
      </c>
      <c r="CB75" s="2" t="inlineStr">
        <is>
          <t/>
        </is>
      </c>
      <c r="CC75" t="inlineStr">
        <is>
          <t>krajowe ramy wdrażania celów i obowiązków w zakresie odbudowy zasobów przyrodniczych, określonych w rozporządzeniu w sprawie odbudowy zasobów przyrodniczych</t>
        </is>
      </c>
      <c r="CD75" s="2" t="inlineStr">
        <is>
          <t>plano nacional de restauração</t>
        </is>
      </c>
      <c r="CE75" s="2" t="inlineStr">
        <is>
          <t>3</t>
        </is>
      </c>
      <c r="CF75" s="2" t="inlineStr">
        <is>
          <t/>
        </is>
      </c>
      <c r="CG75" t="inlineStr">
        <is>
          <t/>
        </is>
      </c>
      <c r="CH75" t="inlineStr">
        <is>
          <t/>
        </is>
      </c>
      <c r="CI75" t="inlineStr">
        <is>
          <t/>
        </is>
      </c>
      <c r="CJ75" t="inlineStr">
        <is>
          <t/>
        </is>
      </c>
      <c r="CK75" t="inlineStr">
        <is>
          <t/>
        </is>
      </c>
      <c r="CL75" t="inlineStr">
        <is>
          <t/>
        </is>
      </c>
      <c r="CM75" t="inlineStr">
        <is>
          <t/>
        </is>
      </c>
      <c r="CN75" t="inlineStr">
        <is>
          <t/>
        </is>
      </c>
      <c r="CO75" t="inlineStr">
        <is>
          <t/>
        </is>
      </c>
      <c r="CP75" s="2" t="inlineStr">
        <is>
          <t>nacionalni načrt za obnovo</t>
        </is>
      </c>
      <c r="CQ75" s="2" t="inlineStr">
        <is>
          <t>3</t>
        </is>
      </c>
      <c r="CR75" s="2" t="inlineStr">
        <is>
          <t/>
        </is>
      </c>
      <c r="CS75" t="inlineStr">
        <is>
          <t/>
        </is>
      </c>
      <c r="CT75" t="inlineStr">
        <is>
          <t/>
        </is>
      </c>
      <c r="CU75" t="inlineStr">
        <is>
          <t/>
        </is>
      </c>
      <c r="CV75" t="inlineStr">
        <is>
          <t/>
        </is>
      </c>
      <c r="CW75" t="inlineStr">
        <is>
          <t/>
        </is>
      </c>
    </row>
    <row r="76">
      <c r="A76" s="1" t="str">
        <f>HYPERLINK("https://iate.europa.eu/entry/result/3628494/all", "3628494")</f>
        <v>3628494</v>
      </c>
      <c r="B76" t="inlineStr">
        <is>
          <t>ENVIRONMENT</t>
        </is>
      </c>
      <c r="C76" t="inlineStr">
        <is>
          <t>ENVIRONMENT|natural environment|wildlife;ENVIRONMENT|natural environment|physical environment|biosphere|biodiversity</t>
        </is>
      </c>
      <c r="D76" t="inlineStr">
        <is>
          <t>yes</t>
        </is>
      </c>
      <c r="E76" t="inlineStr">
        <is>
          <t/>
        </is>
      </c>
      <c r="F76" t="inlineStr">
        <is>
          <t/>
        </is>
      </c>
      <c r="G76" t="inlineStr">
        <is>
          <t/>
        </is>
      </c>
      <c r="H76" t="inlineStr">
        <is>
          <t/>
        </is>
      </c>
      <c r="I76" t="inlineStr">
        <is>
          <t/>
        </is>
      </c>
      <c r="J76" t="inlineStr">
        <is>
          <t/>
        </is>
      </c>
      <c r="K76" t="inlineStr">
        <is>
          <t/>
        </is>
      </c>
      <c r="L76" t="inlineStr">
        <is>
          <t/>
        </is>
      </c>
      <c r="M76" t="inlineStr">
        <is>
          <t/>
        </is>
      </c>
      <c r="N76" t="inlineStr">
        <is>
          <t/>
        </is>
      </c>
      <c r="O76" t="inlineStr">
        <is>
          <t/>
        </is>
      </c>
      <c r="P76" t="inlineStr">
        <is>
          <t/>
        </is>
      </c>
      <c r="Q76" t="inlineStr">
        <is>
          <t/>
        </is>
      </c>
      <c r="R76" t="inlineStr">
        <is>
          <t/>
        </is>
      </c>
      <c r="S76" t="inlineStr">
        <is>
          <t/>
        </is>
      </c>
      <c r="T76" t="inlineStr">
        <is>
          <t/>
        </is>
      </c>
      <c r="U76" t="inlineStr">
        <is>
          <t/>
        </is>
      </c>
      <c r="V76" s="2" t="inlineStr">
        <is>
          <t>ευρωπαϊκός δείκτης πεταλούδων λειμώνων</t>
        </is>
      </c>
      <c r="W76" s="2" t="inlineStr">
        <is>
          <t>3</t>
        </is>
      </c>
      <c r="X76" s="2" t="inlineStr">
        <is>
          <t/>
        </is>
      </c>
      <c r="Y76" t="inlineStr">
        <is>
          <t>δείκτης που βασίζεται σε δεδομένα από τα ευρωπαϊκά κράτη και μετρά της τάσεις των πληθυσμών 17 ειδών πεταλούδας στην Ευρώπη (τόσο ειδών που περιορίζονται σε ορισμένους οικότοπους όσο και εκείνων που δεν περιορίζονται), με τη στάθμιση να γίνεται σε επίπεδο συστήματος παρακολούθησης πεταλούδων (BMS)</t>
        </is>
      </c>
      <c r="Z76" s="2" t="inlineStr">
        <is>
          <t>European Grassland Butterfly Indicator</t>
        </is>
      </c>
      <c r="AA76" s="2" t="inlineStr">
        <is>
          <t>3</t>
        </is>
      </c>
      <c r="AB76" s="2" t="inlineStr">
        <is>
          <t/>
        </is>
      </c>
      <c r="AC76" t="inlineStr">
        <is>
          <t>indicator based on data from European states that measures the population trends of 17 widespread and specialist butterfly species in Europe, with weighting being done at the BMS-level</t>
        </is>
      </c>
      <c r="AD76" t="inlineStr">
        <is>
          <t/>
        </is>
      </c>
      <c r="AE76" t="inlineStr">
        <is>
          <t/>
        </is>
      </c>
      <c r="AF76" t="inlineStr">
        <is>
          <t/>
        </is>
      </c>
      <c r="AG76" t="inlineStr">
        <is>
          <t/>
        </is>
      </c>
      <c r="AH76" t="inlineStr">
        <is>
          <t/>
        </is>
      </c>
      <c r="AI76" t="inlineStr">
        <is>
          <t/>
        </is>
      </c>
      <c r="AJ76" t="inlineStr">
        <is>
          <t/>
        </is>
      </c>
      <c r="AK76" t="inlineStr">
        <is>
          <t/>
        </is>
      </c>
      <c r="AL76" t="inlineStr">
        <is>
          <t/>
        </is>
      </c>
      <c r="AM76" t="inlineStr">
        <is>
          <t/>
        </is>
      </c>
      <c r="AN76" t="inlineStr">
        <is>
          <t/>
        </is>
      </c>
      <c r="AO76" t="inlineStr">
        <is>
          <t/>
        </is>
      </c>
      <c r="AP76" t="inlineStr">
        <is>
          <t/>
        </is>
      </c>
      <c r="AQ76" t="inlineStr">
        <is>
          <t/>
        </is>
      </c>
      <c r="AR76" t="inlineStr">
        <is>
          <t/>
        </is>
      </c>
      <c r="AS76" t="inlineStr">
        <is>
          <t/>
        </is>
      </c>
      <c r="AT76" s="2" t="inlineStr">
        <is>
          <t>an Táscaire Eorpach maidir le Féileacáin Féaraigh</t>
        </is>
      </c>
      <c r="AU76" s="2" t="inlineStr">
        <is>
          <t>3</t>
        </is>
      </c>
      <c r="AV76" s="2" t="inlineStr">
        <is>
          <t/>
        </is>
      </c>
      <c r="AW76" t="inlineStr">
        <is>
          <t/>
        </is>
      </c>
      <c r="AX76" t="inlineStr">
        <is>
          <t/>
        </is>
      </c>
      <c r="AY76" t="inlineStr">
        <is>
          <t/>
        </is>
      </c>
      <c r="AZ76" t="inlineStr">
        <is>
          <t/>
        </is>
      </c>
      <c r="BA76" t="inlineStr">
        <is>
          <t/>
        </is>
      </c>
      <c r="BB76" t="inlineStr">
        <is>
          <t/>
        </is>
      </c>
      <c r="BC76" t="inlineStr">
        <is>
          <t/>
        </is>
      </c>
      <c r="BD76" t="inlineStr">
        <is>
          <t/>
        </is>
      </c>
      <c r="BE76" t="inlineStr">
        <is>
          <t/>
        </is>
      </c>
      <c r="BF76" t="inlineStr">
        <is>
          <t/>
        </is>
      </c>
      <c r="BG76" t="inlineStr">
        <is>
          <t/>
        </is>
      </c>
      <c r="BH76" t="inlineStr">
        <is>
          <t/>
        </is>
      </c>
      <c r="BI76" t="inlineStr">
        <is>
          <t/>
        </is>
      </c>
      <c r="BJ76" s="2" t="inlineStr">
        <is>
          <t>Europos pievų drugių indeksas|
Europos pievų drugių rodiklis</t>
        </is>
      </c>
      <c r="BK76" s="2" t="inlineStr">
        <is>
          <t>3|
2</t>
        </is>
      </c>
      <c r="BL76" s="2" t="inlineStr">
        <is>
          <t xml:space="preserve">|
</t>
        </is>
      </c>
      <c r="BM76" t="inlineStr">
        <is>
          <t/>
        </is>
      </c>
      <c r="BN76" t="inlineStr">
        <is>
          <t/>
        </is>
      </c>
      <c r="BO76" t="inlineStr">
        <is>
          <t/>
        </is>
      </c>
      <c r="BP76" t="inlineStr">
        <is>
          <t/>
        </is>
      </c>
      <c r="BQ76" t="inlineStr">
        <is>
          <t/>
        </is>
      </c>
      <c r="BR76" t="inlineStr">
        <is>
          <t/>
        </is>
      </c>
      <c r="BS76" t="inlineStr">
        <is>
          <t/>
        </is>
      </c>
      <c r="BT76" t="inlineStr">
        <is>
          <t/>
        </is>
      </c>
      <c r="BU76" t="inlineStr">
        <is>
          <t/>
        </is>
      </c>
      <c r="BV76" t="inlineStr">
        <is>
          <t/>
        </is>
      </c>
      <c r="BW76" t="inlineStr">
        <is>
          <t/>
        </is>
      </c>
      <c r="BX76" t="inlineStr">
        <is>
          <t/>
        </is>
      </c>
      <c r="BY76" t="inlineStr">
        <is>
          <t/>
        </is>
      </c>
      <c r="BZ76" s="2" t="inlineStr">
        <is>
          <t>europejski wskaźnik liczebności motyli występujących na obszarach trawiastych</t>
        </is>
      </c>
      <c r="CA76" s="2" t="inlineStr">
        <is>
          <t>3</t>
        </is>
      </c>
      <c r="CB76" s="2" t="inlineStr">
        <is>
          <t/>
        </is>
      </c>
      <c r="CC76" t="inlineStr">
        <is>
          <t/>
        </is>
      </c>
      <c r="CD76" s="2" t="inlineStr">
        <is>
          <t>Indicador Europeu relativo às Borboletas dos Prados</t>
        </is>
      </c>
      <c r="CE76" s="2" t="inlineStr">
        <is>
          <t>3</t>
        </is>
      </c>
      <c r="CF76" s="2" t="inlineStr">
        <is>
          <t/>
        </is>
      </c>
      <c r="CG76" t="inlineStr">
        <is>
          <t>&lt;div&gt;Indicador de biodiversidade que mede as tendências demográficas de 17 espécies de borboletas presentes em 19 países europeus (dos quais 17 Estados-Membros), com base nos sistemas nacionais de monitorização de borboletas (BMS).&lt;/div&gt;</t>
        </is>
      </c>
      <c r="CH76" t="inlineStr">
        <is>
          <t/>
        </is>
      </c>
      <c r="CI76" t="inlineStr">
        <is>
          <t/>
        </is>
      </c>
      <c r="CJ76" t="inlineStr">
        <is>
          <t/>
        </is>
      </c>
      <c r="CK76" t="inlineStr">
        <is>
          <t/>
        </is>
      </c>
      <c r="CL76" t="inlineStr">
        <is>
          <t/>
        </is>
      </c>
      <c r="CM76" t="inlineStr">
        <is>
          <t/>
        </is>
      </c>
      <c r="CN76" t="inlineStr">
        <is>
          <t/>
        </is>
      </c>
      <c r="CO76" t="inlineStr">
        <is>
          <t/>
        </is>
      </c>
      <c r="CP76" s="2" t="inlineStr">
        <is>
          <t>evropski kazalnik travniških metuljev</t>
        </is>
      </c>
      <c r="CQ76" s="2" t="inlineStr">
        <is>
          <t>3</t>
        </is>
      </c>
      <c r="CR76" s="2" t="inlineStr">
        <is>
          <t/>
        </is>
      </c>
      <c r="CS76" t="inlineStr">
        <is>
          <t/>
        </is>
      </c>
      <c r="CT76" t="inlineStr">
        <is>
          <t/>
        </is>
      </c>
      <c r="CU76" t="inlineStr">
        <is>
          <t/>
        </is>
      </c>
      <c r="CV76" t="inlineStr">
        <is>
          <t/>
        </is>
      </c>
      <c r="CW76" t="inlineStr">
        <is>
          <t/>
        </is>
      </c>
    </row>
    <row r="77">
      <c r="A77" s="1" t="str">
        <f>HYPERLINK("https://iate.europa.eu/entry/result/3628495/all", "3628495")</f>
        <v>3628495</v>
      </c>
      <c r="B77" t="inlineStr">
        <is>
          <t>EUROPEAN UNION</t>
        </is>
      </c>
      <c r="C77" t="inlineStr">
        <is>
          <t>EUROPEAN UNION|European Union law|EU act</t>
        </is>
      </c>
      <c r="D77" t="inlineStr">
        <is>
          <t>yes</t>
        </is>
      </c>
      <c r="E77" t="inlineStr">
        <is>
          <t/>
        </is>
      </c>
      <c r="F77" t="inlineStr">
        <is>
          <t/>
        </is>
      </c>
      <c r="G77" t="inlineStr">
        <is>
          <t/>
        </is>
      </c>
      <c r="H77" t="inlineStr">
        <is>
          <t/>
        </is>
      </c>
      <c r="I77" t="inlineStr">
        <is>
          <t/>
        </is>
      </c>
      <c r="J77" s="2" t="inlineStr">
        <is>
          <t>nařízení o invazních nepůvodních druzích|
nařízení Evropského parlamentu a Rady (EU) č. 1143/2014 ze dne 22. října 2014 o prevenci a regulaci zavlékání či vysazování a šíření invazních nepůvodních druhů</t>
        </is>
      </c>
      <c r="K77" s="2" t="inlineStr">
        <is>
          <t>3|
3</t>
        </is>
      </c>
      <c r="L77" s="2" t="inlineStr">
        <is>
          <t xml:space="preserve">|
</t>
        </is>
      </c>
      <c r="M77" t="inlineStr">
        <is>
          <t/>
        </is>
      </c>
      <c r="N77" t="inlineStr">
        <is>
          <t/>
        </is>
      </c>
      <c r="O77" t="inlineStr">
        <is>
          <t/>
        </is>
      </c>
      <c r="P77" t="inlineStr">
        <is>
          <t/>
        </is>
      </c>
      <c r="Q77" t="inlineStr">
        <is>
          <t/>
        </is>
      </c>
      <c r="R77" t="inlineStr">
        <is>
          <t/>
        </is>
      </c>
      <c r="S77" t="inlineStr">
        <is>
          <t/>
        </is>
      </c>
      <c r="T77" t="inlineStr">
        <is>
          <t/>
        </is>
      </c>
      <c r="U77" t="inlineStr">
        <is>
          <t/>
        </is>
      </c>
      <c r="V77" s="2" t="inlineStr">
        <is>
          <t>κανονισμός για τα χωροκατακτητικά ξένα είδη|
ΚΑΝΟΝΙΣΜΟΣ (ΕΕ) αριθ. 1143/2014 ΤΟΥ ΕΥΡΩΠΑΪΚΟΥ ΚΟΙΝΟΒΟΥΛΙΟΥ ΚΑΙ ΤΟΥ ΣΥΜΒΟΥΛΙΟΥ της 22ας Οκτωβρίου 2014 για την πρόληψη και διαχείριση της εισαγωγής και εξάπλωσης χωροκατακτητικών ξένων ειδών</t>
        </is>
      </c>
      <c r="W77" s="2" t="inlineStr">
        <is>
          <t>3|
3</t>
        </is>
      </c>
      <c r="X77" s="2" t="inlineStr">
        <is>
          <t xml:space="preserve">|
</t>
        </is>
      </c>
      <c r="Y77" t="inlineStr">
        <is>
          <t/>
        </is>
      </c>
      <c r="Z77" s="2" t="inlineStr">
        <is>
          <t>Invasive Alien Species Regulation|
IAS Regulation|
Regulation (EU) No 1143/2014 of the European Parliament and of the Council of 22 October 2014 on the prevention and management of the introduction and spread of invasive alien species</t>
        </is>
      </c>
      <c r="AA77" s="2" t="inlineStr">
        <is>
          <t>3|
3|
3</t>
        </is>
      </c>
      <c r="AB77" s="2" t="inlineStr">
        <is>
          <t xml:space="preserve">|
|
</t>
        </is>
      </c>
      <c r="AC77" t="inlineStr">
        <is>
          <t/>
        </is>
      </c>
      <c r="AD77" t="inlineStr">
        <is>
          <t/>
        </is>
      </c>
      <c r="AE77" t="inlineStr">
        <is>
          <t/>
        </is>
      </c>
      <c r="AF77" t="inlineStr">
        <is>
          <t/>
        </is>
      </c>
      <c r="AG77" t="inlineStr">
        <is>
          <t/>
        </is>
      </c>
      <c r="AH77" t="inlineStr">
        <is>
          <t/>
        </is>
      </c>
      <c r="AI77" t="inlineStr">
        <is>
          <t/>
        </is>
      </c>
      <c r="AJ77" t="inlineStr">
        <is>
          <t/>
        </is>
      </c>
      <c r="AK77" t="inlineStr">
        <is>
          <t/>
        </is>
      </c>
      <c r="AL77" t="inlineStr">
        <is>
          <t/>
        </is>
      </c>
      <c r="AM77" t="inlineStr">
        <is>
          <t/>
        </is>
      </c>
      <c r="AN77" t="inlineStr">
        <is>
          <t/>
        </is>
      </c>
      <c r="AO77" t="inlineStr">
        <is>
          <t/>
        </is>
      </c>
      <c r="AP77" t="inlineStr">
        <is>
          <t/>
        </is>
      </c>
      <c r="AQ77" t="inlineStr">
        <is>
          <t/>
        </is>
      </c>
      <c r="AR77" t="inlineStr">
        <is>
          <t/>
        </is>
      </c>
      <c r="AS77" t="inlineStr">
        <is>
          <t/>
        </is>
      </c>
      <c r="AT77" s="2" t="inlineStr">
        <is>
          <t>Rialachán (AE) Uimh. 1143/2014 ó Pharlaimint na hEorpa agus ón gComhairle an 22 Deireadh Fómhair 2014 maidir le tabhairt isteach agus leathadh speiceas coimhthíoch ionrach a chosc agus a bhainistiú</t>
        </is>
      </c>
      <c r="AU77" s="2" t="inlineStr">
        <is>
          <t>3</t>
        </is>
      </c>
      <c r="AV77" s="2" t="inlineStr">
        <is>
          <t/>
        </is>
      </c>
      <c r="AW77" t="inlineStr">
        <is>
          <t/>
        </is>
      </c>
      <c r="AX77" t="inlineStr">
        <is>
          <t/>
        </is>
      </c>
      <c r="AY77" t="inlineStr">
        <is>
          <t/>
        </is>
      </c>
      <c r="AZ77" t="inlineStr">
        <is>
          <t/>
        </is>
      </c>
      <c r="BA77" t="inlineStr">
        <is>
          <t/>
        </is>
      </c>
      <c r="BB77" t="inlineStr">
        <is>
          <t/>
        </is>
      </c>
      <c r="BC77" t="inlineStr">
        <is>
          <t/>
        </is>
      </c>
      <c r="BD77" t="inlineStr">
        <is>
          <t/>
        </is>
      </c>
      <c r="BE77" t="inlineStr">
        <is>
          <t/>
        </is>
      </c>
      <c r="BF77" t="inlineStr">
        <is>
          <t/>
        </is>
      </c>
      <c r="BG77" t="inlineStr">
        <is>
          <t/>
        </is>
      </c>
      <c r="BH77" t="inlineStr">
        <is>
          <t/>
        </is>
      </c>
      <c r="BI77" t="inlineStr">
        <is>
          <t/>
        </is>
      </c>
      <c r="BJ77" s="2" t="inlineStr">
        <is>
          <t>Invazinių svetimų rūšių reglamentas|
ISR reglamentas|
2014 m. spalio 22 d. Europos Parlamento ir Tarybos reglamentas (ES) Nr. 1143/2014 dėl invazinių svetimų rūšių introdukcijos ir plitimo prevencijos ir valdymo</t>
        </is>
      </c>
      <c r="BK77" s="2" t="inlineStr">
        <is>
          <t>3|
3|
3</t>
        </is>
      </c>
      <c r="BL77" s="2" t="inlineStr">
        <is>
          <t xml:space="preserve">|
|
</t>
        </is>
      </c>
      <c r="BM77" t="inlineStr">
        <is>
          <t/>
        </is>
      </c>
      <c r="BN77" t="inlineStr">
        <is>
          <t/>
        </is>
      </c>
      <c r="BO77" t="inlineStr">
        <is>
          <t/>
        </is>
      </c>
      <c r="BP77" t="inlineStr">
        <is>
          <t/>
        </is>
      </c>
      <c r="BQ77" t="inlineStr">
        <is>
          <t/>
        </is>
      </c>
      <c r="BR77" t="inlineStr">
        <is>
          <t/>
        </is>
      </c>
      <c r="BS77" t="inlineStr">
        <is>
          <t/>
        </is>
      </c>
      <c r="BT77" t="inlineStr">
        <is>
          <t/>
        </is>
      </c>
      <c r="BU77" t="inlineStr">
        <is>
          <t/>
        </is>
      </c>
      <c r="BV77" t="inlineStr">
        <is>
          <t/>
        </is>
      </c>
      <c r="BW77" t="inlineStr">
        <is>
          <t/>
        </is>
      </c>
      <c r="BX77" t="inlineStr">
        <is>
          <t/>
        </is>
      </c>
      <c r="BY77" t="inlineStr">
        <is>
          <t/>
        </is>
      </c>
      <c r="BZ77" s="2" t="inlineStr">
        <is>
          <t>rozporządzenie w sprawie inwazyjnych gatunków obcych|
Rozporządzenie Parlamentu Europejskiego i Rady (UE) nr 1143/2014 z dnia 22 października 2014 r. w sprawie działań zapobiegawczych i zaradczych w odniesieniu do wprowadzania i rozprzestrzeniania inwazyjnych gatunków obcych</t>
        </is>
      </c>
      <c r="CA77" s="2" t="inlineStr">
        <is>
          <t>3|
3</t>
        </is>
      </c>
      <c r="CB77" s="2" t="inlineStr">
        <is>
          <t xml:space="preserve">|
</t>
        </is>
      </c>
      <c r="CC77" t="inlineStr">
        <is>
          <t/>
        </is>
      </c>
      <c r="CD77" s="2" t="inlineStr">
        <is>
          <t>Regulamento Espécies Exóticas Invasoras|
Regulamento (UE) n.º 1143/2014 relativo à prevenção e gestão da introdução e propagação de espécies exóticas invasoras</t>
        </is>
      </c>
      <c r="CE77" s="2" t="inlineStr">
        <is>
          <t>3|
3</t>
        </is>
      </c>
      <c r="CF77" s="2" t="inlineStr">
        <is>
          <t xml:space="preserve">|
</t>
        </is>
      </c>
      <c r="CG77" t="inlineStr">
        <is>
          <t/>
        </is>
      </c>
      <c r="CH77" t="inlineStr">
        <is>
          <t/>
        </is>
      </c>
      <c r="CI77" t="inlineStr">
        <is>
          <t/>
        </is>
      </c>
      <c r="CJ77" t="inlineStr">
        <is>
          <t/>
        </is>
      </c>
      <c r="CK77" t="inlineStr">
        <is>
          <t/>
        </is>
      </c>
      <c r="CL77" t="inlineStr">
        <is>
          <t/>
        </is>
      </c>
      <c r="CM77" t="inlineStr">
        <is>
          <t/>
        </is>
      </c>
      <c r="CN77" t="inlineStr">
        <is>
          <t/>
        </is>
      </c>
      <c r="CO77" t="inlineStr">
        <is>
          <t/>
        </is>
      </c>
      <c r="CP77" s="2" t="inlineStr">
        <is>
          <t>uredba o invazivnih tujerodnih vrstah|
Uredba (EU) št. 1143/2014 Evropskega parlamenta in Sveta z dne 22. oktobra 2014 o preprečevanju in obvladovanju vnosa in širjenja invazivnih tujerodnih vrst</t>
        </is>
      </c>
      <c r="CQ77" s="2" t="inlineStr">
        <is>
          <t>3|
3</t>
        </is>
      </c>
      <c r="CR77" s="2" t="inlineStr">
        <is>
          <t xml:space="preserve">|
</t>
        </is>
      </c>
      <c r="CS77" t="inlineStr">
        <is>
          <t/>
        </is>
      </c>
      <c r="CT77" t="inlineStr">
        <is>
          <t/>
        </is>
      </c>
      <c r="CU77" t="inlineStr">
        <is>
          <t/>
        </is>
      </c>
      <c r="CV77" t="inlineStr">
        <is>
          <t/>
        </is>
      </c>
      <c r="CW77" t="inlineStr">
        <is>
          <t/>
        </is>
      </c>
    </row>
    <row r="78">
      <c r="A78" s="1" t="str">
        <f>HYPERLINK("https://iate.europa.eu/entry/result/3628496/all", "3628496")</f>
        <v>3628496</v>
      </c>
      <c r="B78" t="inlineStr">
        <is>
          <t>EUROPEAN UNION</t>
        </is>
      </c>
      <c r="C78" t="inlineStr">
        <is>
          <t>EUROPEAN UNION|European construction|deepening of the European Union|EU activity|EU policy</t>
        </is>
      </c>
      <c r="D78" t="inlineStr">
        <is>
          <t>yes</t>
        </is>
      </c>
      <c r="E78" t="inlineStr">
        <is>
          <t/>
        </is>
      </c>
      <c r="F78" t="inlineStr">
        <is>
          <t/>
        </is>
      </c>
      <c r="G78" t="inlineStr">
        <is>
          <t/>
        </is>
      </c>
      <c r="H78" t="inlineStr">
        <is>
          <t/>
        </is>
      </c>
      <c r="I78" t="inlineStr">
        <is>
          <t/>
        </is>
      </c>
      <c r="J78" t="inlineStr">
        <is>
          <t/>
        </is>
      </c>
      <c r="K78" t="inlineStr">
        <is>
          <t/>
        </is>
      </c>
      <c r="L78" t="inlineStr">
        <is>
          <t/>
        </is>
      </c>
      <c r="M78" t="inlineStr">
        <is>
          <t/>
        </is>
      </c>
      <c r="N78" t="inlineStr">
        <is>
          <t/>
        </is>
      </c>
      <c r="O78" t="inlineStr">
        <is>
          <t/>
        </is>
      </c>
      <c r="P78" t="inlineStr">
        <is>
          <t/>
        </is>
      </c>
      <c r="Q78" t="inlineStr">
        <is>
          <t/>
        </is>
      </c>
      <c r="R78" t="inlineStr">
        <is>
          <t/>
        </is>
      </c>
      <c r="S78" t="inlineStr">
        <is>
          <t/>
        </is>
      </c>
      <c r="T78" t="inlineStr">
        <is>
          <t/>
        </is>
      </c>
      <c r="U78" t="inlineStr">
        <is>
          <t/>
        </is>
      </c>
      <c r="V78" s="2" t="inlineStr">
        <is>
          <t>στρατηγική για την πράσινη υποδομή|
στρατηγική πράσινης υποδομής</t>
        </is>
      </c>
      <c r="W78" s="2" t="inlineStr">
        <is>
          <t>3|
3</t>
        </is>
      </c>
      <c r="X78" s="2" t="inlineStr">
        <is>
          <t xml:space="preserve">|
</t>
        </is>
      </c>
      <c r="Y78" t="inlineStr">
        <is>
          <t/>
        </is>
      </c>
      <c r="Z78" s="2" t="inlineStr">
        <is>
          <t>EU Strategy for Green Infrastructure|
Green Infrastructure Strategy|
EU Strategy for Promoting Green Infrastructure|
EU GI Strategy|
GI strategy</t>
        </is>
      </c>
      <c r="AA78" s="2" t="inlineStr">
        <is>
          <t>3|
3|
3|
3|
3</t>
        </is>
      </c>
      <c r="AB78" s="2" t="inlineStr">
        <is>
          <t xml:space="preserve">|
|
|
|
</t>
        </is>
      </c>
      <c r="AC78" t="inlineStr">
        <is>
          <t/>
        </is>
      </c>
      <c r="AD78" t="inlineStr">
        <is>
          <t/>
        </is>
      </c>
      <c r="AE78" t="inlineStr">
        <is>
          <t/>
        </is>
      </c>
      <c r="AF78" t="inlineStr">
        <is>
          <t/>
        </is>
      </c>
      <c r="AG78" t="inlineStr">
        <is>
          <t/>
        </is>
      </c>
      <c r="AH78" t="inlineStr">
        <is>
          <t/>
        </is>
      </c>
      <c r="AI78" t="inlineStr">
        <is>
          <t/>
        </is>
      </c>
      <c r="AJ78" t="inlineStr">
        <is>
          <t/>
        </is>
      </c>
      <c r="AK78" t="inlineStr">
        <is>
          <t/>
        </is>
      </c>
      <c r="AL78" t="inlineStr">
        <is>
          <t/>
        </is>
      </c>
      <c r="AM78" t="inlineStr">
        <is>
          <t/>
        </is>
      </c>
      <c r="AN78" t="inlineStr">
        <is>
          <t/>
        </is>
      </c>
      <c r="AO78" t="inlineStr">
        <is>
          <t/>
        </is>
      </c>
      <c r="AP78" t="inlineStr">
        <is>
          <t/>
        </is>
      </c>
      <c r="AQ78" t="inlineStr">
        <is>
          <t/>
        </is>
      </c>
      <c r="AR78" t="inlineStr">
        <is>
          <t/>
        </is>
      </c>
      <c r="AS78" t="inlineStr">
        <is>
          <t/>
        </is>
      </c>
      <c r="AT78" s="2" t="inlineStr">
        <is>
          <t>straitéis AE maidir le bonnegar glas a chur chun cinn|
straitéis AE maidir le bonnegar glas</t>
        </is>
      </c>
      <c r="AU78" s="2" t="inlineStr">
        <is>
          <t>3|
3</t>
        </is>
      </c>
      <c r="AV78" s="2" t="inlineStr">
        <is>
          <t xml:space="preserve">|
</t>
        </is>
      </c>
      <c r="AW78" t="inlineStr">
        <is>
          <t/>
        </is>
      </c>
      <c r="AX78" t="inlineStr">
        <is>
          <t/>
        </is>
      </c>
      <c r="AY78" t="inlineStr">
        <is>
          <t/>
        </is>
      </c>
      <c r="AZ78" t="inlineStr">
        <is>
          <t/>
        </is>
      </c>
      <c r="BA78" t="inlineStr">
        <is>
          <t/>
        </is>
      </c>
      <c r="BB78" t="inlineStr">
        <is>
          <t/>
        </is>
      </c>
      <c r="BC78" t="inlineStr">
        <is>
          <t/>
        </is>
      </c>
      <c r="BD78" t="inlineStr">
        <is>
          <t/>
        </is>
      </c>
      <c r="BE78" t="inlineStr">
        <is>
          <t/>
        </is>
      </c>
      <c r="BF78" t="inlineStr">
        <is>
          <t/>
        </is>
      </c>
      <c r="BG78" t="inlineStr">
        <is>
          <t/>
        </is>
      </c>
      <c r="BH78" t="inlineStr">
        <is>
          <t/>
        </is>
      </c>
      <c r="BI78" t="inlineStr">
        <is>
          <t/>
        </is>
      </c>
      <c r="BJ78" s="2" t="inlineStr">
        <is>
          <t>ES žaliosios infrastruktūros strategija|
ES žaliosios infrastruktūros skatinimo strategija</t>
        </is>
      </c>
      <c r="BK78" s="2" t="inlineStr">
        <is>
          <t>3|
3</t>
        </is>
      </c>
      <c r="BL78" s="2" t="inlineStr">
        <is>
          <t xml:space="preserve">|
</t>
        </is>
      </c>
      <c r="BM78" t="inlineStr">
        <is>
          <t/>
        </is>
      </c>
      <c r="BN78" t="inlineStr">
        <is>
          <t/>
        </is>
      </c>
      <c r="BO78" t="inlineStr">
        <is>
          <t/>
        </is>
      </c>
      <c r="BP78" t="inlineStr">
        <is>
          <t/>
        </is>
      </c>
      <c r="BQ78" t="inlineStr">
        <is>
          <t/>
        </is>
      </c>
      <c r="BR78" t="inlineStr">
        <is>
          <t/>
        </is>
      </c>
      <c r="BS78" t="inlineStr">
        <is>
          <t/>
        </is>
      </c>
      <c r="BT78" t="inlineStr">
        <is>
          <t/>
        </is>
      </c>
      <c r="BU78" t="inlineStr">
        <is>
          <t/>
        </is>
      </c>
      <c r="BV78" t="inlineStr">
        <is>
          <t/>
        </is>
      </c>
      <c r="BW78" t="inlineStr">
        <is>
          <t/>
        </is>
      </c>
      <c r="BX78" t="inlineStr">
        <is>
          <t/>
        </is>
      </c>
      <c r="BY78" t="inlineStr">
        <is>
          <t/>
        </is>
      </c>
      <c r="BZ78" s="2" t="inlineStr">
        <is>
          <t>strategia UE na rzecz zielonej infrastruktury|
strategia na rzecz zielonej infrastruktury|
strategia UE na rzecz wspierania zielonej infrastruktury</t>
        </is>
      </c>
      <c r="CA78" s="2" t="inlineStr">
        <is>
          <t>3|
3|
3</t>
        </is>
      </c>
      <c r="CB78" s="2" t="inlineStr">
        <is>
          <t xml:space="preserve">|
|
</t>
        </is>
      </c>
      <c r="CC78" t="inlineStr">
        <is>
          <t>strategia określająca działania na poziomie UE dotyczące zielonej infrastruktury, które mogą stanowić wartość dodaną w stosunku do obecnie realizowanych inicjatyw lokalnych</t>
        </is>
      </c>
      <c r="CD78" s="2" t="inlineStr">
        <is>
          <t>Estratégia da UE para a Infraestrutura Verde|
Estratégia sobre Infraestruturas Verdes|
Estratégia da UE para Promoção da Infraestrutura Verde|
Estratégia de Infraestrutura Verde para a União Europeia|
Estratégia para as Infraestruturas Verdes</t>
        </is>
      </c>
      <c r="CE78" s="2" t="inlineStr">
        <is>
          <t>3|
3|
3|
3|
3</t>
        </is>
      </c>
      <c r="CF78" s="2" t="inlineStr">
        <is>
          <t xml:space="preserve">|
|
|
|
</t>
        </is>
      </c>
      <c r="CG78" t="inlineStr">
        <is>
          <t/>
        </is>
      </c>
      <c r="CH78" t="inlineStr">
        <is>
          <t/>
        </is>
      </c>
      <c r="CI78" t="inlineStr">
        <is>
          <t/>
        </is>
      </c>
      <c r="CJ78" t="inlineStr">
        <is>
          <t/>
        </is>
      </c>
      <c r="CK78" t="inlineStr">
        <is>
          <t/>
        </is>
      </c>
      <c r="CL78" t="inlineStr">
        <is>
          <t/>
        </is>
      </c>
      <c r="CM78" t="inlineStr">
        <is>
          <t/>
        </is>
      </c>
      <c r="CN78" t="inlineStr">
        <is>
          <t/>
        </is>
      </c>
      <c r="CO78" t="inlineStr">
        <is>
          <t/>
        </is>
      </c>
      <c r="CP78" s="2" t="inlineStr">
        <is>
          <t>strategija EU za zeleno infrastrukturo|
strategija za zeleno infrastrukturo|
strategija EU za spodbujanje zelene infrastrukture</t>
        </is>
      </c>
      <c r="CQ78" s="2" t="inlineStr">
        <is>
          <t>3|
3|
3</t>
        </is>
      </c>
      <c r="CR78" s="2" t="inlineStr">
        <is>
          <t xml:space="preserve">|
|
</t>
        </is>
      </c>
      <c r="CS78" t="inlineStr">
        <is>
          <t/>
        </is>
      </c>
      <c r="CT78" t="inlineStr">
        <is>
          <t/>
        </is>
      </c>
      <c r="CU78" t="inlineStr">
        <is>
          <t/>
        </is>
      </c>
      <c r="CV78" t="inlineStr">
        <is>
          <t/>
        </is>
      </c>
      <c r="CW78" t="inlineStr">
        <is>
          <t/>
        </is>
      </c>
    </row>
    <row r="79">
      <c r="A79" s="1" t="str">
        <f>HYPERLINK("https://iate.europa.eu/entry/result/3628509/all", "3628509")</f>
        <v>3628509</v>
      </c>
      <c r="B79" t="inlineStr">
        <is>
          <t>ENVIRONMENT</t>
        </is>
      </c>
      <c r="C79" t="inlineStr">
        <is>
          <t>ENVIRONMENT|environmental policy|environmental protection|protected area</t>
        </is>
      </c>
      <c r="D79" t="inlineStr">
        <is>
          <t>yes</t>
        </is>
      </c>
      <c r="E79" t="inlineStr">
        <is>
          <t/>
        </is>
      </c>
      <c r="F79" t="inlineStr">
        <is>
          <t/>
        </is>
      </c>
      <c r="G79" t="inlineStr">
        <is>
          <t/>
        </is>
      </c>
      <c r="H79" t="inlineStr">
        <is>
          <t/>
        </is>
      </c>
      <c r="I79" t="inlineStr">
        <is>
          <t/>
        </is>
      </c>
      <c r="J79" t="inlineStr">
        <is>
          <t/>
        </is>
      </c>
      <c r="K79" t="inlineStr">
        <is>
          <t/>
        </is>
      </c>
      <c r="L79" t="inlineStr">
        <is>
          <t/>
        </is>
      </c>
      <c r="M79" t="inlineStr">
        <is>
          <t/>
        </is>
      </c>
      <c r="N79" t="inlineStr">
        <is>
          <t/>
        </is>
      </c>
      <c r="O79" t="inlineStr">
        <is>
          <t/>
        </is>
      </c>
      <c r="P79" t="inlineStr">
        <is>
          <t/>
        </is>
      </c>
      <c r="Q79" t="inlineStr">
        <is>
          <t/>
        </is>
      </c>
      <c r="R79" t="inlineStr">
        <is>
          <t/>
        </is>
      </c>
      <c r="S79" t="inlineStr">
        <is>
          <t/>
        </is>
      </c>
      <c r="T79" t="inlineStr">
        <is>
          <t/>
        </is>
      </c>
      <c r="U79" t="inlineStr">
        <is>
          <t/>
        </is>
      </c>
      <c r="V79" s="2" t="inlineStr">
        <is>
          <t>αυστηρά προστατευόμενη περιοχή</t>
        </is>
      </c>
      <c r="W79" s="2" t="inlineStr">
        <is>
          <t>3</t>
        </is>
      </c>
      <c r="X79" s="2" t="inlineStr">
        <is>
          <t/>
        </is>
      </c>
      <c r="Y79" t="inlineStr">
        <is>
          <t/>
        </is>
      </c>
      <c r="Z79" s="2" t="inlineStr">
        <is>
          <t>strictly protected area</t>
        </is>
      </c>
      <c r="AA79" s="2" t="inlineStr">
        <is>
          <t>3</t>
        </is>
      </c>
      <c r="AB79" s="2" t="inlineStr">
        <is>
          <t/>
        </is>
      </c>
      <c r="AC79" t="inlineStr">
        <is>
          <t/>
        </is>
      </c>
      <c r="AD79" t="inlineStr">
        <is>
          <t/>
        </is>
      </c>
      <c r="AE79" t="inlineStr">
        <is>
          <t/>
        </is>
      </c>
      <c r="AF79" t="inlineStr">
        <is>
          <t/>
        </is>
      </c>
      <c r="AG79" t="inlineStr">
        <is>
          <t/>
        </is>
      </c>
      <c r="AH79" t="inlineStr">
        <is>
          <t/>
        </is>
      </c>
      <c r="AI79" t="inlineStr">
        <is>
          <t/>
        </is>
      </c>
      <c r="AJ79" t="inlineStr">
        <is>
          <t/>
        </is>
      </c>
      <c r="AK79" t="inlineStr">
        <is>
          <t/>
        </is>
      </c>
      <c r="AL79" t="inlineStr">
        <is>
          <t/>
        </is>
      </c>
      <c r="AM79" t="inlineStr">
        <is>
          <t/>
        </is>
      </c>
      <c r="AN79" t="inlineStr">
        <is>
          <t/>
        </is>
      </c>
      <c r="AO79" t="inlineStr">
        <is>
          <t/>
        </is>
      </c>
      <c r="AP79" t="inlineStr">
        <is>
          <t/>
        </is>
      </c>
      <c r="AQ79" t="inlineStr">
        <is>
          <t/>
        </is>
      </c>
      <c r="AR79" t="inlineStr">
        <is>
          <t/>
        </is>
      </c>
      <c r="AS79" t="inlineStr">
        <is>
          <t/>
        </is>
      </c>
      <c r="AT79" s="2" t="inlineStr">
        <is>
          <t>limistéar faoi dhianchosaint</t>
        </is>
      </c>
      <c r="AU79" s="2" t="inlineStr">
        <is>
          <t>3</t>
        </is>
      </c>
      <c r="AV79" s="2" t="inlineStr">
        <is>
          <t/>
        </is>
      </c>
      <c r="AW79" t="inlineStr">
        <is>
          <t/>
        </is>
      </c>
      <c r="AX79" t="inlineStr">
        <is>
          <t/>
        </is>
      </c>
      <c r="AY79" t="inlineStr">
        <is>
          <t/>
        </is>
      </c>
      <c r="AZ79" t="inlineStr">
        <is>
          <t/>
        </is>
      </c>
      <c r="BA79" t="inlineStr">
        <is>
          <t/>
        </is>
      </c>
      <c r="BB79" t="inlineStr">
        <is>
          <t/>
        </is>
      </c>
      <c r="BC79" t="inlineStr">
        <is>
          <t/>
        </is>
      </c>
      <c r="BD79" t="inlineStr">
        <is>
          <t/>
        </is>
      </c>
      <c r="BE79" t="inlineStr">
        <is>
          <t/>
        </is>
      </c>
      <c r="BF79" t="inlineStr">
        <is>
          <t/>
        </is>
      </c>
      <c r="BG79" t="inlineStr">
        <is>
          <t/>
        </is>
      </c>
      <c r="BH79" t="inlineStr">
        <is>
          <t/>
        </is>
      </c>
      <c r="BI79" t="inlineStr">
        <is>
          <t/>
        </is>
      </c>
      <c r="BJ79" s="2" t="inlineStr">
        <is>
          <t>griežtai saugoma teritorija</t>
        </is>
      </c>
      <c r="BK79" s="2" t="inlineStr">
        <is>
          <t>3</t>
        </is>
      </c>
      <c r="BL79" s="2" t="inlineStr">
        <is>
          <t/>
        </is>
      </c>
      <c r="BM79" t="inlineStr">
        <is>
          <t/>
        </is>
      </c>
      <c r="BN79" t="inlineStr">
        <is>
          <t/>
        </is>
      </c>
      <c r="BO79" t="inlineStr">
        <is>
          <t/>
        </is>
      </c>
      <c r="BP79" t="inlineStr">
        <is>
          <t/>
        </is>
      </c>
      <c r="BQ79" t="inlineStr">
        <is>
          <t/>
        </is>
      </c>
      <c r="BR79" t="inlineStr">
        <is>
          <t/>
        </is>
      </c>
      <c r="BS79" t="inlineStr">
        <is>
          <t/>
        </is>
      </c>
      <c r="BT79" t="inlineStr">
        <is>
          <t/>
        </is>
      </c>
      <c r="BU79" t="inlineStr">
        <is>
          <t/>
        </is>
      </c>
      <c r="BV79" t="inlineStr">
        <is>
          <t/>
        </is>
      </c>
      <c r="BW79" t="inlineStr">
        <is>
          <t/>
        </is>
      </c>
      <c r="BX79" t="inlineStr">
        <is>
          <t/>
        </is>
      </c>
      <c r="BY79" t="inlineStr">
        <is>
          <t/>
        </is>
      </c>
      <c r="BZ79" s="2" t="inlineStr">
        <is>
          <t>obszar ściśle chroniony</t>
        </is>
      </c>
      <c r="CA79" s="2" t="inlineStr">
        <is>
          <t>3</t>
        </is>
      </c>
      <c r="CB79" s="2" t="inlineStr">
        <is>
          <t/>
        </is>
      </c>
      <c r="CC79" t="inlineStr">
        <is>
          <t/>
        </is>
      </c>
      <c r="CD79" s="2" t="inlineStr">
        <is>
          <t>área estritamente protegida</t>
        </is>
      </c>
      <c r="CE79" s="2" t="inlineStr">
        <is>
          <t>3</t>
        </is>
      </c>
      <c r="CF79" s="2" t="inlineStr">
        <is>
          <t/>
        </is>
      </c>
      <c r="CG79" t="inlineStr">
        <is>
          <t/>
        </is>
      </c>
      <c r="CH79" t="inlineStr">
        <is>
          <t/>
        </is>
      </c>
      <c r="CI79" t="inlineStr">
        <is>
          <t/>
        </is>
      </c>
      <c r="CJ79" t="inlineStr">
        <is>
          <t/>
        </is>
      </c>
      <c r="CK79" t="inlineStr">
        <is>
          <t/>
        </is>
      </c>
      <c r="CL79" t="inlineStr">
        <is>
          <t/>
        </is>
      </c>
      <c r="CM79" t="inlineStr">
        <is>
          <t/>
        </is>
      </c>
      <c r="CN79" t="inlineStr">
        <is>
          <t/>
        </is>
      </c>
      <c r="CO79" t="inlineStr">
        <is>
          <t/>
        </is>
      </c>
      <c r="CP79" s="2" t="inlineStr">
        <is>
          <t>strogo zavarovano območje</t>
        </is>
      </c>
      <c r="CQ79" s="2" t="inlineStr">
        <is>
          <t>3</t>
        </is>
      </c>
      <c r="CR79" s="2" t="inlineStr">
        <is>
          <t/>
        </is>
      </c>
      <c r="CS79" t="inlineStr">
        <is>
          <t/>
        </is>
      </c>
      <c r="CT79" t="inlineStr">
        <is>
          <t/>
        </is>
      </c>
      <c r="CU79" t="inlineStr">
        <is>
          <t/>
        </is>
      </c>
      <c r="CV79" t="inlineStr">
        <is>
          <t/>
        </is>
      </c>
      <c r="CW79" t="inlineStr">
        <is>
          <t/>
        </is>
      </c>
    </row>
    <row r="80">
      <c r="A80" s="1" t="str">
        <f>HYPERLINK("https://iate.europa.eu/entry/result/3628511/all", "3628511")</f>
        <v>3628511</v>
      </c>
      <c r="B80" t="inlineStr">
        <is>
          <t>ENVIRONMENT</t>
        </is>
      </c>
      <c r="C80" t="inlineStr">
        <is>
          <t>ENVIRONMENT|natural environment</t>
        </is>
      </c>
      <c r="D80" t="inlineStr">
        <is>
          <t>yes</t>
        </is>
      </c>
      <c r="E80" t="inlineStr">
        <is>
          <t/>
        </is>
      </c>
      <c r="F80" t="inlineStr">
        <is>
          <t/>
        </is>
      </c>
      <c r="G80" t="inlineStr">
        <is>
          <t/>
        </is>
      </c>
      <c r="H80" t="inlineStr">
        <is>
          <t/>
        </is>
      </c>
      <c r="I80" t="inlineStr">
        <is>
          <t/>
        </is>
      </c>
      <c r="J80" t="inlineStr">
        <is>
          <t/>
        </is>
      </c>
      <c r="K80" t="inlineStr">
        <is>
          <t/>
        </is>
      </c>
      <c r="L80" t="inlineStr">
        <is>
          <t/>
        </is>
      </c>
      <c r="M80" t="inlineStr">
        <is>
          <t/>
        </is>
      </c>
      <c r="N80" t="inlineStr">
        <is>
          <t/>
        </is>
      </c>
      <c r="O80" t="inlineStr">
        <is>
          <t/>
        </is>
      </c>
      <c r="P80" t="inlineStr">
        <is>
          <t/>
        </is>
      </c>
      <c r="Q80" t="inlineStr">
        <is>
          <t/>
        </is>
      </c>
      <c r="R80" t="inlineStr">
        <is>
          <t/>
        </is>
      </c>
      <c r="S80" t="inlineStr">
        <is>
          <t/>
        </is>
      </c>
      <c r="T80" t="inlineStr">
        <is>
          <t/>
        </is>
      </c>
      <c r="U80" t="inlineStr">
        <is>
          <t/>
        </is>
      </c>
      <c r="V80" s="2" t="inlineStr">
        <is>
          <t>παρόχθια λωρίδα προστασίας</t>
        </is>
      </c>
      <c r="W80" s="2" t="inlineStr">
        <is>
          <t>3</t>
        </is>
      </c>
      <c r="X80" s="2" t="inlineStr">
        <is>
          <t/>
        </is>
      </c>
      <c r="Y80" t="inlineStr">
        <is>
          <t>λωρίδα γης κατά μήκος της ροής του νερού όπου υφίστανται περιορισμοί καλλιέργειας/αγροτικοί περιορισμοί με σκοπό την προστασία της ροής του νερού</t>
        </is>
      </c>
      <c r="Z80" s="2" t="inlineStr">
        <is>
          <t>riparian buffer strip|
buffer strip along a water course</t>
        </is>
      </c>
      <c r="AA80" s="2" t="inlineStr">
        <is>
          <t>3|
3</t>
        </is>
      </c>
      <c r="AB80" s="2" t="inlineStr">
        <is>
          <t xml:space="preserve">|
</t>
        </is>
      </c>
      <c r="AC80" t="inlineStr">
        <is>
          <t>strip of land along a water course where there are farming restrictions with a view to protecting the water course</t>
        </is>
      </c>
      <c r="AD80" t="inlineStr">
        <is>
          <t/>
        </is>
      </c>
      <c r="AE80" t="inlineStr">
        <is>
          <t/>
        </is>
      </c>
      <c r="AF80" t="inlineStr">
        <is>
          <t/>
        </is>
      </c>
      <c r="AG80" t="inlineStr">
        <is>
          <t/>
        </is>
      </c>
      <c r="AH80" t="inlineStr">
        <is>
          <t/>
        </is>
      </c>
      <c r="AI80" t="inlineStr">
        <is>
          <t/>
        </is>
      </c>
      <c r="AJ80" t="inlineStr">
        <is>
          <t/>
        </is>
      </c>
      <c r="AK80" t="inlineStr">
        <is>
          <t/>
        </is>
      </c>
      <c r="AL80" t="inlineStr">
        <is>
          <t/>
        </is>
      </c>
      <c r="AM80" t="inlineStr">
        <is>
          <t/>
        </is>
      </c>
      <c r="AN80" t="inlineStr">
        <is>
          <t/>
        </is>
      </c>
      <c r="AO80" t="inlineStr">
        <is>
          <t/>
        </is>
      </c>
      <c r="AP80" t="inlineStr">
        <is>
          <t/>
        </is>
      </c>
      <c r="AQ80" t="inlineStr">
        <is>
          <t/>
        </is>
      </c>
      <c r="AR80" t="inlineStr">
        <is>
          <t/>
        </is>
      </c>
      <c r="AS80" t="inlineStr">
        <is>
          <t/>
        </is>
      </c>
      <c r="AT80" s="2" t="inlineStr">
        <is>
          <t>crios bán idir sruth uisce agus an talamh feirmeoireachta is neasa dó</t>
        </is>
      </c>
      <c r="AU80" s="2" t="inlineStr">
        <is>
          <t>3</t>
        </is>
      </c>
      <c r="AV80" s="2" t="inlineStr">
        <is>
          <t/>
        </is>
      </c>
      <c r="AW80" t="inlineStr">
        <is>
          <t/>
        </is>
      </c>
      <c r="AX80" t="inlineStr">
        <is>
          <t/>
        </is>
      </c>
      <c r="AY80" t="inlineStr">
        <is>
          <t/>
        </is>
      </c>
      <c r="AZ80" t="inlineStr">
        <is>
          <t/>
        </is>
      </c>
      <c r="BA80" t="inlineStr">
        <is>
          <t/>
        </is>
      </c>
      <c r="BB80" t="inlineStr">
        <is>
          <t/>
        </is>
      </c>
      <c r="BC80" t="inlineStr">
        <is>
          <t/>
        </is>
      </c>
      <c r="BD80" t="inlineStr">
        <is>
          <t/>
        </is>
      </c>
      <c r="BE80" t="inlineStr">
        <is>
          <t/>
        </is>
      </c>
      <c r="BF80" t="inlineStr">
        <is>
          <t/>
        </is>
      </c>
      <c r="BG80" t="inlineStr">
        <is>
          <t/>
        </is>
      </c>
      <c r="BH80" t="inlineStr">
        <is>
          <t/>
        </is>
      </c>
      <c r="BI80" t="inlineStr">
        <is>
          <t/>
        </is>
      </c>
      <c r="BJ80" t="inlineStr">
        <is>
          <t/>
        </is>
      </c>
      <c r="BK80" t="inlineStr">
        <is>
          <t/>
        </is>
      </c>
      <c r="BL80" t="inlineStr">
        <is>
          <t/>
        </is>
      </c>
      <c r="BM80" t="inlineStr">
        <is>
          <t/>
        </is>
      </c>
      <c r="BN80" t="inlineStr">
        <is>
          <t/>
        </is>
      </c>
      <c r="BO80" t="inlineStr">
        <is>
          <t/>
        </is>
      </c>
      <c r="BP80" t="inlineStr">
        <is>
          <t/>
        </is>
      </c>
      <c r="BQ80" t="inlineStr">
        <is>
          <t/>
        </is>
      </c>
      <c r="BR80" t="inlineStr">
        <is>
          <t/>
        </is>
      </c>
      <c r="BS80" t="inlineStr">
        <is>
          <t/>
        </is>
      </c>
      <c r="BT80" t="inlineStr">
        <is>
          <t/>
        </is>
      </c>
      <c r="BU80" t="inlineStr">
        <is>
          <t/>
        </is>
      </c>
      <c r="BV80" t="inlineStr">
        <is>
          <t/>
        </is>
      </c>
      <c r="BW80" t="inlineStr">
        <is>
          <t/>
        </is>
      </c>
      <c r="BX80" t="inlineStr">
        <is>
          <t/>
        </is>
      </c>
      <c r="BY80" t="inlineStr">
        <is>
          <t/>
        </is>
      </c>
      <c r="BZ80" s="2" t="inlineStr">
        <is>
          <t>bufor nadrzeczny|
strefa buforowa wzdłuż cieku wodnego</t>
        </is>
      </c>
      <c r="CA80" s="2" t="inlineStr">
        <is>
          <t>3|
3</t>
        </is>
      </c>
      <c r="CB80" s="2" t="inlineStr">
        <is>
          <t xml:space="preserve">|
</t>
        </is>
      </c>
      <c r="CC80" t="inlineStr">
        <is>
          <t>ekosystem zlokalizowany między ciekiem wodnym a gruntami ornymi, ochraniający ekosystemy
wodne przed bezpośrednim wpływem działań rolniczych</t>
        </is>
      </c>
      <c r="CD80" s="2" t="inlineStr">
        <is>
          <t>faixa de proteção ripícola|
faixa de proteção ao longo dos cursos de água</t>
        </is>
      </c>
      <c r="CE80" s="2" t="inlineStr">
        <is>
          <t>3|
3</t>
        </is>
      </c>
      <c r="CF80" s="2" t="inlineStr">
        <is>
          <t xml:space="preserve">|
</t>
        </is>
      </c>
      <c r="CG80" t="inlineStr">
        <is>
          <t/>
        </is>
      </c>
      <c r="CH80" t="inlineStr">
        <is>
          <t/>
        </is>
      </c>
      <c r="CI80" t="inlineStr">
        <is>
          <t/>
        </is>
      </c>
      <c r="CJ80" t="inlineStr">
        <is>
          <t/>
        </is>
      </c>
      <c r="CK80" t="inlineStr">
        <is>
          <t/>
        </is>
      </c>
      <c r="CL80" t="inlineStr">
        <is>
          <t/>
        </is>
      </c>
      <c r="CM80" t="inlineStr">
        <is>
          <t/>
        </is>
      </c>
      <c r="CN80" t="inlineStr">
        <is>
          <t/>
        </is>
      </c>
      <c r="CO80" t="inlineStr">
        <is>
          <t/>
        </is>
      </c>
      <c r="CP80" s="2" t="inlineStr">
        <is>
          <t>obrežni varovalni pas|
varovalni pas vzdolž vodnega toka</t>
        </is>
      </c>
      <c r="CQ80" s="2" t="inlineStr">
        <is>
          <t>3|
3</t>
        </is>
      </c>
      <c r="CR80" s="2" t="inlineStr">
        <is>
          <t xml:space="preserve">|
</t>
        </is>
      </c>
      <c r="CS80" t="inlineStr">
        <is>
          <t/>
        </is>
      </c>
      <c r="CT80" t="inlineStr">
        <is>
          <t/>
        </is>
      </c>
      <c r="CU80" t="inlineStr">
        <is>
          <t/>
        </is>
      </c>
      <c r="CV80" t="inlineStr">
        <is>
          <t/>
        </is>
      </c>
      <c r="CW80" t="inlineStr">
        <is>
          <t/>
        </is>
      </c>
    </row>
    <row r="81">
      <c r="A81" s="1" t="str">
        <f>HYPERLINK("https://iate.europa.eu/entry/result/3628512/all", "3628512")</f>
        <v>3628512</v>
      </c>
      <c r="B81" t="inlineStr">
        <is>
          <t>ENVIRONMENT</t>
        </is>
      </c>
      <c r="C81" t="inlineStr">
        <is>
          <t>ENVIRONMENT|natural environment</t>
        </is>
      </c>
      <c r="D81" t="inlineStr">
        <is>
          <t>yes</t>
        </is>
      </c>
      <c r="E81" t="inlineStr">
        <is>
          <t/>
        </is>
      </c>
      <c r="F81" t="inlineStr">
        <is>
          <t/>
        </is>
      </c>
      <c r="G81" t="inlineStr">
        <is>
          <t/>
        </is>
      </c>
      <c r="H81" t="inlineStr">
        <is>
          <t/>
        </is>
      </c>
      <c r="I81" t="inlineStr">
        <is>
          <t/>
        </is>
      </c>
      <c r="J81" t="inlineStr">
        <is>
          <t/>
        </is>
      </c>
      <c r="K81" t="inlineStr">
        <is>
          <t/>
        </is>
      </c>
      <c r="L81" t="inlineStr">
        <is>
          <t/>
        </is>
      </c>
      <c r="M81" t="inlineStr">
        <is>
          <t/>
        </is>
      </c>
      <c r="N81" t="inlineStr">
        <is>
          <t/>
        </is>
      </c>
      <c r="O81" t="inlineStr">
        <is>
          <t/>
        </is>
      </c>
      <c r="P81" t="inlineStr">
        <is>
          <t/>
        </is>
      </c>
      <c r="Q81" t="inlineStr">
        <is>
          <t/>
        </is>
      </c>
      <c r="R81" t="inlineStr">
        <is>
          <t/>
        </is>
      </c>
      <c r="S81" t="inlineStr">
        <is>
          <t/>
        </is>
      </c>
      <c r="T81" t="inlineStr">
        <is>
          <t/>
        </is>
      </c>
      <c r="U81" t="inlineStr">
        <is>
          <t/>
        </is>
      </c>
      <c r="V81" s="2" t="inlineStr">
        <is>
          <t>έκταση μετάβασης μεταξύ δασικών και θαμνωδών εκτάσεων</t>
        </is>
      </c>
      <c r="W81" s="2" t="inlineStr">
        <is>
          <t>3</t>
        </is>
      </c>
      <c r="X81" s="2" t="inlineStr">
        <is>
          <t/>
        </is>
      </c>
      <c r="Y81" t="inlineStr">
        <is>
          <t>περιοχή με μεταβατική θαμνώδη και ποώδη βλάστηση με σποραδικά διάσπαρτα δέντρα η οποία μπορεί να παρουσιάζει χειροτέρευση της δασικής έκτασης, δασική αναγέννηση/επαναποικισμό ή φυσική διαδοχή</t>
        </is>
      </c>
      <c r="Z81" s="2" t="inlineStr">
        <is>
          <t>transitional woodland-shrub|
transitional woodland/shrub</t>
        </is>
      </c>
      <c r="AA81" s="2" t="inlineStr">
        <is>
          <t>3|
3</t>
        </is>
      </c>
      <c r="AB81" s="2" t="inlineStr">
        <is>
          <t xml:space="preserve">|
</t>
        </is>
      </c>
      <c r="AC81" t="inlineStr">
        <is>
          <t>area with transitional bushy and herbaceous vegetation with occasional scattered 
trees which can represent woodland degradation, forest regeneration / 
recolonisation or natural succession</t>
        </is>
      </c>
      <c r="AD81" t="inlineStr">
        <is>
          <t/>
        </is>
      </c>
      <c r="AE81" t="inlineStr">
        <is>
          <t/>
        </is>
      </c>
      <c r="AF81" t="inlineStr">
        <is>
          <t/>
        </is>
      </c>
      <c r="AG81" t="inlineStr">
        <is>
          <t/>
        </is>
      </c>
      <c r="AH81" t="inlineStr">
        <is>
          <t/>
        </is>
      </c>
      <c r="AI81" t="inlineStr">
        <is>
          <t/>
        </is>
      </c>
      <c r="AJ81" t="inlineStr">
        <is>
          <t/>
        </is>
      </c>
      <c r="AK81" t="inlineStr">
        <is>
          <t/>
        </is>
      </c>
      <c r="AL81" t="inlineStr">
        <is>
          <t/>
        </is>
      </c>
      <c r="AM81" t="inlineStr">
        <is>
          <t/>
        </is>
      </c>
      <c r="AN81" t="inlineStr">
        <is>
          <t/>
        </is>
      </c>
      <c r="AO81" t="inlineStr">
        <is>
          <t/>
        </is>
      </c>
      <c r="AP81" t="inlineStr">
        <is>
          <t/>
        </is>
      </c>
      <c r="AQ81" t="inlineStr">
        <is>
          <t/>
        </is>
      </c>
      <c r="AR81" t="inlineStr">
        <is>
          <t/>
        </is>
      </c>
      <c r="AS81" t="inlineStr">
        <is>
          <t/>
        </is>
      </c>
      <c r="AT81" s="2" t="inlineStr">
        <is>
          <t>tor–coillearnach idirchreasa</t>
        </is>
      </c>
      <c r="AU81" s="2" t="inlineStr">
        <is>
          <t>3</t>
        </is>
      </c>
      <c r="AV81" s="2" t="inlineStr">
        <is>
          <t/>
        </is>
      </c>
      <c r="AW81" t="inlineStr">
        <is>
          <t/>
        </is>
      </c>
      <c r="AX81" t="inlineStr">
        <is>
          <t/>
        </is>
      </c>
      <c r="AY81" t="inlineStr">
        <is>
          <t/>
        </is>
      </c>
      <c r="AZ81" t="inlineStr">
        <is>
          <t/>
        </is>
      </c>
      <c r="BA81" t="inlineStr">
        <is>
          <t/>
        </is>
      </c>
      <c r="BB81" t="inlineStr">
        <is>
          <t/>
        </is>
      </c>
      <c r="BC81" t="inlineStr">
        <is>
          <t/>
        </is>
      </c>
      <c r="BD81" t="inlineStr">
        <is>
          <t/>
        </is>
      </c>
      <c r="BE81" t="inlineStr">
        <is>
          <t/>
        </is>
      </c>
      <c r="BF81" t="inlineStr">
        <is>
          <t/>
        </is>
      </c>
      <c r="BG81" t="inlineStr">
        <is>
          <t/>
        </is>
      </c>
      <c r="BH81" t="inlineStr">
        <is>
          <t/>
        </is>
      </c>
      <c r="BI81" t="inlineStr">
        <is>
          <t/>
        </is>
      </c>
      <c r="BJ81" t="inlineStr">
        <is>
          <t/>
        </is>
      </c>
      <c r="BK81" t="inlineStr">
        <is>
          <t/>
        </is>
      </c>
      <c r="BL81" t="inlineStr">
        <is>
          <t/>
        </is>
      </c>
      <c r="BM81" t="inlineStr">
        <is>
          <t/>
        </is>
      </c>
      <c r="BN81" t="inlineStr">
        <is>
          <t/>
        </is>
      </c>
      <c r="BO81" t="inlineStr">
        <is>
          <t/>
        </is>
      </c>
      <c r="BP81" t="inlineStr">
        <is>
          <t/>
        </is>
      </c>
      <c r="BQ81" t="inlineStr">
        <is>
          <t/>
        </is>
      </c>
      <c r="BR81" t="inlineStr">
        <is>
          <t/>
        </is>
      </c>
      <c r="BS81" t="inlineStr">
        <is>
          <t/>
        </is>
      </c>
      <c r="BT81" t="inlineStr">
        <is>
          <t/>
        </is>
      </c>
      <c r="BU81" t="inlineStr">
        <is>
          <t/>
        </is>
      </c>
      <c r="BV81" t="inlineStr">
        <is>
          <t/>
        </is>
      </c>
      <c r="BW81" t="inlineStr">
        <is>
          <t/>
        </is>
      </c>
      <c r="BX81" t="inlineStr">
        <is>
          <t/>
        </is>
      </c>
      <c r="BY81" t="inlineStr">
        <is>
          <t/>
        </is>
      </c>
      <c r="BZ81" s="2" t="inlineStr">
        <is>
          <t>tereny przejściowe porośnięte krzewami i pojedynczymi drzewami</t>
        </is>
      </c>
      <c r="CA81" s="2" t="inlineStr">
        <is>
          <t>3</t>
        </is>
      </c>
      <c r="CB81" s="2" t="inlineStr">
        <is>
          <t/>
        </is>
      </c>
      <c r="CC81" t="inlineStr">
        <is>
          <t/>
        </is>
      </c>
      <c r="CD81" s="2" t="inlineStr">
        <is>
          <t>área de vegetação arbustiva de transição</t>
        </is>
      </c>
      <c r="CE81" s="2" t="inlineStr">
        <is>
          <t>3</t>
        </is>
      </c>
      <c r="CF81" s="2" t="inlineStr">
        <is>
          <t/>
        </is>
      </c>
      <c r="CG81" t="inlineStr">
        <is>
          <t/>
        </is>
      </c>
      <c r="CH81" t="inlineStr">
        <is>
          <t/>
        </is>
      </c>
      <c r="CI81" t="inlineStr">
        <is>
          <t/>
        </is>
      </c>
      <c r="CJ81" t="inlineStr">
        <is>
          <t/>
        </is>
      </c>
      <c r="CK81" t="inlineStr">
        <is>
          <t/>
        </is>
      </c>
      <c r="CL81" t="inlineStr">
        <is>
          <t/>
        </is>
      </c>
      <c r="CM81" t="inlineStr">
        <is>
          <t/>
        </is>
      </c>
      <c r="CN81" t="inlineStr">
        <is>
          <t/>
        </is>
      </c>
      <c r="CO81" t="inlineStr">
        <is>
          <t/>
        </is>
      </c>
      <c r="CP81" s="2" t="inlineStr">
        <is>
          <t>prehodna gozdnata pokrajina/grmičevje</t>
        </is>
      </c>
      <c r="CQ81" s="2" t="inlineStr">
        <is>
          <t>3</t>
        </is>
      </c>
      <c r="CR81" s="2" t="inlineStr">
        <is>
          <t/>
        </is>
      </c>
      <c r="CS81" t="inlineStr">
        <is>
          <t/>
        </is>
      </c>
      <c r="CT81" t="inlineStr">
        <is>
          <t/>
        </is>
      </c>
      <c r="CU81" t="inlineStr">
        <is>
          <t/>
        </is>
      </c>
      <c r="CV81" t="inlineStr">
        <is>
          <t/>
        </is>
      </c>
      <c r="CW81" t="inlineStr">
        <is>
          <t/>
        </is>
      </c>
    </row>
    <row r="82">
      <c r="A82" s="1" t="str">
        <f>HYPERLINK("https://iate.europa.eu/entry/result/3628513/all", "3628513")</f>
        <v>3628513</v>
      </c>
      <c r="B82" t="inlineStr">
        <is>
          <t>ENVIRONMENT</t>
        </is>
      </c>
      <c r="C82" t="inlineStr">
        <is>
          <t>ENVIRONMENT|natural environment</t>
        </is>
      </c>
      <c r="D82" t="inlineStr">
        <is>
          <t>yes</t>
        </is>
      </c>
      <c r="E82" t="inlineStr">
        <is>
          <t/>
        </is>
      </c>
      <c r="F82" t="inlineStr">
        <is>
          <t/>
        </is>
      </c>
      <c r="G82" t="inlineStr">
        <is>
          <t/>
        </is>
      </c>
      <c r="H82" t="inlineStr">
        <is>
          <t/>
        </is>
      </c>
      <c r="I82" t="inlineStr">
        <is>
          <t/>
        </is>
      </c>
      <c r="J82" t="inlineStr">
        <is>
          <t/>
        </is>
      </c>
      <c r="K82" t="inlineStr">
        <is>
          <t/>
        </is>
      </c>
      <c r="L82" t="inlineStr">
        <is>
          <t/>
        </is>
      </c>
      <c r="M82" t="inlineStr">
        <is>
          <t/>
        </is>
      </c>
      <c r="N82" t="inlineStr">
        <is>
          <t/>
        </is>
      </c>
      <c r="O82" t="inlineStr">
        <is>
          <t/>
        </is>
      </c>
      <c r="P82" t="inlineStr">
        <is>
          <t/>
        </is>
      </c>
      <c r="Q82" t="inlineStr">
        <is>
          <t/>
        </is>
      </c>
      <c r="R82" t="inlineStr">
        <is>
          <t/>
        </is>
      </c>
      <c r="S82" t="inlineStr">
        <is>
          <t/>
        </is>
      </c>
      <c r="T82" t="inlineStr">
        <is>
          <t/>
        </is>
      </c>
      <c r="U82" t="inlineStr">
        <is>
          <t/>
        </is>
      </c>
      <c r="V82" s="2" t="inlineStr">
        <is>
          <t>βάλτοι και χερσότοποι</t>
        </is>
      </c>
      <c r="W82" s="2" t="inlineStr">
        <is>
          <t>3</t>
        </is>
      </c>
      <c r="X82" s="2" t="inlineStr">
        <is>
          <t/>
        </is>
      </c>
      <c r="Y82" t="inlineStr">
        <is>
          <t>βλάστηση με χαμηλή και κλειστή κάλυψη στην οποία κυριαρχούν οι θάμνοι, τα χαμόδεντρα, τα μικρά χαμόδεντρα (ερείκη, αγριοτριανταφυλλιές, σπάρτα, σχοίνος, λαβούρνο, κλπ) και ποώδη φυτά και η οποία σχηματίζει ένα καταληκτικό στάδιο ανάπτυξης</t>
        </is>
      </c>
      <c r="Z82" s="2" t="inlineStr">
        <is>
          <t>moors and heathland</t>
        </is>
      </c>
      <c r="AA82" s="2" t="inlineStr">
        <is>
          <t>3</t>
        </is>
      </c>
      <c r="AB82" s="2" t="inlineStr">
        <is>
          <t/>
        </is>
      </c>
      <c r="AC82" t="inlineStr">
        <is>
          <t>vegetation with low and closed cover, dominated by bushes, shrubs, dwarf
 shrubs (heather, briars, broom, gorse, laburnum, etc.) and herbaceous 
plants, forming a climax stage of development</t>
        </is>
      </c>
      <c r="AD82" t="inlineStr">
        <is>
          <t/>
        </is>
      </c>
      <c r="AE82" t="inlineStr">
        <is>
          <t/>
        </is>
      </c>
      <c r="AF82" t="inlineStr">
        <is>
          <t/>
        </is>
      </c>
      <c r="AG82" t="inlineStr">
        <is>
          <t/>
        </is>
      </c>
      <c r="AH82" t="inlineStr">
        <is>
          <t/>
        </is>
      </c>
      <c r="AI82" t="inlineStr">
        <is>
          <t/>
        </is>
      </c>
      <c r="AJ82" t="inlineStr">
        <is>
          <t/>
        </is>
      </c>
      <c r="AK82" t="inlineStr">
        <is>
          <t/>
        </is>
      </c>
      <c r="AL82" t="inlineStr">
        <is>
          <t/>
        </is>
      </c>
      <c r="AM82" t="inlineStr">
        <is>
          <t/>
        </is>
      </c>
      <c r="AN82" t="inlineStr">
        <is>
          <t/>
        </is>
      </c>
      <c r="AO82" t="inlineStr">
        <is>
          <t/>
        </is>
      </c>
      <c r="AP82" t="inlineStr">
        <is>
          <t/>
        </is>
      </c>
      <c r="AQ82" t="inlineStr">
        <is>
          <t/>
        </is>
      </c>
      <c r="AR82" t="inlineStr">
        <is>
          <t/>
        </is>
      </c>
      <c r="AS82" t="inlineStr">
        <is>
          <t/>
        </is>
      </c>
      <c r="AT82" s="2" t="inlineStr">
        <is>
          <t>móinteáin agus fraochmhá</t>
        </is>
      </c>
      <c r="AU82" s="2" t="inlineStr">
        <is>
          <t>3</t>
        </is>
      </c>
      <c r="AV82" s="2" t="inlineStr">
        <is>
          <t/>
        </is>
      </c>
      <c r="AW82" t="inlineStr">
        <is>
          <t/>
        </is>
      </c>
      <c r="AX82" t="inlineStr">
        <is>
          <t/>
        </is>
      </c>
      <c r="AY82" t="inlineStr">
        <is>
          <t/>
        </is>
      </c>
      <c r="AZ82" t="inlineStr">
        <is>
          <t/>
        </is>
      </c>
      <c r="BA82" t="inlineStr">
        <is>
          <t/>
        </is>
      </c>
      <c r="BB82" t="inlineStr">
        <is>
          <t/>
        </is>
      </c>
      <c r="BC82" t="inlineStr">
        <is>
          <t/>
        </is>
      </c>
      <c r="BD82" t="inlineStr">
        <is>
          <t/>
        </is>
      </c>
      <c r="BE82" t="inlineStr">
        <is>
          <t/>
        </is>
      </c>
      <c r="BF82" t="inlineStr">
        <is>
          <t/>
        </is>
      </c>
      <c r="BG82" t="inlineStr">
        <is>
          <t/>
        </is>
      </c>
      <c r="BH82" t="inlineStr">
        <is>
          <t/>
        </is>
      </c>
      <c r="BI82" t="inlineStr">
        <is>
          <t/>
        </is>
      </c>
      <c r="BJ82" t="inlineStr">
        <is>
          <t/>
        </is>
      </c>
      <c r="BK82" t="inlineStr">
        <is>
          <t/>
        </is>
      </c>
      <c r="BL82" t="inlineStr">
        <is>
          <t/>
        </is>
      </c>
      <c r="BM82" t="inlineStr">
        <is>
          <t/>
        </is>
      </c>
      <c r="BN82" t="inlineStr">
        <is>
          <t/>
        </is>
      </c>
      <c r="BO82" t="inlineStr">
        <is>
          <t/>
        </is>
      </c>
      <c r="BP82" t="inlineStr">
        <is>
          <t/>
        </is>
      </c>
      <c r="BQ82" t="inlineStr">
        <is>
          <t/>
        </is>
      </c>
      <c r="BR82" t="inlineStr">
        <is>
          <t/>
        </is>
      </c>
      <c r="BS82" t="inlineStr">
        <is>
          <t/>
        </is>
      </c>
      <c r="BT82" t="inlineStr">
        <is>
          <t/>
        </is>
      </c>
      <c r="BU82" t="inlineStr">
        <is>
          <t/>
        </is>
      </c>
      <c r="BV82" t="inlineStr">
        <is>
          <t/>
        </is>
      </c>
      <c r="BW82" t="inlineStr">
        <is>
          <t/>
        </is>
      </c>
      <c r="BX82" t="inlineStr">
        <is>
          <t/>
        </is>
      </c>
      <c r="BY82" t="inlineStr">
        <is>
          <t/>
        </is>
      </c>
      <c r="BZ82" s="2" t="inlineStr">
        <is>
          <t>wrzosowiska</t>
        </is>
      </c>
      <c r="CA82" s="2" t="inlineStr">
        <is>
          <t>3</t>
        </is>
      </c>
      <c r="CB82" s="2" t="inlineStr">
        <is>
          <t/>
        </is>
      </c>
      <c r="CC82" t="inlineStr">
        <is>
          <t/>
        </is>
      </c>
      <c r="CD82" s="2" t="inlineStr">
        <is>
          <t>brejos e charnecas</t>
        </is>
      </c>
      <c r="CE82" s="2" t="inlineStr">
        <is>
          <t>3</t>
        </is>
      </c>
      <c r="CF82" s="2" t="inlineStr">
        <is>
          <t/>
        </is>
      </c>
      <c r="CG82" t="inlineStr">
        <is>
          <t/>
        </is>
      </c>
      <c r="CH82" t="inlineStr">
        <is>
          <t/>
        </is>
      </c>
      <c r="CI82" t="inlineStr">
        <is>
          <t/>
        </is>
      </c>
      <c r="CJ82" t="inlineStr">
        <is>
          <t/>
        </is>
      </c>
      <c r="CK82" t="inlineStr">
        <is>
          <t/>
        </is>
      </c>
      <c r="CL82" t="inlineStr">
        <is>
          <t/>
        </is>
      </c>
      <c r="CM82" t="inlineStr">
        <is>
          <t/>
        </is>
      </c>
      <c r="CN82" t="inlineStr">
        <is>
          <t/>
        </is>
      </c>
      <c r="CO82" t="inlineStr">
        <is>
          <t/>
        </is>
      </c>
      <c r="CP82" s="2" t="inlineStr">
        <is>
          <t>barja in resave</t>
        </is>
      </c>
      <c r="CQ82" s="2" t="inlineStr">
        <is>
          <t>3</t>
        </is>
      </c>
      <c r="CR82" s="2" t="inlineStr">
        <is>
          <t/>
        </is>
      </c>
      <c r="CS82" t="inlineStr">
        <is>
          <t/>
        </is>
      </c>
      <c r="CT82" t="inlineStr">
        <is>
          <t/>
        </is>
      </c>
      <c r="CU82" t="inlineStr">
        <is>
          <t/>
        </is>
      </c>
      <c r="CV82" t="inlineStr">
        <is>
          <t/>
        </is>
      </c>
      <c r="CW82" t="inlineStr">
        <is>
          <t/>
        </is>
      </c>
    </row>
    <row r="83">
      <c r="A83" s="1" t="str">
        <f>HYPERLINK("https://iate.europa.eu/entry/result/3628529/all", "3628529")</f>
        <v>3628529</v>
      </c>
      <c r="B83" t="inlineStr">
        <is>
          <t>AGRICULTURE, FORESTRY AND FISHERIES</t>
        </is>
      </c>
      <c r="C83" t="inlineStr">
        <is>
          <t>AGRICULTURE, FORESTRY AND FISHERIES|forestry;AGRICULTURE, FORESTRY AND FISHERIES|forestry|forestry economics|forestry statistics</t>
        </is>
      </c>
      <c r="D83" t="inlineStr">
        <is>
          <t>yes</t>
        </is>
      </c>
      <c r="E83" t="inlineStr">
        <is>
          <t/>
        </is>
      </c>
      <c r="F83" t="inlineStr">
        <is>
          <t/>
        </is>
      </c>
      <c r="G83" t="inlineStr">
        <is>
          <t/>
        </is>
      </c>
      <c r="H83" t="inlineStr">
        <is>
          <t/>
        </is>
      </c>
      <c r="I83" t="inlineStr">
        <is>
          <t/>
        </is>
      </c>
      <c r="J83" t="inlineStr">
        <is>
          <t/>
        </is>
      </c>
      <c r="K83" t="inlineStr">
        <is>
          <t/>
        </is>
      </c>
      <c r="L83" t="inlineStr">
        <is>
          <t/>
        </is>
      </c>
      <c r="M83" t="inlineStr">
        <is>
          <t/>
        </is>
      </c>
      <c r="N83" t="inlineStr">
        <is>
          <t/>
        </is>
      </c>
      <c r="O83" t="inlineStr">
        <is>
          <t/>
        </is>
      </c>
      <c r="P83" t="inlineStr">
        <is>
          <t/>
        </is>
      </c>
      <c r="Q83" t="inlineStr">
        <is>
          <t/>
        </is>
      </c>
      <c r="R83" t="inlineStr">
        <is>
          <t/>
        </is>
      </c>
      <c r="S83" t="inlineStr">
        <is>
          <t/>
        </is>
      </c>
      <c r="T83" t="inlineStr">
        <is>
          <t/>
        </is>
      </c>
      <c r="U83" t="inlineStr">
        <is>
          <t/>
        </is>
      </c>
      <c r="V83" s="2" t="inlineStr">
        <is>
          <t>πυκνότητα δενδροκάλυψης</t>
        </is>
      </c>
      <c r="W83" s="2" t="inlineStr">
        <is>
          <t>3</t>
        </is>
      </c>
      <c r="X83" s="2" t="inlineStr">
        <is>
          <t/>
        </is>
      </c>
      <c r="Y83" t="inlineStr">
        <is>
          <t/>
        </is>
      </c>
      <c r="Z83" s="2" t="inlineStr">
        <is>
          <t>Tree Cover Density</t>
        </is>
      </c>
      <c r="AA83" s="2" t="inlineStr">
        <is>
          <t>3</t>
        </is>
      </c>
      <c r="AB83" s="2" t="inlineStr">
        <is>
          <t/>
        </is>
      </c>
      <c r="AC83" t="inlineStr">
        <is>
          <t>product consisting of the status layers showing the level of tree cover 
density in a range from 0-100%, available for the 2012, 2015 and 2018 
reference years, and a change product showing increase or decrease of 
tree cover mask in 2012 - 2015 &amp;amp; 2015 - 2018.</t>
        </is>
      </c>
      <c r="AD83" t="inlineStr">
        <is>
          <t/>
        </is>
      </c>
      <c r="AE83" t="inlineStr">
        <is>
          <t/>
        </is>
      </c>
      <c r="AF83" t="inlineStr">
        <is>
          <t/>
        </is>
      </c>
      <c r="AG83" t="inlineStr">
        <is>
          <t/>
        </is>
      </c>
      <c r="AH83" t="inlineStr">
        <is>
          <t/>
        </is>
      </c>
      <c r="AI83" t="inlineStr">
        <is>
          <t/>
        </is>
      </c>
      <c r="AJ83" t="inlineStr">
        <is>
          <t/>
        </is>
      </c>
      <c r="AK83" t="inlineStr">
        <is>
          <t/>
        </is>
      </c>
      <c r="AL83" t="inlineStr">
        <is>
          <t/>
        </is>
      </c>
      <c r="AM83" t="inlineStr">
        <is>
          <t/>
        </is>
      </c>
      <c r="AN83" t="inlineStr">
        <is>
          <t/>
        </is>
      </c>
      <c r="AO83" t="inlineStr">
        <is>
          <t/>
        </is>
      </c>
      <c r="AP83" t="inlineStr">
        <is>
          <t/>
        </is>
      </c>
      <c r="AQ83" t="inlineStr">
        <is>
          <t/>
        </is>
      </c>
      <c r="AR83" t="inlineStr">
        <is>
          <t/>
        </is>
      </c>
      <c r="AS83" t="inlineStr">
        <is>
          <t/>
        </is>
      </c>
      <c r="AT83" s="2" t="inlineStr">
        <is>
          <t>dlús ceannbhrait</t>
        </is>
      </c>
      <c r="AU83" s="2" t="inlineStr">
        <is>
          <t>3</t>
        </is>
      </c>
      <c r="AV83" s="2" t="inlineStr">
        <is>
          <t/>
        </is>
      </c>
      <c r="AW83" t="inlineStr">
        <is>
          <t/>
        </is>
      </c>
      <c r="AX83" t="inlineStr">
        <is>
          <t/>
        </is>
      </c>
      <c r="AY83" t="inlineStr">
        <is>
          <t/>
        </is>
      </c>
      <c r="AZ83" t="inlineStr">
        <is>
          <t/>
        </is>
      </c>
      <c r="BA83" t="inlineStr">
        <is>
          <t/>
        </is>
      </c>
      <c r="BB83" t="inlineStr">
        <is>
          <t/>
        </is>
      </c>
      <c r="BC83" t="inlineStr">
        <is>
          <t/>
        </is>
      </c>
      <c r="BD83" t="inlineStr">
        <is>
          <t/>
        </is>
      </c>
      <c r="BE83" t="inlineStr">
        <is>
          <t/>
        </is>
      </c>
      <c r="BF83" t="inlineStr">
        <is>
          <t/>
        </is>
      </c>
      <c r="BG83" t="inlineStr">
        <is>
          <t/>
        </is>
      </c>
      <c r="BH83" t="inlineStr">
        <is>
          <t/>
        </is>
      </c>
      <c r="BI83" t="inlineStr">
        <is>
          <t/>
        </is>
      </c>
      <c r="BJ83" t="inlineStr">
        <is>
          <t/>
        </is>
      </c>
      <c r="BK83" t="inlineStr">
        <is>
          <t/>
        </is>
      </c>
      <c r="BL83" t="inlineStr">
        <is>
          <t/>
        </is>
      </c>
      <c r="BM83" t="inlineStr">
        <is>
          <t/>
        </is>
      </c>
      <c r="BN83" t="inlineStr">
        <is>
          <t/>
        </is>
      </c>
      <c r="BO83" t="inlineStr">
        <is>
          <t/>
        </is>
      </c>
      <c r="BP83" t="inlineStr">
        <is>
          <t/>
        </is>
      </c>
      <c r="BQ83" t="inlineStr">
        <is>
          <t/>
        </is>
      </c>
      <c r="BR83" t="inlineStr">
        <is>
          <t/>
        </is>
      </c>
      <c r="BS83" t="inlineStr">
        <is>
          <t/>
        </is>
      </c>
      <c r="BT83" t="inlineStr">
        <is>
          <t/>
        </is>
      </c>
      <c r="BU83" t="inlineStr">
        <is>
          <t/>
        </is>
      </c>
      <c r="BV83" t="inlineStr">
        <is>
          <t/>
        </is>
      </c>
      <c r="BW83" t="inlineStr">
        <is>
          <t/>
        </is>
      </c>
      <c r="BX83" t="inlineStr">
        <is>
          <t/>
        </is>
      </c>
      <c r="BY83" t="inlineStr">
        <is>
          <t/>
        </is>
      </c>
      <c r="BZ83" s="2" t="inlineStr">
        <is>
          <t>stopień zadrzewienia</t>
        </is>
      </c>
      <c r="CA83" s="2" t="inlineStr">
        <is>
          <t>3</t>
        </is>
      </c>
      <c r="CB83" s="2" t="inlineStr">
        <is>
          <t/>
        </is>
      </c>
      <c r="CC83" t="inlineStr">
        <is>
          <t>dane o zadrzewieniu dostarczane przez usługę programu Copernicus</t>
        </is>
      </c>
      <c r="CD83" s="2" t="inlineStr">
        <is>
          <t>densidade do coberto arbóreo</t>
        </is>
      </c>
      <c r="CE83" s="2" t="inlineStr">
        <is>
          <t>3</t>
        </is>
      </c>
      <c r="CF83" s="2" t="inlineStr">
        <is>
          <t/>
        </is>
      </c>
      <c r="CG83" t="inlineStr">
        <is>
          <t>Dados fornecidos pelo serviço de monitorização do meio terrestre do Copernicus.</t>
        </is>
      </c>
      <c r="CH83" t="inlineStr">
        <is>
          <t/>
        </is>
      </c>
      <c r="CI83" t="inlineStr">
        <is>
          <t/>
        </is>
      </c>
      <c r="CJ83" t="inlineStr">
        <is>
          <t/>
        </is>
      </c>
      <c r="CK83" t="inlineStr">
        <is>
          <t/>
        </is>
      </c>
      <c r="CL83" t="inlineStr">
        <is>
          <t/>
        </is>
      </c>
      <c r="CM83" t="inlineStr">
        <is>
          <t/>
        </is>
      </c>
      <c r="CN83" t="inlineStr">
        <is>
          <t/>
        </is>
      </c>
      <c r="CO83" t="inlineStr">
        <is>
          <t/>
        </is>
      </c>
      <c r="CP83" s="2" t="inlineStr">
        <is>
          <t>gostota drevesnega pokrova</t>
        </is>
      </c>
      <c r="CQ83" s="2" t="inlineStr">
        <is>
          <t>3</t>
        </is>
      </c>
      <c r="CR83" s="2" t="inlineStr">
        <is>
          <t/>
        </is>
      </c>
      <c r="CS83" t="inlineStr">
        <is>
          <t/>
        </is>
      </c>
      <c r="CT83" t="inlineStr">
        <is>
          <t/>
        </is>
      </c>
      <c r="CU83" t="inlineStr">
        <is>
          <t/>
        </is>
      </c>
      <c r="CV83" t="inlineStr">
        <is>
          <t/>
        </is>
      </c>
      <c r="CW83" t="inlineStr">
        <is>
          <t/>
        </is>
      </c>
    </row>
    <row r="84">
      <c r="A84" s="1" t="str">
        <f>HYPERLINK("https://iate.europa.eu/entry/result/3628530/all", "3628530")</f>
        <v>3628530</v>
      </c>
      <c r="B84" t="inlineStr">
        <is>
          <t>ENVIRONMENT</t>
        </is>
      </c>
      <c r="C84" t="inlineStr">
        <is>
          <t>ENVIRONMENT|natural environment|physical environment|ecosystem</t>
        </is>
      </c>
      <c r="D84" t="inlineStr">
        <is>
          <t>yes</t>
        </is>
      </c>
      <c r="E84" t="inlineStr">
        <is>
          <t/>
        </is>
      </c>
      <c r="F84" t="inlineStr">
        <is>
          <t/>
        </is>
      </c>
      <c r="G84" t="inlineStr">
        <is>
          <t/>
        </is>
      </c>
      <c r="H84" t="inlineStr">
        <is>
          <t/>
        </is>
      </c>
      <c r="I84" t="inlineStr">
        <is>
          <t/>
        </is>
      </c>
      <c r="J84" t="inlineStr">
        <is>
          <t/>
        </is>
      </c>
      <c r="K84" t="inlineStr">
        <is>
          <t/>
        </is>
      </c>
      <c r="L84" t="inlineStr">
        <is>
          <t/>
        </is>
      </c>
      <c r="M84" t="inlineStr">
        <is>
          <t/>
        </is>
      </c>
      <c r="N84" t="inlineStr">
        <is>
          <t/>
        </is>
      </c>
      <c r="O84" t="inlineStr">
        <is>
          <t/>
        </is>
      </c>
      <c r="P84" t="inlineStr">
        <is>
          <t/>
        </is>
      </c>
      <c r="Q84" t="inlineStr">
        <is>
          <t/>
        </is>
      </c>
      <c r="R84" t="inlineStr">
        <is>
          <t/>
        </is>
      </c>
      <c r="S84" t="inlineStr">
        <is>
          <t/>
        </is>
      </c>
      <c r="T84" t="inlineStr">
        <is>
          <t/>
        </is>
      </c>
      <c r="U84" t="inlineStr">
        <is>
          <t/>
        </is>
      </c>
      <c r="V84" s="2" t="inlineStr">
        <is>
          <t>επαρκής ποσότητα οικοτόπου</t>
        </is>
      </c>
      <c r="W84" s="2" t="inlineStr">
        <is>
          <t>3</t>
        </is>
      </c>
      <c r="X84" s="2" t="inlineStr">
        <is>
          <t/>
        </is>
      </c>
      <c r="Y84" t="inlineStr">
        <is>
          <t>ποσότητα οικοτόπου ενός είδους που επιτρέπει την κάλυψη των οικολογικών απαιτήσεων ενός είδους σε οποιοδήποτε στάδιο του βιολογικού του κύκλου, έτσι ώστε να διατηρείται σε μακροπρόθεσμη βάση ως βιώσιμο συστατικό του οικοτόπου του στην περιοχή της φυσικής του κατανομής</t>
        </is>
      </c>
      <c r="Z84" s="2" t="inlineStr">
        <is>
          <t>sufficient quantity of habitat</t>
        </is>
      </c>
      <c r="AA84" s="2" t="inlineStr">
        <is>
          <t>3</t>
        </is>
      </c>
      <c r="AB84" s="2" t="inlineStr">
        <is>
          <t/>
        </is>
      </c>
      <c r="AC84" t="inlineStr">
        <is>
          <t>quantity of a habitat of a species which allows
the ecological requirements of a species to be met at any stage of its
biological cycle so that it is maintaining itself on a long-term basis as a
viable component of its habitat in its natural range</t>
        </is>
      </c>
      <c r="AD84" t="inlineStr">
        <is>
          <t/>
        </is>
      </c>
      <c r="AE84" t="inlineStr">
        <is>
          <t/>
        </is>
      </c>
      <c r="AF84" t="inlineStr">
        <is>
          <t/>
        </is>
      </c>
      <c r="AG84" t="inlineStr">
        <is>
          <t/>
        </is>
      </c>
      <c r="AH84" t="inlineStr">
        <is>
          <t/>
        </is>
      </c>
      <c r="AI84" t="inlineStr">
        <is>
          <t/>
        </is>
      </c>
      <c r="AJ84" t="inlineStr">
        <is>
          <t/>
        </is>
      </c>
      <c r="AK84" t="inlineStr">
        <is>
          <t/>
        </is>
      </c>
      <c r="AL84" t="inlineStr">
        <is>
          <t/>
        </is>
      </c>
      <c r="AM84" t="inlineStr">
        <is>
          <t/>
        </is>
      </c>
      <c r="AN84" t="inlineStr">
        <is>
          <t/>
        </is>
      </c>
      <c r="AO84" t="inlineStr">
        <is>
          <t/>
        </is>
      </c>
      <c r="AP84" t="inlineStr">
        <is>
          <t/>
        </is>
      </c>
      <c r="AQ84" t="inlineStr">
        <is>
          <t/>
        </is>
      </c>
      <c r="AR84" t="inlineStr">
        <is>
          <t/>
        </is>
      </c>
      <c r="AS84" t="inlineStr">
        <is>
          <t/>
        </is>
      </c>
      <c r="AT84" s="2" t="inlineStr">
        <is>
          <t>cainníocht leordhóthanach gnáthóige|
gnáthóg leorfhairsing</t>
        </is>
      </c>
      <c r="AU84" s="2" t="inlineStr">
        <is>
          <t>3|
3</t>
        </is>
      </c>
      <c r="AV84" s="2" t="inlineStr">
        <is>
          <t xml:space="preserve">|
</t>
        </is>
      </c>
      <c r="AW84" t="inlineStr">
        <is>
          <t/>
        </is>
      </c>
      <c r="AX84" t="inlineStr">
        <is>
          <t/>
        </is>
      </c>
      <c r="AY84" t="inlineStr">
        <is>
          <t/>
        </is>
      </c>
      <c r="AZ84" t="inlineStr">
        <is>
          <t/>
        </is>
      </c>
      <c r="BA84" t="inlineStr">
        <is>
          <t/>
        </is>
      </c>
      <c r="BB84" t="inlineStr">
        <is>
          <t/>
        </is>
      </c>
      <c r="BC84" t="inlineStr">
        <is>
          <t/>
        </is>
      </c>
      <c r="BD84" t="inlineStr">
        <is>
          <t/>
        </is>
      </c>
      <c r="BE84" t="inlineStr">
        <is>
          <t/>
        </is>
      </c>
      <c r="BF84" t="inlineStr">
        <is>
          <t/>
        </is>
      </c>
      <c r="BG84" t="inlineStr">
        <is>
          <t/>
        </is>
      </c>
      <c r="BH84" t="inlineStr">
        <is>
          <t/>
        </is>
      </c>
      <c r="BI84" t="inlineStr">
        <is>
          <t/>
        </is>
      </c>
      <c r="BJ84" s="2" t="inlineStr">
        <is>
          <t>pakankama buveinės kiekybė</t>
        </is>
      </c>
      <c r="BK84" s="2" t="inlineStr">
        <is>
          <t>3</t>
        </is>
      </c>
      <c r="BL84" s="2" t="inlineStr">
        <is>
          <t/>
        </is>
      </c>
      <c r="BM84" t="inlineStr">
        <is>
          <t>rūšies buveinės kiekybė, leidžianti patenkinti rūšies ekologinius poreikius bet kuriuo jos biologinio ciklo etapu taip, kad ji ilgą laiką savo natūraliame paplitimo areale išliktų gyvybingas savo buveinės komponentas</t>
        </is>
      </c>
      <c r="BN84" t="inlineStr">
        <is>
          <t/>
        </is>
      </c>
      <c r="BO84" t="inlineStr">
        <is>
          <t/>
        </is>
      </c>
      <c r="BP84" t="inlineStr">
        <is>
          <t/>
        </is>
      </c>
      <c r="BQ84" t="inlineStr">
        <is>
          <t/>
        </is>
      </c>
      <c r="BR84" t="inlineStr">
        <is>
          <t/>
        </is>
      </c>
      <c r="BS84" t="inlineStr">
        <is>
          <t/>
        </is>
      </c>
      <c r="BT84" t="inlineStr">
        <is>
          <t/>
        </is>
      </c>
      <c r="BU84" t="inlineStr">
        <is>
          <t/>
        </is>
      </c>
      <c r="BV84" t="inlineStr">
        <is>
          <t/>
        </is>
      </c>
      <c r="BW84" t="inlineStr">
        <is>
          <t/>
        </is>
      </c>
      <c r="BX84" t="inlineStr">
        <is>
          <t/>
        </is>
      </c>
      <c r="BY84" t="inlineStr">
        <is>
          <t/>
        </is>
      </c>
      <c r="BZ84" s="2" t="inlineStr">
        <is>
          <t>wystarczająca wielkość siedliska</t>
        </is>
      </c>
      <c r="CA84" s="2" t="inlineStr">
        <is>
          <t>3</t>
        </is>
      </c>
      <c r="CB84" s="2" t="inlineStr">
        <is>
          <t/>
        </is>
      </c>
      <c r="CC84" t="inlineStr">
        <is>
          <t>wielkość siedliska gatunku, która pozwala na spełnienie wymogów ekologicznych gatunku na każdym etapie jego cyklu biologicznego, tak aby gatunek ten sam utrzymywał się w skali długoterminowej jako trwały składnik swojego siedliska w jego naturalnym zasięgu</t>
        </is>
      </c>
      <c r="CD84" s="2" t="inlineStr">
        <is>
          <t>quantidade suficiente de &lt;i&gt;habitat&lt;/i&gt;</t>
        </is>
      </c>
      <c r="CE84" s="2" t="inlineStr">
        <is>
          <t>3</t>
        </is>
      </c>
      <c r="CF84" s="2" t="inlineStr">
        <is>
          <t/>
        </is>
      </c>
      <c r="CG84" t="inlineStr">
        <is>
          <t>Quantidade de um &lt;i&gt;habitat&lt;/i&gt; de espécies que permite satisfazer os requisitos ecológicos de uma espécie em qualquer fase do seu ciclo biológico de modo a que possa manter-se a longo prazo como uma componente viável do seu &lt;i&gt;habitat &lt;/i&gt;na sua área de distribuição natural.</t>
        </is>
      </c>
      <c r="CH84" t="inlineStr">
        <is>
          <t/>
        </is>
      </c>
      <c r="CI84" t="inlineStr">
        <is>
          <t/>
        </is>
      </c>
      <c r="CJ84" t="inlineStr">
        <is>
          <t/>
        </is>
      </c>
      <c r="CK84" t="inlineStr">
        <is>
          <t/>
        </is>
      </c>
      <c r="CL84" t="inlineStr">
        <is>
          <t/>
        </is>
      </c>
      <c r="CM84" t="inlineStr">
        <is>
          <t/>
        </is>
      </c>
      <c r="CN84" t="inlineStr">
        <is>
          <t/>
        </is>
      </c>
      <c r="CO84" t="inlineStr">
        <is>
          <t/>
        </is>
      </c>
      <c r="CP84" s="2" t="inlineStr">
        <is>
          <t>zadostna količina habitata</t>
        </is>
      </c>
      <c r="CQ84" s="2" t="inlineStr">
        <is>
          <t>3</t>
        </is>
      </c>
      <c r="CR84" s="2" t="inlineStr">
        <is>
          <t/>
        </is>
      </c>
      <c r="CS84" t="inlineStr">
        <is>
          <t>količina habitata vrste, ki omogoča izpolnjevanje ekoloških zahtev vrste v katerem koli stadiju njenega razvoja, da se sama dolgoročno ohranja kot preživetja sposobna sestavina svojega habitata v njegovem naravnem območju razširjenosti</t>
        </is>
      </c>
      <c r="CT84" t="inlineStr">
        <is>
          <t/>
        </is>
      </c>
      <c r="CU84" t="inlineStr">
        <is>
          <t/>
        </is>
      </c>
      <c r="CV84" t="inlineStr">
        <is>
          <t/>
        </is>
      </c>
      <c r="CW84" t="inlineStr">
        <is>
          <t/>
        </is>
      </c>
    </row>
    <row r="85">
      <c r="A85" s="1" t="str">
        <f>HYPERLINK("https://iate.europa.eu/entry/result/3628531/all", "3628531")</f>
        <v>3628531</v>
      </c>
      <c r="B85" t="inlineStr">
        <is>
          <t>ENVIRONMENT</t>
        </is>
      </c>
      <c r="C85" t="inlineStr">
        <is>
          <t>ENVIRONMENT|natural environment</t>
        </is>
      </c>
      <c r="D85" t="inlineStr">
        <is>
          <t>yes</t>
        </is>
      </c>
      <c r="E85" t="inlineStr">
        <is>
          <t/>
        </is>
      </c>
      <c r="F85" t="inlineStr">
        <is>
          <t/>
        </is>
      </c>
      <c r="G85" t="inlineStr">
        <is>
          <t/>
        </is>
      </c>
      <c r="H85" t="inlineStr">
        <is>
          <t/>
        </is>
      </c>
      <c r="I85" t="inlineStr">
        <is>
          <t/>
        </is>
      </c>
      <c r="J85" t="inlineStr">
        <is>
          <t/>
        </is>
      </c>
      <c r="K85" t="inlineStr">
        <is>
          <t/>
        </is>
      </c>
      <c r="L85" t="inlineStr">
        <is>
          <t/>
        </is>
      </c>
      <c r="M85" t="inlineStr">
        <is>
          <t/>
        </is>
      </c>
      <c r="N85" t="inlineStr">
        <is>
          <t/>
        </is>
      </c>
      <c r="O85" t="inlineStr">
        <is>
          <t/>
        </is>
      </c>
      <c r="P85" t="inlineStr">
        <is>
          <t/>
        </is>
      </c>
      <c r="Q85" t="inlineStr">
        <is>
          <t/>
        </is>
      </c>
      <c r="R85" t="inlineStr">
        <is>
          <t/>
        </is>
      </c>
      <c r="S85" t="inlineStr">
        <is>
          <t/>
        </is>
      </c>
      <c r="T85" t="inlineStr">
        <is>
          <t/>
        </is>
      </c>
      <c r="U85" t="inlineStr">
        <is>
          <t/>
        </is>
      </c>
      <c r="V85" s="2" t="inlineStr">
        <is>
          <t>λασπώδεις και αμμώδεις επίπεδες εκτάσεις που αποκαλύπτονται κατά την άμπωτη</t>
        </is>
      </c>
      <c r="W85" s="2" t="inlineStr">
        <is>
          <t>3</t>
        </is>
      </c>
      <c r="X85" s="2" t="inlineStr">
        <is>
          <t/>
        </is>
      </c>
      <c r="Y85" t="inlineStr">
        <is>
          <t>άμμος και λάσπη στις ακτές των ωκεανών και τις συνδεδεμένες με αυτές θάλασσες και λιμνοθάλασσες, που δεν καλύπτονται από θαλασσινό νερό κατά την άμπωτη, στερούνται αγγειοφύτων και συνήθως περιβάλλονται από κυανοφύκη και διάτομα</t>
        </is>
      </c>
      <c r="Z85" s="2" t="inlineStr">
        <is>
          <t>mudflats and sandflats not covered by seawater at low tide</t>
        </is>
      </c>
      <c r="AA85" s="2" t="inlineStr">
        <is>
          <t>3</t>
        </is>
      </c>
      <c r="AB85" s="2" t="inlineStr">
        <is>
          <t/>
        </is>
      </c>
      <c r="AC85" t="inlineStr">
        <is>
          <t>sands and muds of the coasts of the oceans, their connected seas and associated lagoons, not
covered by sea water at low tide, devoid of vascular plants, usually coated by blue algae and
diatoms.</t>
        </is>
      </c>
      <c r="AD85" t="inlineStr">
        <is>
          <t/>
        </is>
      </c>
      <c r="AE85" t="inlineStr">
        <is>
          <t/>
        </is>
      </c>
      <c r="AF85" t="inlineStr">
        <is>
          <t/>
        </is>
      </c>
      <c r="AG85" t="inlineStr">
        <is>
          <t/>
        </is>
      </c>
      <c r="AH85" t="inlineStr">
        <is>
          <t/>
        </is>
      </c>
      <c r="AI85" t="inlineStr">
        <is>
          <t/>
        </is>
      </c>
      <c r="AJ85" t="inlineStr">
        <is>
          <t/>
        </is>
      </c>
      <c r="AK85" t="inlineStr">
        <is>
          <t/>
        </is>
      </c>
      <c r="AL85" t="inlineStr">
        <is>
          <t/>
        </is>
      </c>
      <c r="AM85" t="inlineStr">
        <is>
          <t/>
        </is>
      </c>
      <c r="AN85" t="inlineStr">
        <is>
          <t/>
        </is>
      </c>
      <c r="AO85" t="inlineStr">
        <is>
          <t/>
        </is>
      </c>
      <c r="AP85" t="inlineStr">
        <is>
          <t/>
        </is>
      </c>
      <c r="AQ85" t="inlineStr">
        <is>
          <t/>
        </is>
      </c>
      <c r="AR85" t="inlineStr">
        <is>
          <t/>
        </is>
      </c>
      <c r="AS85" t="inlineStr">
        <is>
          <t/>
        </is>
      </c>
      <c r="AT85" s="2" t="inlineStr">
        <is>
          <t>réileáin láibe agus réileáin ghainimh nach bhfuil clúdaithe ag an bhfarraige ag díthrá</t>
        </is>
      </c>
      <c r="AU85" s="2" t="inlineStr">
        <is>
          <t>3</t>
        </is>
      </c>
      <c r="AV85" s="2" t="inlineStr">
        <is>
          <t/>
        </is>
      </c>
      <c r="AW85" t="inlineStr">
        <is>
          <t/>
        </is>
      </c>
      <c r="AX85" t="inlineStr">
        <is>
          <t/>
        </is>
      </c>
      <c r="AY85" t="inlineStr">
        <is>
          <t/>
        </is>
      </c>
      <c r="AZ85" t="inlineStr">
        <is>
          <t/>
        </is>
      </c>
      <c r="BA85" t="inlineStr">
        <is>
          <t/>
        </is>
      </c>
      <c r="BB85" t="inlineStr">
        <is>
          <t/>
        </is>
      </c>
      <c r="BC85" t="inlineStr">
        <is>
          <t/>
        </is>
      </c>
      <c r="BD85" t="inlineStr">
        <is>
          <t/>
        </is>
      </c>
      <c r="BE85" t="inlineStr">
        <is>
          <t/>
        </is>
      </c>
      <c r="BF85" t="inlineStr">
        <is>
          <t/>
        </is>
      </c>
      <c r="BG85" t="inlineStr">
        <is>
          <t/>
        </is>
      </c>
      <c r="BH85" t="inlineStr">
        <is>
          <t/>
        </is>
      </c>
      <c r="BI85" t="inlineStr">
        <is>
          <t/>
        </is>
      </c>
      <c r="BJ85" s="2" t="inlineStr">
        <is>
          <t>atoslūgio metu neužsemiamos dumblingos ir smėlingos lygumos</t>
        </is>
      </c>
      <c r="BK85" s="2" t="inlineStr">
        <is>
          <t>3</t>
        </is>
      </c>
      <c r="BL85" s="2" t="inlineStr">
        <is>
          <t/>
        </is>
      </c>
      <c r="BM85" t="inlineStr">
        <is>
          <t/>
        </is>
      </c>
      <c r="BN85" t="inlineStr">
        <is>
          <t/>
        </is>
      </c>
      <c r="BO85" t="inlineStr">
        <is>
          <t/>
        </is>
      </c>
      <c r="BP85" t="inlineStr">
        <is>
          <t/>
        </is>
      </c>
      <c r="BQ85" t="inlineStr">
        <is>
          <t/>
        </is>
      </c>
      <c r="BR85" t="inlineStr">
        <is>
          <t/>
        </is>
      </c>
      <c r="BS85" t="inlineStr">
        <is>
          <t/>
        </is>
      </c>
      <c r="BT85" t="inlineStr">
        <is>
          <t/>
        </is>
      </c>
      <c r="BU85" t="inlineStr">
        <is>
          <t/>
        </is>
      </c>
      <c r="BV85" t="inlineStr">
        <is>
          <t/>
        </is>
      </c>
      <c r="BW85" t="inlineStr">
        <is>
          <t/>
        </is>
      </c>
      <c r="BX85" t="inlineStr">
        <is>
          <t/>
        </is>
      </c>
      <c r="BY85" t="inlineStr">
        <is>
          <t/>
        </is>
      </c>
      <c r="BZ85" s="2" t="inlineStr">
        <is>
          <t>muliste i piaszczyste płycizny przybrzeżne nieprzykryte wodą morską w czasie odpływu</t>
        </is>
      </c>
      <c r="CA85" s="2" t="inlineStr">
        <is>
          <t>3</t>
        </is>
      </c>
      <c r="CB85" s="2" t="inlineStr">
        <is>
          <t/>
        </is>
      </c>
      <c r="CC85" t="inlineStr">
        <is>
          <t/>
        </is>
      </c>
      <c r="CD85" s="2" t="inlineStr">
        <is>
          <t>lodaçais e areais a descoberto na maré baixa</t>
        </is>
      </c>
      <c r="CE85" s="2" t="inlineStr">
        <is>
          <t>3</t>
        </is>
      </c>
      <c r="CF85" s="2" t="inlineStr">
        <is>
          <t/>
        </is>
      </c>
      <c r="CG85" t="inlineStr">
        <is>
          <t>Lodaçais e areais de estuários, costas atlânticas e lagunas, que ficam a descoberto na maré baixa, desprovidos de plantas vasculares mas frequentemente colonizados por algas azuis e diátomáceas.</t>
        </is>
      </c>
      <c r="CH85" t="inlineStr">
        <is>
          <t/>
        </is>
      </c>
      <c r="CI85" t="inlineStr">
        <is>
          <t/>
        </is>
      </c>
      <c r="CJ85" t="inlineStr">
        <is>
          <t/>
        </is>
      </c>
      <c r="CK85" t="inlineStr">
        <is>
          <t/>
        </is>
      </c>
      <c r="CL85" t="inlineStr">
        <is>
          <t/>
        </is>
      </c>
      <c r="CM85" t="inlineStr">
        <is>
          <t/>
        </is>
      </c>
      <c r="CN85" t="inlineStr">
        <is>
          <t/>
        </is>
      </c>
      <c r="CO85" t="inlineStr">
        <is>
          <t/>
        </is>
      </c>
      <c r="CP85" s="2" t="inlineStr">
        <is>
          <t>muljasti in peščeni poloji, kopni ob oseki</t>
        </is>
      </c>
      <c r="CQ85" s="2" t="inlineStr">
        <is>
          <t>3</t>
        </is>
      </c>
      <c r="CR85" s="2" t="inlineStr">
        <is>
          <t/>
        </is>
      </c>
      <c r="CS85" t="inlineStr">
        <is>
          <t/>
        </is>
      </c>
      <c r="CT85" t="inlineStr">
        <is>
          <t/>
        </is>
      </c>
      <c r="CU85" t="inlineStr">
        <is>
          <t/>
        </is>
      </c>
      <c r="CV85" t="inlineStr">
        <is>
          <t/>
        </is>
      </c>
      <c r="CW85" t="inlineStr">
        <is>
          <t/>
        </is>
      </c>
    </row>
    <row r="86">
      <c r="A86" s="1" t="str">
        <f>HYPERLINK("https://iate.europa.eu/entry/result/3628534/all", "3628534")</f>
        <v>3628534</v>
      </c>
      <c r="B86" t="inlineStr">
        <is>
          <t>SCIENCE</t>
        </is>
      </c>
      <c r="C86" t="inlineStr">
        <is>
          <t>SCIENCE|natural and applied sciences|life sciences|biology|zoology</t>
        </is>
      </c>
      <c r="D86" t="inlineStr">
        <is>
          <t>yes</t>
        </is>
      </c>
      <c r="E86" t="inlineStr">
        <is>
          <t/>
        </is>
      </c>
      <c r="F86" t="inlineStr">
        <is>
          <t/>
        </is>
      </c>
      <c r="G86" t="inlineStr">
        <is>
          <t/>
        </is>
      </c>
      <c r="H86" t="inlineStr">
        <is>
          <t/>
        </is>
      </c>
      <c r="I86" t="inlineStr">
        <is>
          <t/>
        </is>
      </c>
      <c r="J86" t="inlineStr">
        <is>
          <t/>
        </is>
      </c>
      <c r="K86" t="inlineStr">
        <is>
          <t/>
        </is>
      </c>
      <c r="L86" t="inlineStr">
        <is>
          <t/>
        </is>
      </c>
      <c r="M86" t="inlineStr">
        <is>
          <t/>
        </is>
      </c>
      <c r="N86" t="inlineStr">
        <is>
          <t/>
        </is>
      </c>
      <c r="O86" t="inlineStr">
        <is>
          <t/>
        </is>
      </c>
      <c r="P86" t="inlineStr">
        <is>
          <t/>
        </is>
      </c>
      <c r="Q86" t="inlineStr">
        <is>
          <t/>
        </is>
      </c>
      <c r="R86" t="inlineStr">
        <is>
          <t/>
        </is>
      </c>
      <c r="S86" t="inlineStr">
        <is>
          <t/>
        </is>
      </c>
      <c r="T86" t="inlineStr">
        <is>
          <t/>
        </is>
      </c>
      <c r="U86" t="inlineStr">
        <is>
          <t/>
        </is>
      </c>
      <c r="V86" s="2" t="inlineStr">
        <is>
          <t>οικομόρφωση</t>
        </is>
      </c>
      <c r="W86" s="2" t="inlineStr">
        <is>
          <t>3</t>
        </is>
      </c>
      <c r="X86" s="2" t="inlineStr">
        <is>
          <t/>
        </is>
      </c>
      <c r="Y86" t="inlineStr">
        <is>
          <t>φαινόμενο που περιλαμβάνει μορφολογικές, ανατομικές και φυσιολογικές μεταβολές στα ζώα υπό συνθήκες πίεσης</t>
        </is>
      </c>
      <c r="Z86" s="2" t="inlineStr">
        <is>
          <t>ecomorphosis</t>
        </is>
      </c>
      <c r="AA86" s="2" t="inlineStr">
        <is>
          <t>3</t>
        </is>
      </c>
      <c r="AB86" s="2" t="inlineStr">
        <is>
          <t/>
        </is>
      </c>
      <c r="AC86" t="inlineStr">
        <is>
          <t>phenomenon involving morphological, anatomical and physiological changes in animals under stress</t>
        </is>
      </c>
      <c r="AD86" t="inlineStr">
        <is>
          <t/>
        </is>
      </c>
      <c r="AE86" t="inlineStr">
        <is>
          <t/>
        </is>
      </c>
      <c r="AF86" t="inlineStr">
        <is>
          <t/>
        </is>
      </c>
      <c r="AG86" t="inlineStr">
        <is>
          <t/>
        </is>
      </c>
      <c r="AH86" t="inlineStr">
        <is>
          <t/>
        </is>
      </c>
      <c r="AI86" t="inlineStr">
        <is>
          <t/>
        </is>
      </c>
      <c r="AJ86" t="inlineStr">
        <is>
          <t/>
        </is>
      </c>
      <c r="AK86" t="inlineStr">
        <is>
          <t/>
        </is>
      </c>
      <c r="AL86" t="inlineStr">
        <is>
          <t/>
        </is>
      </c>
      <c r="AM86" t="inlineStr">
        <is>
          <t/>
        </is>
      </c>
      <c r="AN86" t="inlineStr">
        <is>
          <t/>
        </is>
      </c>
      <c r="AO86" t="inlineStr">
        <is>
          <t/>
        </is>
      </c>
      <c r="AP86" t="inlineStr">
        <is>
          <t/>
        </is>
      </c>
      <c r="AQ86" t="inlineStr">
        <is>
          <t/>
        </is>
      </c>
      <c r="AR86" t="inlineStr">
        <is>
          <t/>
        </is>
      </c>
      <c r="AS86" t="inlineStr">
        <is>
          <t/>
        </is>
      </c>
      <c r="AT86" s="2" t="inlineStr">
        <is>
          <t>éiceamorfóis</t>
        </is>
      </c>
      <c r="AU86" s="2" t="inlineStr">
        <is>
          <t>3</t>
        </is>
      </c>
      <c r="AV86" s="2" t="inlineStr">
        <is>
          <t/>
        </is>
      </c>
      <c r="AW86" t="inlineStr">
        <is>
          <t/>
        </is>
      </c>
      <c r="AX86" t="inlineStr">
        <is>
          <t/>
        </is>
      </c>
      <c r="AY86" t="inlineStr">
        <is>
          <t/>
        </is>
      </c>
      <c r="AZ86" t="inlineStr">
        <is>
          <t/>
        </is>
      </c>
      <c r="BA86" t="inlineStr">
        <is>
          <t/>
        </is>
      </c>
      <c r="BB86" t="inlineStr">
        <is>
          <t/>
        </is>
      </c>
      <c r="BC86" t="inlineStr">
        <is>
          <t/>
        </is>
      </c>
      <c r="BD86" t="inlineStr">
        <is>
          <t/>
        </is>
      </c>
      <c r="BE86" t="inlineStr">
        <is>
          <t/>
        </is>
      </c>
      <c r="BF86" t="inlineStr">
        <is>
          <t/>
        </is>
      </c>
      <c r="BG86" t="inlineStr">
        <is>
          <t/>
        </is>
      </c>
      <c r="BH86" t="inlineStr">
        <is>
          <t/>
        </is>
      </c>
      <c r="BI86" t="inlineStr">
        <is>
          <t/>
        </is>
      </c>
      <c r="BJ86" s="2" t="inlineStr">
        <is>
          <t>ekomorfozė</t>
        </is>
      </c>
      <c r="BK86" s="2" t="inlineStr">
        <is>
          <t>2</t>
        </is>
      </c>
      <c r="BL86" s="2" t="inlineStr">
        <is>
          <t/>
        </is>
      </c>
      <c r="BM86" t="inlineStr">
        <is>
          <t/>
        </is>
      </c>
      <c r="BN86" t="inlineStr">
        <is>
          <t/>
        </is>
      </c>
      <c r="BO86" t="inlineStr">
        <is>
          <t/>
        </is>
      </c>
      <c r="BP86" t="inlineStr">
        <is>
          <t/>
        </is>
      </c>
      <c r="BQ86" t="inlineStr">
        <is>
          <t/>
        </is>
      </c>
      <c r="BR86" t="inlineStr">
        <is>
          <t/>
        </is>
      </c>
      <c r="BS86" t="inlineStr">
        <is>
          <t/>
        </is>
      </c>
      <c r="BT86" t="inlineStr">
        <is>
          <t/>
        </is>
      </c>
      <c r="BU86" t="inlineStr">
        <is>
          <t/>
        </is>
      </c>
      <c r="BV86" t="inlineStr">
        <is>
          <t/>
        </is>
      </c>
      <c r="BW86" t="inlineStr">
        <is>
          <t/>
        </is>
      </c>
      <c r="BX86" t="inlineStr">
        <is>
          <t/>
        </is>
      </c>
      <c r="BY86" t="inlineStr">
        <is>
          <t/>
        </is>
      </c>
      <c r="BZ86" s="2" t="inlineStr">
        <is>
          <t>ekomorfoza</t>
        </is>
      </c>
      <c r="CA86" s="2" t="inlineStr">
        <is>
          <t>3</t>
        </is>
      </c>
      <c r="CB86" s="2" t="inlineStr">
        <is>
          <t/>
        </is>
      </c>
      <c r="CC86" t="inlineStr">
        <is>
          <t>zmiana wyglądu zewnętrznego osobników na skutek działania czynników środowiskowych</t>
        </is>
      </c>
      <c r="CD86" s="2" t="inlineStr">
        <is>
          <t>ecomorfose</t>
        </is>
      </c>
      <c r="CE86" s="2" t="inlineStr">
        <is>
          <t>3</t>
        </is>
      </c>
      <c r="CF86" s="2" t="inlineStr">
        <is>
          <t/>
        </is>
      </c>
      <c r="CG86" t="inlineStr">
        <is>
          <t/>
        </is>
      </c>
      <c r="CH86" t="inlineStr">
        <is>
          <t/>
        </is>
      </c>
      <c r="CI86" t="inlineStr">
        <is>
          <t/>
        </is>
      </c>
      <c r="CJ86" t="inlineStr">
        <is>
          <t/>
        </is>
      </c>
      <c r="CK86" t="inlineStr">
        <is>
          <t/>
        </is>
      </c>
      <c r="CL86" t="inlineStr">
        <is>
          <t/>
        </is>
      </c>
      <c r="CM86" t="inlineStr">
        <is>
          <t/>
        </is>
      </c>
      <c r="CN86" t="inlineStr">
        <is>
          <t/>
        </is>
      </c>
      <c r="CO86" t="inlineStr">
        <is>
          <t/>
        </is>
      </c>
      <c r="CP86" s="2" t="inlineStr">
        <is>
          <t>ekomorfoza</t>
        </is>
      </c>
      <c r="CQ86" s="2" t="inlineStr">
        <is>
          <t>3</t>
        </is>
      </c>
      <c r="CR86" s="2" t="inlineStr">
        <is>
          <t/>
        </is>
      </c>
      <c r="CS86" t="inlineStr">
        <is>
          <t/>
        </is>
      </c>
      <c r="CT86" t="inlineStr">
        <is>
          <t/>
        </is>
      </c>
      <c r="CU86" t="inlineStr">
        <is>
          <t/>
        </is>
      </c>
      <c r="CV86" t="inlineStr">
        <is>
          <t/>
        </is>
      </c>
      <c r="CW86" t="inlineStr">
        <is>
          <t/>
        </is>
      </c>
    </row>
    <row r="87">
      <c r="A87" s="1" t="str">
        <f>HYPERLINK("https://iate.europa.eu/entry/result/3628535/all", "3628535")</f>
        <v>3628535</v>
      </c>
      <c r="B87" t="inlineStr">
        <is>
          <t>ENVIRONMENT</t>
        </is>
      </c>
      <c r="C87" t="inlineStr">
        <is>
          <t>ENVIRONMENT|natural environment|wildlife|marine life</t>
        </is>
      </c>
      <c r="D87" t="inlineStr">
        <is>
          <t>yes</t>
        </is>
      </c>
      <c r="E87" t="inlineStr">
        <is>
          <t/>
        </is>
      </c>
      <c r="F87" t="inlineStr">
        <is>
          <t/>
        </is>
      </c>
      <c r="G87" t="inlineStr">
        <is>
          <t/>
        </is>
      </c>
      <c r="H87" t="inlineStr">
        <is>
          <t/>
        </is>
      </c>
      <c r="I87" t="inlineStr">
        <is>
          <t/>
        </is>
      </c>
      <c r="J87" t="inlineStr">
        <is>
          <t/>
        </is>
      </c>
      <c r="K87" t="inlineStr">
        <is>
          <t/>
        </is>
      </c>
      <c r="L87" t="inlineStr">
        <is>
          <t/>
        </is>
      </c>
      <c r="M87" t="inlineStr">
        <is>
          <t/>
        </is>
      </c>
      <c r="N87" t="inlineStr">
        <is>
          <t/>
        </is>
      </c>
      <c r="O87" t="inlineStr">
        <is>
          <t/>
        </is>
      </c>
      <c r="P87" t="inlineStr">
        <is>
          <t/>
        </is>
      </c>
      <c r="Q87" t="inlineStr">
        <is>
          <t/>
        </is>
      </c>
      <c r="R87" t="inlineStr">
        <is>
          <t/>
        </is>
      </c>
      <c r="S87" t="inlineStr">
        <is>
          <t/>
        </is>
      </c>
      <c r="T87" t="inlineStr">
        <is>
          <t/>
        </is>
      </c>
      <c r="U87" t="inlineStr">
        <is>
          <t/>
        </is>
      </c>
      <c r="V87" s="2" t="inlineStr">
        <is>
          <t>επιβενθικός</t>
        </is>
      </c>
      <c r="W87" s="2" t="inlineStr">
        <is>
          <t>3</t>
        </is>
      </c>
      <c r="X87" s="2" t="inlineStr">
        <is>
          <t/>
        </is>
      </c>
      <c r="Y87" t="inlineStr">
        <is>
          <t>που ζει πάνω ή λίγο πιο πάνω από τα ιζήματα του βυθού σε ένα υδατικό σύστημα</t>
        </is>
      </c>
      <c r="Z87" s="2" t="inlineStr">
        <is>
          <t>epibenthic organism|
epibenthic species</t>
        </is>
      </c>
      <c r="AA87" s="2" t="inlineStr">
        <is>
          <t>3|
3</t>
        </is>
      </c>
      <c r="AB87" s="2" t="inlineStr">
        <is>
          <t xml:space="preserve">|
</t>
        </is>
      </c>
      <c r="AC87" t="inlineStr">
        <is>
          <t>organism that lives on or just above the bottom sediments in a body of water</t>
        </is>
      </c>
      <c r="AD87" t="inlineStr">
        <is>
          <t/>
        </is>
      </c>
      <c r="AE87" t="inlineStr">
        <is>
          <t/>
        </is>
      </c>
      <c r="AF87" t="inlineStr">
        <is>
          <t/>
        </is>
      </c>
      <c r="AG87" t="inlineStr">
        <is>
          <t/>
        </is>
      </c>
      <c r="AH87" t="inlineStr">
        <is>
          <t/>
        </is>
      </c>
      <c r="AI87" t="inlineStr">
        <is>
          <t/>
        </is>
      </c>
      <c r="AJ87" t="inlineStr">
        <is>
          <t/>
        </is>
      </c>
      <c r="AK87" t="inlineStr">
        <is>
          <t/>
        </is>
      </c>
      <c r="AL87" t="inlineStr">
        <is>
          <t/>
        </is>
      </c>
      <c r="AM87" t="inlineStr">
        <is>
          <t/>
        </is>
      </c>
      <c r="AN87" t="inlineStr">
        <is>
          <t/>
        </is>
      </c>
      <c r="AO87" t="inlineStr">
        <is>
          <t/>
        </is>
      </c>
      <c r="AP87" t="inlineStr">
        <is>
          <t/>
        </is>
      </c>
      <c r="AQ87" t="inlineStr">
        <is>
          <t/>
        </is>
      </c>
      <c r="AR87" t="inlineStr">
        <is>
          <t/>
        </is>
      </c>
      <c r="AS87" t="inlineStr">
        <is>
          <t/>
        </is>
      </c>
      <c r="AT87" s="2" t="inlineStr">
        <is>
          <t>orgánach eipeabeantach</t>
        </is>
      </c>
      <c r="AU87" s="2" t="inlineStr">
        <is>
          <t>3</t>
        </is>
      </c>
      <c r="AV87" s="2" t="inlineStr">
        <is>
          <t/>
        </is>
      </c>
      <c r="AW87" t="inlineStr">
        <is>
          <t/>
        </is>
      </c>
      <c r="AX87" t="inlineStr">
        <is>
          <t/>
        </is>
      </c>
      <c r="AY87" t="inlineStr">
        <is>
          <t/>
        </is>
      </c>
      <c r="AZ87" t="inlineStr">
        <is>
          <t/>
        </is>
      </c>
      <c r="BA87" t="inlineStr">
        <is>
          <t/>
        </is>
      </c>
      <c r="BB87" t="inlineStr">
        <is>
          <t/>
        </is>
      </c>
      <c r="BC87" t="inlineStr">
        <is>
          <t/>
        </is>
      </c>
      <c r="BD87" t="inlineStr">
        <is>
          <t/>
        </is>
      </c>
      <c r="BE87" t="inlineStr">
        <is>
          <t/>
        </is>
      </c>
      <c r="BF87" t="inlineStr">
        <is>
          <t/>
        </is>
      </c>
      <c r="BG87" t="inlineStr">
        <is>
          <t/>
        </is>
      </c>
      <c r="BH87" t="inlineStr">
        <is>
          <t/>
        </is>
      </c>
      <c r="BI87" t="inlineStr">
        <is>
          <t/>
        </is>
      </c>
      <c r="BJ87" t="inlineStr">
        <is>
          <t/>
        </is>
      </c>
      <c r="BK87" t="inlineStr">
        <is>
          <t/>
        </is>
      </c>
      <c r="BL87" t="inlineStr">
        <is>
          <t/>
        </is>
      </c>
      <c r="BM87" t="inlineStr">
        <is>
          <t/>
        </is>
      </c>
      <c r="BN87" t="inlineStr">
        <is>
          <t/>
        </is>
      </c>
      <c r="BO87" t="inlineStr">
        <is>
          <t/>
        </is>
      </c>
      <c r="BP87" t="inlineStr">
        <is>
          <t/>
        </is>
      </c>
      <c r="BQ87" t="inlineStr">
        <is>
          <t/>
        </is>
      </c>
      <c r="BR87" t="inlineStr">
        <is>
          <t/>
        </is>
      </c>
      <c r="BS87" t="inlineStr">
        <is>
          <t/>
        </is>
      </c>
      <c r="BT87" t="inlineStr">
        <is>
          <t/>
        </is>
      </c>
      <c r="BU87" t="inlineStr">
        <is>
          <t/>
        </is>
      </c>
      <c r="BV87" t="inlineStr">
        <is>
          <t/>
        </is>
      </c>
      <c r="BW87" t="inlineStr">
        <is>
          <t/>
        </is>
      </c>
      <c r="BX87" t="inlineStr">
        <is>
          <t/>
        </is>
      </c>
      <c r="BY87" t="inlineStr">
        <is>
          <t/>
        </is>
      </c>
      <c r="BZ87" s="2" t="inlineStr">
        <is>
          <t>organizm żyjący na powierzchni osadu|
gatunek epibentosowy</t>
        </is>
      </c>
      <c r="CA87" s="2" t="inlineStr">
        <is>
          <t>3|
3</t>
        </is>
      </c>
      <c r="CB87" s="2" t="inlineStr">
        <is>
          <t xml:space="preserve">|
</t>
        </is>
      </c>
      <c r="CC87" t="inlineStr">
        <is>
          <t/>
        </is>
      </c>
      <c r="CD87" s="2" t="inlineStr">
        <is>
          <t>organismo epibêntico</t>
        </is>
      </c>
      <c r="CE87" s="2" t="inlineStr">
        <is>
          <t>3</t>
        </is>
      </c>
      <c r="CF87" s="2" t="inlineStr">
        <is>
          <t/>
        </is>
      </c>
      <c r="CG87" t="inlineStr">
        <is>
          <t>Organismo (bento) que vive à superficie ou na proximidade de um corpo de água.</t>
        </is>
      </c>
      <c r="CH87" t="inlineStr">
        <is>
          <t/>
        </is>
      </c>
      <c r="CI87" t="inlineStr">
        <is>
          <t/>
        </is>
      </c>
      <c r="CJ87" t="inlineStr">
        <is>
          <t/>
        </is>
      </c>
      <c r="CK87" t="inlineStr">
        <is>
          <t/>
        </is>
      </c>
      <c r="CL87" t="inlineStr">
        <is>
          <t/>
        </is>
      </c>
      <c r="CM87" t="inlineStr">
        <is>
          <t/>
        </is>
      </c>
      <c r="CN87" t="inlineStr">
        <is>
          <t/>
        </is>
      </c>
      <c r="CO87" t="inlineStr">
        <is>
          <t/>
        </is>
      </c>
      <c r="CP87" s="2" t="inlineStr">
        <is>
          <t>epibentoški organizem</t>
        </is>
      </c>
      <c r="CQ87" s="2" t="inlineStr">
        <is>
          <t>3</t>
        </is>
      </c>
      <c r="CR87" s="2" t="inlineStr">
        <is>
          <t/>
        </is>
      </c>
      <c r="CS87" t="inlineStr">
        <is>
          <t/>
        </is>
      </c>
      <c r="CT87" t="inlineStr">
        <is>
          <t/>
        </is>
      </c>
      <c r="CU87" t="inlineStr">
        <is>
          <t/>
        </is>
      </c>
      <c r="CV87" t="inlineStr">
        <is>
          <t/>
        </is>
      </c>
      <c r="CW87" t="inlineStr">
        <is>
          <t/>
        </is>
      </c>
    </row>
    <row r="88">
      <c r="A88" s="1" t="str">
        <f>HYPERLINK("https://iate.europa.eu/entry/result/3628543/all", "3628543")</f>
        <v>3628543</v>
      </c>
      <c r="B88" t="inlineStr">
        <is>
          <t>AGRICULTURE, FORESTRY AND FISHERIES;ENVIRONMENT</t>
        </is>
      </c>
      <c r="C88" t="inlineStr">
        <is>
          <t>AGRICULTURE, FORESTRY AND FISHERIES|fisheries|fishing grounds;ENVIRONMENT|natural environment|physical environment|aquatic environment|marine environment</t>
        </is>
      </c>
      <c r="D88" t="inlineStr">
        <is>
          <t>yes</t>
        </is>
      </c>
      <c r="E88" t="inlineStr">
        <is>
          <t/>
        </is>
      </c>
      <c r="F88" t="inlineStr">
        <is>
          <t/>
        </is>
      </c>
      <c r="G88" t="inlineStr">
        <is>
          <t/>
        </is>
      </c>
      <c r="H88" t="inlineStr">
        <is>
          <t/>
        </is>
      </c>
      <c r="I88" t="inlineStr">
        <is>
          <t/>
        </is>
      </c>
      <c r="J88" t="inlineStr">
        <is>
          <t/>
        </is>
      </c>
      <c r="K88" t="inlineStr">
        <is>
          <t/>
        </is>
      </c>
      <c r="L88" t="inlineStr">
        <is>
          <t/>
        </is>
      </c>
      <c r="M88" t="inlineStr">
        <is>
          <t/>
        </is>
      </c>
      <c r="N88" t="inlineStr">
        <is>
          <t/>
        </is>
      </c>
      <c r="O88" t="inlineStr">
        <is>
          <t/>
        </is>
      </c>
      <c r="P88" t="inlineStr">
        <is>
          <t/>
        </is>
      </c>
      <c r="Q88" t="inlineStr">
        <is>
          <t/>
        </is>
      </c>
      <c r="R88" t="inlineStr">
        <is>
          <t/>
        </is>
      </c>
      <c r="S88" t="inlineStr">
        <is>
          <t/>
        </is>
      </c>
      <c r="T88" t="inlineStr">
        <is>
          <t/>
        </is>
      </c>
      <c r="U88" t="inlineStr">
        <is>
          <t/>
        </is>
      </c>
      <c r="V88" s="2" t="inlineStr">
        <is>
          <t>στρώμα|
βυθός</t>
        </is>
      </c>
      <c r="W88" s="2" t="inlineStr">
        <is>
          <t>3|
3</t>
        </is>
      </c>
      <c r="X88" s="2" t="inlineStr">
        <is>
          <t xml:space="preserve">|
</t>
        </is>
      </c>
      <c r="Y88" t="inlineStr">
        <is>
          <t>θαλάσσιος οικότοπος που χαρακτηρίζεται από την κυρίαρχη παρουσία μιας συγκεκριμένης &lt;a href="https://iate.europa.eu/entry/result/1620597/en-el" target="_blank"&gt;βιοκοινότητας&lt;/a&gt;, ή όπου μια τέτοια κοινότητα υπάρχει και έχει ανάγκη από δράση αποκατάστασης</t>
        </is>
      </c>
      <c r="Z88" s="2" t="inlineStr">
        <is>
          <t>bed|
community|
underwater meadow|
meadow</t>
        </is>
      </c>
      <c r="AA88" s="2" t="inlineStr">
        <is>
          <t>3|
3|
3|
3</t>
        </is>
      </c>
      <c r="AB88" s="2" t="inlineStr">
        <is>
          <t xml:space="preserve">|
|
|
</t>
        </is>
      </c>
      <c r="AC88" t="inlineStr">
        <is>
          <t>marine habitat where the area is characterised by the dominant
presence of a specific &lt;a href="https://iate.europa.eu/entry/result/1620597/en" target="_blank"&gt;biological community&lt;/a&gt;, or where such a community has
existed and is in need of restoration action</t>
        </is>
      </c>
      <c r="AD88" t="inlineStr">
        <is>
          <t/>
        </is>
      </c>
      <c r="AE88" t="inlineStr">
        <is>
          <t/>
        </is>
      </c>
      <c r="AF88" t="inlineStr">
        <is>
          <t/>
        </is>
      </c>
      <c r="AG88" t="inlineStr">
        <is>
          <t/>
        </is>
      </c>
      <c r="AH88" t="inlineStr">
        <is>
          <t/>
        </is>
      </c>
      <c r="AI88" t="inlineStr">
        <is>
          <t/>
        </is>
      </c>
      <c r="AJ88" t="inlineStr">
        <is>
          <t/>
        </is>
      </c>
      <c r="AK88" t="inlineStr">
        <is>
          <t/>
        </is>
      </c>
      <c r="AL88" t="inlineStr">
        <is>
          <t/>
        </is>
      </c>
      <c r="AM88" t="inlineStr">
        <is>
          <t/>
        </is>
      </c>
      <c r="AN88" t="inlineStr">
        <is>
          <t/>
        </is>
      </c>
      <c r="AO88" t="inlineStr">
        <is>
          <t/>
        </is>
      </c>
      <c r="AP88" t="inlineStr">
        <is>
          <t/>
        </is>
      </c>
      <c r="AQ88" t="inlineStr">
        <is>
          <t/>
        </is>
      </c>
      <c r="AR88" t="inlineStr">
        <is>
          <t/>
        </is>
      </c>
      <c r="AS88" t="inlineStr">
        <is>
          <t/>
        </is>
      </c>
      <c r="AT88" s="2" t="inlineStr">
        <is>
          <t>grinneall</t>
        </is>
      </c>
      <c r="AU88" s="2" t="inlineStr">
        <is>
          <t>3</t>
        </is>
      </c>
      <c r="AV88" s="2" t="inlineStr">
        <is>
          <t/>
        </is>
      </c>
      <c r="AW88" t="inlineStr">
        <is>
          <t/>
        </is>
      </c>
      <c r="AX88" t="inlineStr">
        <is>
          <t/>
        </is>
      </c>
      <c r="AY88" t="inlineStr">
        <is>
          <t/>
        </is>
      </c>
      <c r="AZ88" t="inlineStr">
        <is>
          <t/>
        </is>
      </c>
      <c r="BA88" t="inlineStr">
        <is>
          <t/>
        </is>
      </c>
      <c r="BB88" t="inlineStr">
        <is>
          <t/>
        </is>
      </c>
      <c r="BC88" t="inlineStr">
        <is>
          <t/>
        </is>
      </c>
      <c r="BD88" t="inlineStr">
        <is>
          <t/>
        </is>
      </c>
      <c r="BE88" t="inlineStr">
        <is>
          <t/>
        </is>
      </c>
      <c r="BF88" t="inlineStr">
        <is>
          <t/>
        </is>
      </c>
      <c r="BG88" t="inlineStr">
        <is>
          <t/>
        </is>
      </c>
      <c r="BH88" t="inlineStr">
        <is>
          <t/>
        </is>
      </c>
      <c r="BI88" t="inlineStr">
        <is>
          <t/>
        </is>
      </c>
      <c r="BJ88" t="inlineStr">
        <is>
          <t/>
        </is>
      </c>
      <c r="BK88" t="inlineStr">
        <is>
          <t/>
        </is>
      </c>
      <c r="BL88" t="inlineStr">
        <is>
          <t/>
        </is>
      </c>
      <c r="BM88" t="inlineStr">
        <is>
          <t/>
        </is>
      </c>
      <c r="BN88" t="inlineStr">
        <is>
          <t/>
        </is>
      </c>
      <c r="BO88" t="inlineStr">
        <is>
          <t/>
        </is>
      </c>
      <c r="BP88" t="inlineStr">
        <is>
          <t/>
        </is>
      </c>
      <c r="BQ88" t="inlineStr">
        <is>
          <t/>
        </is>
      </c>
      <c r="BR88" t="inlineStr">
        <is>
          <t/>
        </is>
      </c>
      <c r="BS88" t="inlineStr">
        <is>
          <t/>
        </is>
      </c>
      <c r="BT88" t="inlineStr">
        <is>
          <t/>
        </is>
      </c>
      <c r="BU88" t="inlineStr">
        <is>
          <t/>
        </is>
      </c>
      <c r="BV88" t="inlineStr">
        <is>
          <t/>
        </is>
      </c>
      <c r="BW88" t="inlineStr">
        <is>
          <t/>
        </is>
      </c>
      <c r="BX88" t="inlineStr">
        <is>
          <t/>
        </is>
      </c>
      <c r="BY88" t="inlineStr">
        <is>
          <t/>
        </is>
      </c>
      <c r="BZ88" s="2" t="inlineStr">
        <is>
          <t>skupisko</t>
        </is>
      </c>
      <c r="CA88" s="2" t="inlineStr">
        <is>
          <t>3</t>
        </is>
      </c>
      <c r="CB88" s="2" t="inlineStr">
        <is>
          <t/>
        </is>
      </c>
      <c r="CC88" t="inlineStr">
        <is>
          <t>obszar, na którym dno morskie charakteryzuje się dominującą obecnością szczególnej wspólnoty biologicznej</t>
        </is>
      </c>
      <c r="CD88" s="2" t="inlineStr">
        <is>
          <t>pradaria</t>
        </is>
      </c>
      <c r="CE88" s="2" t="inlineStr">
        <is>
          <t>3</t>
        </is>
      </c>
      <c r="CF88" s="2" t="inlineStr">
        <is>
          <t/>
        </is>
      </c>
      <c r="CG88" t="inlineStr">
        <is>
          <t>Zona em que o fundo do mar é caracterizado pela presença dominante de uma comunidade biótica específica ou em que esse tipo de comunidade existiu e necessita de medidas de restauração.</t>
        </is>
      </c>
      <c r="CH88" t="inlineStr">
        <is>
          <t/>
        </is>
      </c>
      <c r="CI88" t="inlineStr">
        <is>
          <t/>
        </is>
      </c>
      <c r="CJ88" t="inlineStr">
        <is>
          <t/>
        </is>
      </c>
      <c r="CK88" t="inlineStr">
        <is>
          <t/>
        </is>
      </c>
      <c r="CL88" t="inlineStr">
        <is>
          <t/>
        </is>
      </c>
      <c r="CM88" t="inlineStr">
        <is>
          <t/>
        </is>
      </c>
      <c r="CN88" t="inlineStr">
        <is>
          <t/>
        </is>
      </c>
      <c r="CO88" t="inlineStr">
        <is>
          <t/>
        </is>
      </c>
      <c r="CP88" s="2" t="inlineStr">
        <is>
          <t>dno</t>
        </is>
      </c>
      <c r="CQ88" s="2" t="inlineStr">
        <is>
          <t>3</t>
        </is>
      </c>
      <c r="CR88" s="2" t="inlineStr">
        <is>
          <t/>
        </is>
      </c>
      <c r="CS88" t="inlineStr">
        <is>
          <t>morski habitat, na katerem prevladuje posebna biološka skupnost ali na katerem je taka skupnost obstajala in je potrebna obnove</t>
        </is>
      </c>
      <c r="CT88" t="inlineStr">
        <is>
          <t/>
        </is>
      </c>
      <c r="CU88" t="inlineStr">
        <is>
          <t/>
        </is>
      </c>
      <c r="CV88" t="inlineStr">
        <is>
          <t/>
        </is>
      </c>
      <c r="CW88" t="inlineStr">
        <is>
          <t/>
        </is>
      </c>
    </row>
    <row r="89">
      <c r="A89" s="1" t="str">
        <f>HYPERLINK("https://iate.europa.eu/entry/result/3628757/all", "3628757")</f>
        <v>3628757</v>
      </c>
      <c r="B89" t="inlineStr">
        <is>
          <t>SCIENCE</t>
        </is>
      </c>
      <c r="C89" t="inlineStr">
        <is>
          <t>SCIENCE|natural and applied sciences|earth sciences|oceanography</t>
        </is>
      </c>
      <c r="D89" t="inlineStr">
        <is>
          <t>yes</t>
        </is>
      </c>
      <c r="E89" t="inlineStr">
        <is>
          <t/>
        </is>
      </c>
      <c r="F89" t="inlineStr">
        <is>
          <t/>
        </is>
      </c>
      <c r="G89" t="inlineStr">
        <is>
          <t/>
        </is>
      </c>
      <c r="H89" t="inlineStr">
        <is>
          <t/>
        </is>
      </c>
      <c r="I89" t="inlineStr">
        <is>
          <t/>
        </is>
      </c>
      <c r="J89" s="2" t="inlineStr">
        <is>
          <t>batyální</t>
        </is>
      </c>
      <c r="K89" s="2" t="inlineStr">
        <is>
          <t>3</t>
        </is>
      </c>
      <c r="L89" s="2" t="inlineStr">
        <is>
          <t/>
        </is>
      </c>
      <c r="M89" t="inlineStr">
        <is>
          <t>vztahující se k části dna moří a oceánů nad abysálem (200–2000 m)</t>
        </is>
      </c>
      <c r="N89" t="inlineStr">
        <is>
          <t/>
        </is>
      </c>
      <c r="O89" t="inlineStr">
        <is>
          <t/>
        </is>
      </c>
      <c r="P89" t="inlineStr">
        <is>
          <t/>
        </is>
      </c>
      <c r="Q89" t="inlineStr">
        <is>
          <t/>
        </is>
      </c>
      <c r="R89" t="inlineStr">
        <is>
          <t/>
        </is>
      </c>
      <c r="S89" t="inlineStr">
        <is>
          <t/>
        </is>
      </c>
      <c r="T89" t="inlineStr">
        <is>
          <t/>
        </is>
      </c>
      <c r="U89" t="inlineStr">
        <is>
          <t/>
        </is>
      </c>
      <c r="V89" s="2" t="inlineStr">
        <is>
          <t>βαθύαλος</t>
        </is>
      </c>
      <c r="W89" s="2" t="inlineStr">
        <is>
          <t>3</t>
        </is>
      </c>
      <c r="X89" s="2" t="inlineStr">
        <is>
          <t/>
        </is>
      </c>
      <c r="Y89" t="inlineStr">
        <is>
          <t>που ανήκει σε ή σχετίζεται με τη βιογεωγραφική περιοχή του βυθού του ωκεανού μεταξύ των υποπαραλιακών και αβυσσαίων ζωνών, βάθους περίπου από 660 έως 13.000 πόδια (200 έως 4.000 μέτρα)</t>
        </is>
      </c>
      <c r="Z89" s="2" t="inlineStr">
        <is>
          <t>bathyal</t>
        </is>
      </c>
      <c r="AA89" s="2" t="inlineStr">
        <is>
          <t>3</t>
        </is>
      </c>
      <c r="AB89" s="2" t="inlineStr">
        <is>
          <t/>
        </is>
      </c>
      <c r="AC89" t="inlineStr">
        <is>
          <t>of or relating to the biogeographic region of the ocean bottom between the sublittoral and abyssal zones: from depths of approximately 660 to 13,000 feet (200 to 4,000 meters)</t>
        </is>
      </c>
      <c r="AD89" t="inlineStr">
        <is>
          <t/>
        </is>
      </c>
      <c r="AE89" t="inlineStr">
        <is>
          <t/>
        </is>
      </c>
      <c r="AF89" t="inlineStr">
        <is>
          <t/>
        </is>
      </c>
      <c r="AG89" t="inlineStr">
        <is>
          <t/>
        </is>
      </c>
      <c r="AH89" t="inlineStr">
        <is>
          <t/>
        </is>
      </c>
      <c r="AI89" t="inlineStr">
        <is>
          <t/>
        </is>
      </c>
      <c r="AJ89" t="inlineStr">
        <is>
          <t/>
        </is>
      </c>
      <c r="AK89" t="inlineStr">
        <is>
          <t/>
        </is>
      </c>
      <c r="AL89" t="inlineStr">
        <is>
          <t/>
        </is>
      </c>
      <c r="AM89" t="inlineStr">
        <is>
          <t/>
        </is>
      </c>
      <c r="AN89" t="inlineStr">
        <is>
          <t/>
        </is>
      </c>
      <c r="AO89" t="inlineStr">
        <is>
          <t/>
        </is>
      </c>
      <c r="AP89" t="inlineStr">
        <is>
          <t/>
        </is>
      </c>
      <c r="AQ89" t="inlineStr">
        <is>
          <t/>
        </is>
      </c>
      <c r="AR89" t="inlineStr">
        <is>
          <t/>
        </is>
      </c>
      <c r="AS89" t="inlineStr">
        <is>
          <t/>
        </is>
      </c>
      <c r="AT89" s="2" t="inlineStr">
        <is>
          <t>mórfhána ilchríochach</t>
        </is>
      </c>
      <c r="AU89" s="2" t="inlineStr">
        <is>
          <t>3</t>
        </is>
      </c>
      <c r="AV89" s="2" t="inlineStr">
        <is>
          <t/>
        </is>
      </c>
      <c r="AW89" t="inlineStr">
        <is>
          <t/>
        </is>
      </c>
      <c r="AX89" t="inlineStr">
        <is>
          <t/>
        </is>
      </c>
      <c r="AY89" t="inlineStr">
        <is>
          <t/>
        </is>
      </c>
      <c r="AZ89" t="inlineStr">
        <is>
          <t/>
        </is>
      </c>
      <c r="BA89" t="inlineStr">
        <is>
          <t/>
        </is>
      </c>
      <c r="BB89" t="inlineStr">
        <is>
          <t/>
        </is>
      </c>
      <c r="BC89" t="inlineStr">
        <is>
          <t/>
        </is>
      </c>
      <c r="BD89" t="inlineStr">
        <is>
          <t/>
        </is>
      </c>
      <c r="BE89" t="inlineStr">
        <is>
          <t/>
        </is>
      </c>
      <c r="BF89" t="inlineStr">
        <is>
          <t/>
        </is>
      </c>
      <c r="BG89" t="inlineStr">
        <is>
          <t/>
        </is>
      </c>
      <c r="BH89" t="inlineStr">
        <is>
          <t/>
        </is>
      </c>
      <c r="BI89" t="inlineStr">
        <is>
          <t/>
        </is>
      </c>
      <c r="BJ89" s="2" t="inlineStr">
        <is>
          <t>batialė|
batialinė zona</t>
        </is>
      </c>
      <c r="BK89" s="2" t="inlineStr">
        <is>
          <t>3|
3</t>
        </is>
      </c>
      <c r="BL89" s="2" t="inlineStr">
        <is>
          <t xml:space="preserve">preferred|
</t>
        </is>
      </c>
      <c r="BM89" t="inlineStr">
        <is>
          <t>vandenynų sritis, apimanti žemyninį šlaitą (tarp litoralinės ir abisalinės zonų)</t>
        </is>
      </c>
      <c r="BN89" t="inlineStr">
        <is>
          <t/>
        </is>
      </c>
      <c r="BO89" t="inlineStr">
        <is>
          <t/>
        </is>
      </c>
      <c r="BP89" t="inlineStr">
        <is>
          <t/>
        </is>
      </c>
      <c r="BQ89" t="inlineStr">
        <is>
          <t/>
        </is>
      </c>
      <c r="BR89" t="inlineStr">
        <is>
          <t/>
        </is>
      </c>
      <c r="BS89" t="inlineStr">
        <is>
          <t/>
        </is>
      </c>
      <c r="BT89" t="inlineStr">
        <is>
          <t/>
        </is>
      </c>
      <c r="BU89" t="inlineStr">
        <is>
          <t/>
        </is>
      </c>
      <c r="BV89" t="inlineStr">
        <is>
          <t/>
        </is>
      </c>
      <c r="BW89" t="inlineStr">
        <is>
          <t/>
        </is>
      </c>
      <c r="BX89" t="inlineStr">
        <is>
          <t/>
        </is>
      </c>
      <c r="BY89" t="inlineStr">
        <is>
          <t/>
        </is>
      </c>
      <c r="BZ89" s="2" t="inlineStr">
        <is>
          <t>batialny</t>
        </is>
      </c>
      <c r="CA89" s="2" t="inlineStr">
        <is>
          <t>3</t>
        </is>
      </c>
      <c r="CB89" s="2" t="inlineStr">
        <is>
          <t/>
        </is>
      </c>
      <c r="CC89" t="inlineStr">
        <is>
          <t>ze strefy dna mórz i warstwy wód od około 200 m do około 1700 m głębokości</t>
        </is>
      </c>
      <c r="CD89" s="2" t="inlineStr">
        <is>
          <t>batial</t>
        </is>
      </c>
      <c r="CE89" s="2" t="inlineStr">
        <is>
          <t>3</t>
        </is>
      </c>
      <c r="CF89" s="2" t="inlineStr">
        <is>
          <t/>
        </is>
      </c>
      <c r="CG89" t="inlineStr">
        <is>
          <t>Relativo à zona do fundo oceânico, entre as zonas nerítica e abissal, com profundidades de aproximadamente 200 a 2 000 metros.</t>
        </is>
      </c>
      <c r="CH89" t="inlineStr">
        <is>
          <t/>
        </is>
      </c>
      <c r="CI89" t="inlineStr">
        <is>
          <t/>
        </is>
      </c>
      <c r="CJ89" t="inlineStr">
        <is>
          <t/>
        </is>
      </c>
      <c r="CK89" t="inlineStr">
        <is>
          <t/>
        </is>
      </c>
      <c r="CL89" t="inlineStr">
        <is>
          <t/>
        </is>
      </c>
      <c r="CM89" t="inlineStr">
        <is>
          <t/>
        </is>
      </c>
      <c r="CN89" t="inlineStr">
        <is>
          <t/>
        </is>
      </c>
      <c r="CO89" t="inlineStr">
        <is>
          <t/>
        </is>
      </c>
      <c r="CP89" s="2" t="inlineStr">
        <is>
          <t>batialen|
globokomorski</t>
        </is>
      </c>
      <c r="CQ89" s="2" t="inlineStr">
        <is>
          <t>3|
3</t>
        </is>
      </c>
      <c r="CR89" s="2" t="inlineStr">
        <is>
          <t xml:space="preserve">|
</t>
        </is>
      </c>
      <c r="CS89" t="inlineStr">
        <is>
          <t/>
        </is>
      </c>
      <c r="CT89" t="inlineStr">
        <is>
          <t/>
        </is>
      </c>
      <c r="CU89" t="inlineStr">
        <is>
          <t/>
        </is>
      </c>
      <c r="CV89" t="inlineStr">
        <is>
          <t/>
        </is>
      </c>
      <c r="CW89" t="inlineStr">
        <is>
          <t/>
        </is>
      </c>
    </row>
    <row r="90">
      <c r="A90" s="1" t="str">
        <f>HYPERLINK("https://iate.europa.eu/entry/result/3628761/all", "3628761")</f>
        <v>3628761</v>
      </c>
      <c r="B90" t="inlineStr">
        <is>
          <t>SCIENCE</t>
        </is>
      </c>
      <c r="C90" t="inlineStr">
        <is>
          <t>SCIENCE|natural and applied sciences|earth sciences|oceanography</t>
        </is>
      </c>
      <c r="D90" t="inlineStr">
        <is>
          <t>yes</t>
        </is>
      </c>
      <c r="E90" t="inlineStr">
        <is>
          <t/>
        </is>
      </c>
      <c r="F90" t="inlineStr">
        <is>
          <t/>
        </is>
      </c>
      <c r="G90" t="inlineStr">
        <is>
          <t/>
        </is>
      </c>
      <c r="H90" t="inlineStr">
        <is>
          <t/>
        </is>
      </c>
      <c r="I90" t="inlineStr">
        <is>
          <t/>
        </is>
      </c>
      <c r="J90" t="inlineStr">
        <is>
          <t/>
        </is>
      </c>
      <c r="K90" t="inlineStr">
        <is>
          <t/>
        </is>
      </c>
      <c r="L90" t="inlineStr">
        <is>
          <t/>
        </is>
      </c>
      <c r="M90" t="inlineStr">
        <is>
          <t/>
        </is>
      </c>
      <c r="N90" t="inlineStr">
        <is>
          <t/>
        </is>
      </c>
      <c r="O90" t="inlineStr">
        <is>
          <t/>
        </is>
      </c>
      <c r="P90" t="inlineStr">
        <is>
          <t/>
        </is>
      </c>
      <c r="Q90" t="inlineStr">
        <is>
          <t/>
        </is>
      </c>
      <c r="R90" t="inlineStr">
        <is>
          <t/>
        </is>
      </c>
      <c r="S90" t="inlineStr">
        <is>
          <t/>
        </is>
      </c>
      <c r="T90" t="inlineStr">
        <is>
          <t/>
        </is>
      </c>
      <c r="U90" t="inlineStr">
        <is>
          <t/>
        </is>
      </c>
      <c r="V90" s="2" t="inlineStr">
        <is>
          <t>ύφαλος στρειδιών</t>
        </is>
      </c>
      <c r="W90" s="2" t="inlineStr">
        <is>
          <t>3</t>
        </is>
      </c>
      <c r="X90" s="2" t="inlineStr">
        <is>
          <t/>
        </is>
      </c>
      <c r="Y90" t="inlineStr">
        <is>
          <t>πυκνό συσσωμάτωμα που αποτελείται από στρείδια τα οποία σχηματίζουν μια μεγάλη αποικιακή &lt;a href="https://iate.europa.eu/entry/result/1620597/en-el" target="_blank"&gt;βιοκοινότητα&lt;/a&gt;</t>
        </is>
      </c>
      <c r="Z90" s="2" t="inlineStr">
        <is>
          <t>oyster reef</t>
        </is>
      </c>
      <c r="AA90" s="2" t="inlineStr">
        <is>
          <t>3</t>
        </is>
      </c>
      <c r="AB90" s="2" t="inlineStr">
        <is>
          <t/>
        </is>
      </c>
      <c r="AC90" t="inlineStr">
        <is>
          <t>dense aggregation of oysters forming a large colonial &lt;a href="https://iate.europa.eu/entry/result/1620597/en" target="_blank"&gt;'community'&lt;/a&gt;</t>
        </is>
      </c>
      <c r="AD90" t="inlineStr">
        <is>
          <t/>
        </is>
      </c>
      <c r="AE90" t="inlineStr">
        <is>
          <t/>
        </is>
      </c>
      <c r="AF90" t="inlineStr">
        <is>
          <t/>
        </is>
      </c>
      <c r="AG90" t="inlineStr">
        <is>
          <t/>
        </is>
      </c>
      <c r="AH90" t="inlineStr">
        <is>
          <t/>
        </is>
      </c>
      <c r="AI90" t="inlineStr">
        <is>
          <t/>
        </is>
      </c>
      <c r="AJ90" t="inlineStr">
        <is>
          <t/>
        </is>
      </c>
      <c r="AK90" t="inlineStr">
        <is>
          <t/>
        </is>
      </c>
      <c r="AL90" t="inlineStr">
        <is>
          <t/>
        </is>
      </c>
      <c r="AM90" t="inlineStr">
        <is>
          <t/>
        </is>
      </c>
      <c r="AN90" t="inlineStr">
        <is>
          <t/>
        </is>
      </c>
      <c r="AO90" t="inlineStr">
        <is>
          <t/>
        </is>
      </c>
      <c r="AP90" t="inlineStr">
        <is>
          <t/>
        </is>
      </c>
      <c r="AQ90" t="inlineStr">
        <is>
          <t/>
        </is>
      </c>
      <c r="AR90" t="inlineStr">
        <is>
          <t/>
        </is>
      </c>
      <c r="AS90" t="inlineStr">
        <is>
          <t/>
        </is>
      </c>
      <c r="AT90" s="2" t="inlineStr">
        <is>
          <t>sceir oisrí</t>
        </is>
      </c>
      <c r="AU90" s="2" t="inlineStr">
        <is>
          <t>3</t>
        </is>
      </c>
      <c r="AV90" s="2" t="inlineStr">
        <is>
          <t/>
        </is>
      </c>
      <c r="AW90" t="inlineStr">
        <is>
          <t/>
        </is>
      </c>
      <c r="AX90" t="inlineStr">
        <is>
          <t/>
        </is>
      </c>
      <c r="AY90" t="inlineStr">
        <is>
          <t/>
        </is>
      </c>
      <c r="AZ90" t="inlineStr">
        <is>
          <t/>
        </is>
      </c>
      <c r="BA90" t="inlineStr">
        <is>
          <t/>
        </is>
      </c>
      <c r="BB90" t="inlineStr">
        <is>
          <t/>
        </is>
      </c>
      <c r="BC90" t="inlineStr">
        <is>
          <t/>
        </is>
      </c>
      <c r="BD90" t="inlineStr">
        <is>
          <t/>
        </is>
      </c>
      <c r="BE90" t="inlineStr">
        <is>
          <t/>
        </is>
      </c>
      <c r="BF90" t="inlineStr">
        <is>
          <t/>
        </is>
      </c>
      <c r="BG90" t="inlineStr">
        <is>
          <t/>
        </is>
      </c>
      <c r="BH90" t="inlineStr">
        <is>
          <t/>
        </is>
      </c>
      <c r="BI90" t="inlineStr">
        <is>
          <t/>
        </is>
      </c>
      <c r="BJ90" s="2" t="inlineStr">
        <is>
          <t>austrių rifas</t>
        </is>
      </c>
      <c r="BK90" s="2" t="inlineStr">
        <is>
          <t>3</t>
        </is>
      </c>
      <c r="BL90" s="2" t="inlineStr">
        <is>
          <t/>
        </is>
      </c>
      <c r="BM90" t="inlineStr">
        <is>
          <t/>
        </is>
      </c>
      <c r="BN90" t="inlineStr">
        <is>
          <t/>
        </is>
      </c>
      <c r="BO90" t="inlineStr">
        <is>
          <t/>
        </is>
      </c>
      <c r="BP90" t="inlineStr">
        <is>
          <t/>
        </is>
      </c>
      <c r="BQ90" t="inlineStr">
        <is>
          <t/>
        </is>
      </c>
      <c r="BR90" t="inlineStr">
        <is>
          <t/>
        </is>
      </c>
      <c r="BS90" t="inlineStr">
        <is>
          <t/>
        </is>
      </c>
      <c r="BT90" t="inlineStr">
        <is>
          <t/>
        </is>
      </c>
      <c r="BU90" t="inlineStr">
        <is>
          <t/>
        </is>
      </c>
      <c r="BV90" t="inlineStr">
        <is>
          <t/>
        </is>
      </c>
      <c r="BW90" t="inlineStr">
        <is>
          <t/>
        </is>
      </c>
      <c r="BX90" t="inlineStr">
        <is>
          <t/>
        </is>
      </c>
      <c r="BY90" t="inlineStr">
        <is>
          <t/>
        </is>
      </c>
      <c r="BZ90" s="2" t="inlineStr">
        <is>
          <t>rafa ostrygowa</t>
        </is>
      </c>
      <c r="CA90" s="2" t="inlineStr">
        <is>
          <t>3</t>
        </is>
      </c>
      <c r="CB90" s="2" t="inlineStr">
        <is>
          <t/>
        </is>
      </c>
      <c r="CC90" t="inlineStr">
        <is>
          <t/>
        </is>
      </c>
      <c r="CD90" s="2" t="inlineStr">
        <is>
          <t>recife de ostras</t>
        </is>
      </c>
      <c r="CE90" s="2" t="inlineStr">
        <is>
          <t>3</t>
        </is>
      </c>
      <c r="CF90" s="2" t="inlineStr">
        <is>
          <t/>
        </is>
      </c>
      <c r="CG90" t="inlineStr">
        <is>
          <t/>
        </is>
      </c>
      <c r="CH90" t="inlineStr">
        <is>
          <t/>
        </is>
      </c>
      <c r="CI90" t="inlineStr">
        <is>
          <t/>
        </is>
      </c>
      <c r="CJ90" t="inlineStr">
        <is>
          <t/>
        </is>
      </c>
      <c r="CK90" t="inlineStr">
        <is>
          <t/>
        </is>
      </c>
      <c r="CL90" t="inlineStr">
        <is>
          <t/>
        </is>
      </c>
      <c r="CM90" t="inlineStr">
        <is>
          <t/>
        </is>
      </c>
      <c r="CN90" t="inlineStr">
        <is>
          <t/>
        </is>
      </c>
      <c r="CO90" t="inlineStr">
        <is>
          <t/>
        </is>
      </c>
      <c r="CP90" s="2" t="inlineStr">
        <is>
          <t>greben ostrig</t>
        </is>
      </c>
      <c r="CQ90" s="2" t="inlineStr">
        <is>
          <t>3</t>
        </is>
      </c>
      <c r="CR90" s="2" t="inlineStr">
        <is>
          <t/>
        </is>
      </c>
      <c r="CS90" t="inlineStr">
        <is>
          <t/>
        </is>
      </c>
      <c r="CT90" t="inlineStr">
        <is>
          <t/>
        </is>
      </c>
      <c r="CU90" t="inlineStr">
        <is>
          <t/>
        </is>
      </c>
      <c r="CV90" t="inlineStr">
        <is>
          <t/>
        </is>
      </c>
      <c r="CW90" t="inlineStr">
        <is>
          <t/>
        </is>
      </c>
    </row>
    <row r="91">
      <c r="A91" s="1" t="str">
        <f>HYPERLINK("https://iate.europa.eu/entry/result/3628762/all", "3628762")</f>
        <v>3628762</v>
      </c>
      <c r="B91" t="inlineStr">
        <is>
          <t>SCIENCE;ENVIRONMENT</t>
        </is>
      </c>
      <c r="C91" t="inlineStr">
        <is>
          <t>SCIENCE|natural and applied sciences|earth sciences|oceanography;ENVIRONMENT|natural environment|physical environment|aquatic environment|marine environment</t>
        </is>
      </c>
      <c r="D91" t="inlineStr">
        <is>
          <t>yes</t>
        </is>
      </c>
      <c r="E91" t="inlineStr">
        <is>
          <t/>
        </is>
      </c>
      <c r="F91" t="inlineStr">
        <is>
          <t/>
        </is>
      </c>
      <c r="G91" t="inlineStr">
        <is>
          <t/>
        </is>
      </c>
      <c r="H91" t="inlineStr">
        <is>
          <t/>
        </is>
      </c>
      <c r="I91" t="inlineStr">
        <is>
          <t/>
        </is>
      </c>
      <c r="J91" t="inlineStr">
        <is>
          <t/>
        </is>
      </c>
      <c r="K91" t="inlineStr">
        <is>
          <t/>
        </is>
      </c>
      <c r="L91" t="inlineStr">
        <is>
          <t/>
        </is>
      </c>
      <c r="M91" t="inlineStr">
        <is>
          <t/>
        </is>
      </c>
      <c r="N91" t="inlineStr">
        <is>
          <t/>
        </is>
      </c>
      <c r="O91" t="inlineStr">
        <is>
          <t/>
        </is>
      </c>
      <c r="P91" t="inlineStr">
        <is>
          <t/>
        </is>
      </c>
      <c r="Q91" t="inlineStr">
        <is>
          <t/>
        </is>
      </c>
      <c r="R91" t="inlineStr">
        <is>
          <t/>
        </is>
      </c>
      <c r="S91" t="inlineStr">
        <is>
          <t/>
        </is>
      </c>
      <c r="T91" t="inlineStr">
        <is>
          <t/>
        </is>
      </c>
      <c r="U91" t="inlineStr">
        <is>
          <t/>
        </is>
      </c>
      <c r="V91" s="2" t="inlineStr">
        <is>
          <t>ύφαλος δίθυρων μαλακίων</t>
        </is>
      </c>
      <c r="W91" s="2" t="inlineStr">
        <is>
          <t>3</t>
        </is>
      </c>
      <c r="X91" s="2" t="inlineStr">
        <is>
          <t/>
        </is>
      </c>
      <c r="Y91" t="inlineStr">
        <is>
          <t/>
        </is>
      </c>
      <c r="Z91" s="2" t="inlineStr">
        <is>
          <t>bivalve reef</t>
        </is>
      </c>
      <c r="AA91" s="2" t="inlineStr">
        <is>
          <t>3</t>
        </is>
      </c>
      <c r="AB91" s="2" t="inlineStr">
        <is>
          <t/>
        </is>
      </c>
      <c r="AC91" t="inlineStr">
        <is>
          <t>complex biogenic structure with significant vertical relief (&amp;gt; 0.5 m) formed by successive generations of bivalves settling out and growing on top of one another</t>
        </is>
      </c>
      <c r="AD91" t="inlineStr">
        <is>
          <t/>
        </is>
      </c>
      <c r="AE91" t="inlineStr">
        <is>
          <t/>
        </is>
      </c>
      <c r="AF91" t="inlineStr">
        <is>
          <t/>
        </is>
      </c>
      <c r="AG91" t="inlineStr">
        <is>
          <t/>
        </is>
      </c>
      <c r="AH91" t="inlineStr">
        <is>
          <t/>
        </is>
      </c>
      <c r="AI91" t="inlineStr">
        <is>
          <t/>
        </is>
      </c>
      <c r="AJ91" t="inlineStr">
        <is>
          <t/>
        </is>
      </c>
      <c r="AK91" t="inlineStr">
        <is>
          <t/>
        </is>
      </c>
      <c r="AL91" t="inlineStr">
        <is>
          <t/>
        </is>
      </c>
      <c r="AM91" t="inlineStr">
        <is>
          <t/>
        </is>
      </c>
      <c r="AN91" t="inlineStr">
        <is>
          <t/>
        </is>
      </c>
      <c r="AO91" t="inlineStr">
        <is>
          <t/>
        </is>
      </c>
      <c r="AP91" t="inlineStr">
        <is>
          <t/>
        </is>
      </c>
      <c r="AQ91" t="inlineStr">
        <is>
          <t/>
        </is>
      </c>
      <c r="AR91" t="inlineStr">
        <is>
          <t/>
        </is>
      </c>
      <c r="AS91" t="inlineStr">
        <is>
          <t/>
        </is>
      </c>
      <c r="AT91" s="2" t="inlineStr">
        <is>
          <t>sceir dhébhlaoscach</t>
        </is>
      </c>
      <c r="AU91" s="2" t="inlineStr">
        <is>
          <t>3</t>
        </is>
      </c>
      <c r="AV91" s="2" t="inlineStr">
        <is>
          <t/>
        </is>
      </c>
      <c r="AW91" t="inlineStr">
        <is>
          <t/>
        </is>
      </c>
      <c r="AX91" t="inlineStr">
        <is>
          <t/>
        </is>
      </c>
      <c r="AY91" t="inlineStr">
        <is>
          <t/>
        </is>
      </c>
      <c r="AZ91" t="inlineStr">
        <is>
          <t/>
        </is>
      </c>
      <c r="BA91" t="inlineStr">
        <is>
          <t/>
        </is>
      </c>
      <c r="BB91" t="inlineStr">
        <is>
          <t/>
        </is>
      </c>
      <c r="BC91" t="inlineStr">
        <is>
          <t/>
        </is>
      </c>
      <c r="BD91" t="inlineStr">
        <is>
          <t/>
        </is>
      </c>
      <c r="BE91" t="inlineStr">
        <is>
          <t/>
        </is>
      </c>
      <c r="BF91" t="inlineStr">
        <is>
          <t/>
        </is>
      </c>
      <c r="BG91" t="inlineStr">
        <is>
          <t/>
        </is>
      </c>
      <c r="BH91" t="inlineStr">
        <is>
          <t/>
        </is>
      </c>
      <c r="BI91" t="inlineStr">
        <is>
          <t/>
        </is>
      </c>
      <c r="BJ91" s="2" t="inlineStr">
        <is>
          <t>dvigeldžių moliuskų rifas</t>
        </is>
      </c>
      <c r="BK91" s="2" t="inlineStr">
        <is>
          <t>3</t>
        </is>
      </c>
      <c r="BL91" s="2" t="inlineStr">
        <is>
          <t/>
        </is>
      </c>
      <c r="BM91" t="inlineStr">
        <is>
          <t/>
        </is>
      </c>
      <c r="BN91" t="inlineStr">
        <is>
          <t/>
        </is>
      </c>
      <c r="BO91" t="inlineStr">
        <is>
          <t/>
        </is>
      </c>
      <c r="BP91" t="inlineStr">
        <is>
          <t/>
        </is>
      </c>
      <c r="BQ91" t="inlineStr">
        <is>
          <t/>
        </is>
      </c>
      <c r="BR91" t="inlineStr">
        <is>
          <t/>
        </is>
      </c>
      <c r="BS91" t="inlineStr">
        <is>
          <t/>
        </is>
      </c>
      <c r="BT91" t="inlineStr">
        <is>
          <t/>
        </is>
      </c>
      <c r="BU91" t="inlineStr">
        <is>
          <t/>
        </is>
      </c>
      <c r="BV91" t="inlineStr">
        <is>
          <t/>
        </is>
      </c>
      <c r="BW91" t="inlineStr">
        <is>
          <t/>
        </is>
      </c>
      <c r="BX91" t="inlineStr">
        <is>
          <t/>
        </is>
      </c>
      <c r="BY91" t="inlineStr">
        <is>
          <t/>
        </is>
      </c>
      <c r="BZ91" s="2" t="inlineStr">
        <is>
          <t>rafa małżowa</t>
        </is>
      </c>
      <c r="CA91" s="2" t="inlineStr">
        <is>
          <t>3</t>
        </is>
      </c>
      <c r="CB91" s="2" t="inlineStr">
        <is>
          <t/>
        </is>
      </c>
      <c r="CC91" t="inlineStr">
        <is>
          <t/>
        </is>
      </c>
      <c r="CD91" t="inlineStr">
        <is>
          <t/>
        </is>
      </c>
      <c r="CE91" t="inlineStr">
        <is>
          <t/>
        </is>
      </c>
      <c r="CF91" t="inlineStr">
        <is>
          <t/>
        </is>
      </c>
      <c r="CG91" t="inlineStr">
        <is>
          <t/>
        </is>
      </c>
      <c r="CH91" t="inlineStr">
        <is>
          <t/>
        </is>
      </c>
      <c r="CI91" t="inlineStr">
        <is>
          <t/>
        </is>
      </c>
      <c r="CJ91" t="inlineStr">
        <is>
          <t/>
        </is>
      </c>
      <c r="CK91" t="inlineStr">
        <is>
          <t/>
        </is>
      </c>
      <c r="CL91" t="inlineStr">
        <is>
          <t/>
        </is>
      </c>
      <c r="CM91" t="inlineStr">
        <is>
          <t/>
        </is>
      </c>
      <c r="CN91" t="inlineStr">
        <is>
          <t/>
        </is>
      </c>
      <c r="CO91" t="inlineStr">
        <is>
          <t/>
        </is>
      </c>
      <c r="CP91" s="2" t="inlineStr">
        <is>
          <t>školjčni greben</t>
        </is>
      </c>
      <c r="CQ91" s="2" t="inlineStr">
        <is>
          <t>3</t>
        </is>
      </c>
      <c r="CR91" s="2" t="inlineStr">
        <is>
          <t/>
        </is>
      </c>
      <c r="CS91" t="inlineStr">
        <is>
          <t/>
        </is>
      </c>
      <c r="CT91" t="inlineStr">
        <is>
          <t/>
        </is>
      </c>
      <c r="CU91" t="inlineStr">
        <is>
          <t/>
        </is>
      </c>
      <c r="CV91" t="inlineStr">
        <is>
          <t/>
        </is>
      </c>
      <c r="CW91" t="inlineStr">
        <is>
          <t/>
        </is>
      </c>
    </row>
    <row r="92">
      <c r="A92" s="1" t="str">
        <f>HYPERLINK("https://iate.europa.eu/entry/result/3628763/all", "3628763")</f>
        <v>3628763</v>
      </c>
      <c r="B92" t="inlineStr">
        <is>
          <t>SCIENCE</t>
        </is>
      </c>
      <c r="C92" t="inlineStr">
        <is>
          <t>SCIENCE|natural and applied sciences|earth sciences|oceanography</t>
        </is>
      </c>
      <c r="D92" t="inlineStr">
        <is>
          <t>yes</t>
        </is>
      </c>
      <c r="E92" t="inlineStr">
        <is>
          <t/>
        </is>
      </c>
      <c r="F92" t="inlineStr">
        <is>
          <t/>
        </is>
      </c>
      <c r="G92" t="inlineStr">
        <is>
          <t/>
        </is>
      </c>
      <c r="H92" t="inlineStr">
        <is>
          <t/>
        </is>
      </c>
      <c r="I92" t="inlineStr">
        <is>
          <t/>
        </is>
      </c>
      <c r="J92" t="inlineStr">
        <is>
          <t/>
        </is>
      </c>
      <c r="K92" t="inlineStr">
        <is>
          <t/>
        </is>
      </c>
      <c r="L92" t="inlineStr">
        <is>
          <t/>
        </is>
      </c>
      <c r="M92" t="inlineStr">
        <is>
          <t/>
        </is>
      </c>
      <c r="N92" t="inlineStr">
        <is>
          <t/>
        </is>
      </c>
      <c r="O92" t="inlineStr">
        <is>
          <t/>
        </is>
      </c>
      <c r="P92" t="inlineStr">
        <is>
          <t/>
        </is>
      </c>
      <c r="Q92" t="inlineStr">
        <is>
          <t/>
        </is>
      </c>
      <c r="R92" t="inlineStr">
        <is>
          <t/>
        </is>
      </c>
      <c r="S92" t="inlineStr">
        <is>
          <t/>
        </is>
      </c>
      <c r="T92" t="inlineStr">
        <is>
          <t/>
        </is>
      </c>
      <c r="U92" t="inlineStr">
        <is>
          <t/>
        </is>
      </c>
      <c r="V92" s="2" t="inlineStr">
        <is>
          <t>στρώμα δίθυρων μαλακίων</t>
        </is>
      </c>
      <c r="W92" s="2" t="inlineStr">
        <is>
          <t>3</t>
        </is>
      </c>
      <c r="X92" s="2" t="inlineStr">
        <is>
          <t/>
        </is>
      </c>
      <c r="Y92" t="inlineStr">
        <is>
          <t/>
        </is>
      </c>
      <c r="Z92" s="2" t="inlineStr">
        <is>
          <t>bivalve bed</t>
        </is>
      </c>
      <c r="AA92" s="2" t="inlineStr">
        <is>
          <t>3</t>
        </is>
      </c>
      <c r="AB92" s="2" t="inlineStr">
        <is>
          <t/>
        </is>
      </c>
      <c r="AC92" t="inlineStr">
        <is>
          <t>complex biogenic structure with vertical relief &amp;lt;0.5 m formed by successive generations of bivalves settling out and growing on top of one another</t>
        </is>
      </c>
      <c r="AD92" t="inlineStr">
        <is>
          <t/>
        </is>
      </c>
      <c r="AE92" t="inlineStr">
        <is>
          <t/>
        </is>
      </c>
      <c r="AF92" t="inlineStr">
        <is>
          <t/>
        </is>
      </c>
      <c r="AG92" t="inlineStr">
        <is>
          <t/>
        </is>
      </c>
      <c r="AH92" t="inlineStr">
        <is>
          <t/>
        </is>
      </c>
      <c r="AI92" t="inlineStr">
        <is>
          <t/>
        </is>
      </c>
      <c r="AJ92" t="inlineStr">
        <is>
          <t/>
        </is>
      </c>
      <c r="AK92" t="inlineStr">
        <is>
          <t/>
        </is>
      </c>
      <c r="AL92" t="inlineStr">
        <is>
          <t/>
        </is>
      </c>
      <c r="AM92" t="inlineStr">
        <is>
          <t/>
        </is>
      </c>
      <c r="AN92" t="inlineStr">
        <is>
          <t/>
        </is>
      </c>
      <c r="AO92" t="inlineStr">
        <is>
          <t/>
        </is>
      </c>
      <c r="AP92" t="inlineStr">
        <is>
          <t/>
        </is>
      </c>
      <c r="AQ92" t="inlineStr">
        <is>
          <t/>
        </is>
      </c>
      <c r="AR92" t="inlineStr">
        <is>
          <t/>
        </is>
      </c>
      <c r="AS92" t="inlineStr">
        <is>
          <t/>
        </is>
      </c>
      <c r="AT92" s="2" t="inlineStr">
        <is>
          <t>grinneall débhlaoscach</t>
        </is>
      </c>
      <c r="AU92" s="2" t="inlineStr">
        <is>
          <t>3</t>
        </is>
      </c>
      <c r="AV92" s="2" t="inlineStr">
        <is>
          <t/>
        </is>
      </c>
      <c r="AW92" t="inlineStr">
        <is>
          <t/>
        </is>
      </c>
      <c r="AX92" t="inlineStr">
        <is>
          <t/>
        </is>
      </c>
      <c r="AY92" t="inlineStr">
        <is>
          <t/>
        </is>
      </c>
      <c r="AZ92" t="inlineStr">
        <is>
          <t/>
        </is>
      </c>
      <c r="BA92" t="inlineStr">
        <is>
          <t/>
        </is>
      </c>
      <c r="BB92" t="inlineStr">
        <is>
          <t/>
        </is>
      </c>
      <c r="BC92" t="inlineStr">
        <is>
          <t/>
        </is>
      </c>
      <c r="BD92" t="inlineStr">
        <is>
          <t/>
        </is>
      </c>
      <c r="BE92" t="inlineStr">
        <is>
          <t/>
        </is>
      </c>
      <c r="BF92" t="inlineStr">
        <is>
          <t/>
        </is>
      </c>
      <c r="BG92" t="inlineStr">
        <is>
          <t/>
        </is>
      </c>
      <c r="BH92" t="inlineStr">
        <is>
          <t/>
        </is>
      </c>
      <c r="BI92" t="inlineStr">
        <is>
          <t/>
        </is>
      </c>
      <c r="BJ92" t="inlineStr">
        <is>
          <t/>
        </is>
      </c>
      <c r="BK92" t="inlineStr">
        <is>
          <t/>
        </is>
      </c>
      <c r="BL92" t="inlineStr">
        <is>
          <t/>
        </is>
      </c>
      <c r="BM92" t="inlineStr">
        <is>
          <t/>
        </is>
      </c>
      <c r="BN92" t="inlineStr">
        <is>
          <t/>
        </is>
      </c>
      <c r="BO92" t="inlineStr">
        <is>
          <t/>
        </is>
      </c>
      <c r="BP92" t="inlineStr">
        <is>
          <t/>
        </is>
      </c>
      <c r="BQ92" t="inlineStr">
        <is>
          <t/>
        </is>
      </c>
      <c r="BR92" t="inlineStr">
        <is>
          <t/>
        </is>
      </c>
      <c r="BS92" t="inlineStr">
        <is>
          <t/>
        </is>
      </c>
      <c r="BT92" t="inlineStr">
        <is>
          <t/>
        </is>
      </c>
      <c r="BU92" t="inlineStr">
        <is>
          <t/>
        </is>
      </c>
      <c r="BV92" t="inlineStr">
        <is>
          <t/>
        </is>
      </c>
      <c r="BW92" t="inlineStr">
        <is>
          <t/>
        </is>
      </c>
      <c r="BX92" t="inlineStr">
        <is>
          <t/>
        </is>
      </c>
      <c r="BY92" t="inlineStr">
        <is>
          <t/>
        </is>
      </c>
      <c r="BZ92" s="2" t="inlineStr">
        <is>
          <t>skupisko małży</t>
        </is>
      </c>
      <c r="CA92" s="2" t="inlineStr">
        <is>
          <t>3</t>
        </is>
      </c>
      <c r="CB92" s="2" t="inlineStr">
        <is>
          <t/>
        </is>
      </c>
      <c r="CC92" t="inlineStr">
        <is>
          <t>złożona struktura zbudowana przez warstwy kolejnych pokoleń małży</t>
        </is>
      </c>
      <c r="CD92" t="inlineStr">
        <is>
          <t/>
        </is>
      </c>
      <c r="CE92" t="inlineStr">
        <is>
          <t/>
        </is>
      </c>
      <c r="CF92" t="inlineStr">
        <is>
          <t/>
        </is>
      </c>
      <c r="CG92" t="inlineStr">
        <is>
          <t/>
        </is>
      </c>
      <c r="CH92" t="inlineStr">
        <is>
          <t/>
        </is>
      </c>
      <c r="CI92" t="inlineStr">
        <is>
          <t/>
        </is>
      </c>
      <c r="CJ92" t="inlineStr">
        <is>
          <t/>
        </is>
      </c>
      <c r="CK92" t="inlineStr">
        <is>
          <t/>
        </is>
      </c>
      <c r="CL92" t="inlineStr">
        <is>
          <t/>
        </is>
      </c>
      <c r="CM92" t="inlineStr">
        <is>
          <t/>
        </is>
      </c>
      <c r="CN92" t="inlineStr">
        <is>
          <t/>
        </is>
      </c>
      <c r="CO92" t="inlineStr">
        <is>
          <t/>
        </is>
      </c>
      <c r="CP92" s="2" t="inlineStr">
        <is>
          <t>školjčno dno</t>
        </is>
      </c>
      <c r="CQ92" s="2" t="inlineStr">
        <is>
          <t>3</t>
        </is>
      </c>
      <c r="CR92" s="2" t="inlineStr">
        <is>
          <t/>
        </is>
      </c>
      <c r="CS92" t="inlineStr">
        <is>
          <t/>
        </is>
      </c>
      <c r="CT92" t="inlineStr">
        <is>
          <t/>
        </is>
      </c>
      <c r="CU92" t="inlineStr">
        <is>
          <t/>
        </is>
      </c>
      <c r="CV92" t="inlineStr">
        <is>
          <t/>
        </is>
      </c>
      <c r="CW92" t="inlineStr">
        <is>
          <t/>
        </is>
      </c>
    </row>
    <row r="93">
      <c r="A93" s="1" t="str">
        <f>HYPERLINK("https://iate.europa.eu/entry/result/3629404/all", "3629404")</f>
        <v>3629404</v>
      </c>
      <c r="B93" t="inlineStr">
        <is>
          <t>ENVIRONMENT</t>
        </is>
      </c>
      <c r="C93" t="inlineStr">
        <is>
          <t>ENVIRONMENT|natural environment</t>
        </is>
      </c>
      <c r="D93" t="inlineStr">
        <is>
          <t>yes</t>
        </is>
      </c>
      <c r="E93" t="inlineStr">
        <is>
          <t/>
        </is>
      </c>
      <c r="F93" s="2" t="inlineStr">
        <is>
          <t>алувиални местообитания</t>
        </is>
      </c>
      <c r="G93" s="2" t="inlineStr">
        <is>
          <t>1</t>
        </is>
      </c>
      <c r="H93" s="2" t="inlineStr">
        <is>
          <t/>
        </is>
      </c>
      <c r="I93" t="inlineStr">
        <is>
          <t/>
        </is>
      </c>
      <c r="J93" s="2" t="inlineStr">
        <is>
          <t>nivní stanoviště</t>
        </is>
      </c>
      <c r="K93" s="2" t="inlineStr">
        <is>
          <t>2</t>
        </is>
      </c>
      <c r="L93" s="2" t="inlineStr">
        <is>
          <t/>
        </is>
      </c>
      <c r="M93" t="inlineStr">
        <is>
          <t>stanoviště na rovinatém území v blízkosti vodního toku, jenž toto území pravidelně zaplavuje a ukládáním sedimentů podmiňuje jeho existenci, pro nějž je dále zásadní přítomnost vrstvy nezpevněných sedimentů (aluvia), která je produkována laterárními pohyby toku a depozicí sedimentů mimo koryto při povodňových stavech</t>
        </is>
      </c>
      <c r="N93" t="inlineStr">
        <is>
          <t/>
        </is>
      </c>
      <c r="O93" t="inlineStr">
        <is>
          <t/>
        </is>
      </c>
      <c r="P93" t="inlineStr">
        <is>
          <t/>
        </is>
      </c>
      <c r="Q93" t="inlineStr">
        <is>
          <t/>
        </is>
      </c>
      <c r="R93" t="inlineStr">
        <is>
          <t/>
        </is>
      </c>
      <c r="S93" t="inlineStr">
        <is>
          <t/>
        </is>
      </c>
      <c r="T93" t="inlineStr">
        <is>
          <t/>
        </is>
      </c>
      <c r="U93" t="inlineStr">
        <is>
          <t/>
        </is>
      </c>
      <c r="V93" s="2" t="inlineStr">
        <is>
          <t>αλλουβιακός οικότοπος</t>
        </is>
      </c>
      <c r="W93" s="2" t="inlineStr">
        <is>
          <t>3</t>
        </is>
      </c>
      <c r="X93" s="2" t="inlineStr">
        <is>
          <t/>
        </is>
      </c>
      <c r="Y93" t="inlineStr">
        <is>
          <t>οικότοπος ο οποίος συνήθως συνδέεται με έναν ποταμό και χαρακτηρίζεται από την παρουσία &lt;a href="https://iate.europa.eu/entry/result/1254276/en-el" target="_blank"&gt;αλλουβιακών αποθέσεων&lt;/a&gt;</t>
        </is>
      </c>
      <c r="Z93" s="2" t="inlineStr">
        <is>
          <t>alluvial habitat</t>
        </is>
      </c>
      <c r="AA93" s="2" t="inlineStr">
        <is>
          <t>3</t>
        </is>
      </c>
      <c r="AB93" s="2" t="inlineStr">
        <is>
          <t/>
        </is>
      </c>
      <c r="AC93" t="inlineStr">
        <is>
          <t>habitat generally associated to a river, and characterised by the presence of &lt;i&gt;&lt;a href="https://iate.europa.eu/entry/result/1254276/en" target="_blank"&gt;'alluvium'&lt;/a&gt;&lt;/i&gt;</t>
        </is>
      </c>
      <c r="AD93" s="2" t="inlineStr">
        <is>
          <t>hábitat aluvial</t>
        </is>
      </c>
      <c r="AE93" s="2" t="inlineStr">
        <is>
          <t>2</t>
        </is>
      </c>
      <c r="AF93" s="2" t="inlineStr">
        <is>
          <t/>
        </is>
      </c>
      <c r="AG93" t="inlineStr">
        <is>
          <t>Lugar o entorno generalmente asociado a un río, caracterizado por la presencia de «&lt;a href="https://iate.europa.eu/entry/result/1254276/es" target="_blank"&gt;aluvión&lt;time datetime="8.2.2023"&gt; (8.2.2023)&lt;/time&gt;&lt;/a&gt;»&lt;div&gt;&lt;div&gt;
(ficha IATE 1254276, «&lt;a href="https://iate.europa.eu/entry/result/1254276/es" target="_blank"&gt;aluvión&lt;/a&gt;»)&lt;/div&gt;&lt;br&gt;&lt;/div&gt;</t>
        </is>
      </c>
      <c r="AH93" t="inlineStr">
        <is>
          <t/>
        </is>
      </c>
      <c r="AI93" t="inlineStr">
        <is>
          <t/>
        </is>
      </c>
      <c r="AJ93" t="inlineStr">
        <is>
          <t/>
        </is>
      </c>
      <c r="AK93" t="inlineStr">
        <is>
          <t/>
        </is>
      </c>
      <c r="AL93" t="inlineStr">
        <is>
          <t/>
        </is>
      </c>
      <c r="AM93" t="inlineStr">
        <is>
          <t/>
        </is>
      </c>
      <c r="AN93" t="inlineStr">
        <is>
          <t/>
        </is>
      </c>
      <c r="AO93" t="inlineStr">
        <is>
          <t/>
        </is>
      </c>
      <c r="AP93" s="2" t="inlineStr">
        <is>
          <t>habitat alluvial</t>
        </is>
      </c>
      <c r="AQ93" s="2" t="inlineStr">
        <is>
          <t>3</t>
        </is>
      </c>
      <c r="AR93" s="2" t="inlineStr">
        <is>
          <t/>
        </is>
      </c>
      <c r="AS93" t="inlineStr">
        <is>
          <t/>
        </is>
      </c>
      <c r="AT93" s="2" t="inlineStr">
        <is>
          <t>gnáthóg ghlárach</t>
        </is>
      </c>
      <c r="AU93" s="2" t="inlineStr">
        <is>
          <t>3</t>
        </is>
      </c>
      <c r="AV93" s="2" t="inlineStr">
        <is>
          <t/>
        </is>
      </c>
      <c r="AW93" t="inlineStr">
        <is>
          <t/>
        </is>
      </c>
      <c r="AX93" s="2" t="inlineStr">
        <is>
          <t>aluvijalna staništa</t>
        </is>
      </c>
      <c r="AY93" s="2" t="inlineStr">
        <is>
          <t>1</t>
        </is>
      </c>
      <c r="AZ93" s="2" t="inlineStr">
        <is>
          <t/>
        </is>
      </c>
      <c r="BA93" t="inlineStr">
        <is>
          <t/>
        </is>
      </c>
      <c r="BB93" t="inlineStr">
        <is>
          <t/>
        </is>
      </c>
      <c r="BC93" t="inlineStr">
        <is>
          <t/>
        </is>
      </c>
      <c r="BD93" t="inlineStr">
        <is>
          <t/>
        </is>
      </c>
      <c r="BE93" t="inlineStr">
        <is>
          <t/>
        </is>
      </c>
      <c r="BF93" s="2" t="inlineStr">
        <is>
          <t>habitat alluvionale</t>
        </is>
      </c>
      <c r="BG93" s="2" t="inlineStr">
        <is>
          <t>2</t>
        </is>
      </c>
      <c r="BH93" s="2" t="inlineStr">
        <is>
          <t/>
        </is>
      </c>
      <c r="BI93" t="inlineStr">
        <is>
          <t/>
        </is>
      </c>
      <c r="BJ93" s="2" t="inlineStr">
        <is>
          <t>aliuvinė buveinė</t>
        </is>
      </c>
      <c r="BK93" s="2" t="inlineStr">
        <is>
          <t>3</t>
        </is>
      </c>
      <c r="BL93" s="2" t="inlineStr">
        <is>
          <t/>
        </is>
      </c>
      <c r="BM93" t="inlineStr">
        <is>
          <t/>
        </is>
      </c>
      <c r="BN93" t="inlineStr">
        <is>
          <t/>
        </is>
      </c>
      <c r="BO93" t="inlineStr">
        <is>
          <t/>
        </is>
      </c>
      <c r="BP93" t="inlineStr">
        <is>
          <t/>
        </is>
      </c>
      <c r="BQ93" t="inlineStr">
        <is>
          <t/>
        </is>
      </c>
      <c r="BR93" t="inlineStr">
        <is>
          <t/>
        </is>
      </c>
      <c r="BS93" t="inlineStr">
        <is>
          <t/>
        </is>
      </c>
      <c r="BT93" t="inlineStr">
        <is>
          <t/>
        </is>
      </c>
      <c r="BU93" t="inlineStr">
        <is>
          <t/>
        </is>
      </c>
      <c r="BV93" t="inlineStr">
        <is>
          <t/>
        </is>
      </c>
      <c r="BW93" t="inlineStr">
        <is>
          <t/>
        </is>
      </c>
      <c r="BX93" t="inlineStr">
        <is>
          <t/>
        </is>
      </c>
      <c r="BY93" t="inlineStr">
        <is>
          <t/>
        </is>
      </c>
      <c r="BZ93" s="2" t="inlineStr">
        <is>
          <t>siedlisko zalewowe</t>
        </is>
      </c>
      <c r="CA93" s="2" t="inlineStr">
        <is>
          <t>3</t>
        </is>
      </c>
      <c r="CB93" s="2" t="inlineStr">
        <is>
          <t/>
        </is>
      </c>
      <c r="CC93" t="inlineStr">
        <is>
          <t/>
        </is>
      </c>
      <c r="CD93" s="2" t="inlineStr">
        <is>
          <t>&lt;i&gt;habitat &lt;/i&gt;aluvial</t>
        </is>
      </c>
      <c r="CE93" s="2" t="inlineStr">
        <is>
          <t>3</t>
        </is>
      </c>
      <c r="CF93" s="2" t="inlineStr">
        <is>
          <t/>
        </is>
      </c>
      <c r="CG93" t="inlineStr">
        <is>
          <t>&lt;i&gt;Habitat&lt;/i&gt; geralmente associado a um rio e caracterizado pela presença de aluviões.</t>
        </is>
      </c>
      <c r="CH93" s="2" t="inlineStr">
        <is>
          <t>habitate aluvionare</t>
        </is>
      </c>
      <c r="CI93" s="2" t="inlineStr">
        <is>
          <t>1</t>
        </is>
      </c>
      <c r="CJ93" s="2" t="inlineStr">
        <is>
          <t/>
        </is>
      </c>
      <c r="CK93" t="inlineStr">
        <is>
          <t/>
        </is>
      </c>
      <c r="CL93" s="2" t="inlineStr">
        <is>
          <t>lužný biotop</t>
        </is>
      </c>
      <c r="CM93" s="2" t="inlineStr">
        <is>
          <t>1</t>
        </is>
      </c>
      <c r="CN93" s="2" t="inlineStr">
        <is>
          <t/>
        </is>
      </c>
      <c r="CO93" t="inlineStr">
        <is>
          <t/>
        </is>
      </c>
      <c r="CP93" s="2" t="inlineStr">
        <is>
          <t>obrečni habitat</t>
        </is>
      </c>
      <c r="CQ93" s="2" t="inlineStr">
        <is>
          <t>3</t>
        </is>
      </c>
      <c r="CR93" s="2" t="inlineStr">
        <is>
          <t/>
        </is>
      </c>
      <c r="CS93" t="inlineStr">
        <is>
          <t/>
        </is>
      </c>
      <c r="CT93" t="inlineStr">
        <is>
          <t/>
        </is>
      </c>
      <c r="CU93" t="inlineStr">
        <is>
          <t/>
        </is>
      </c>
      <c r="CV93" t="inlineStr">
        <is>
          <t/>
        </is>
      </c>
      <c r="CW93" t="inlineStr">
        <is>
          <t/>
        </is>
      </c>
    </row>
    <row r="94">
      <c r="A94" s="1" t="str">
        <f>HYPERLINK("https://iate.europa.eu/entry/result/3629406/all", "3629406")</f>
        <v>3629406</v>
      </c>
      <c r="B94" t="inlineStr">
        <is>
          <t>ENVIRONMENT</t>
        </is>
      </c>
      <c r="C94" t="inlineStr">
        <is>
          <t>ENVIRONMENT|natural environment|geophysical environment</t>
        </is>
      </c>
      <c r="D94" t="inlineStr">
        <is>
          <t>yes</t>
        </is>
      </c>
      <c r="E94" t="inlineStr">
        <is>
          <t/>
        </is>
      </c>
      <c r="F94" t="inlineStr">
        <is>
          <t/>
        </is>
      </c>
      <c r="G94" t="inlineStr">
        <is>
          <t/>
        </is>
      </c>
      <c r="H94" t="inlineStr">
        <is>
          <t/>
        </is>
      </c>
      <c r="I94" t="inlineStr">
        <is>
          <t/>
        </is>
      </c>
      <c r="J94" t="inlineStr">
        <is>
          <t/>
        </is>
      </c>
      <c r="K94" t="inlineStr">
        <is>
          <t/>
        </is>
      </c>
      <c r="L94" t="inlineStr">
        <is>
          <t/>
        </is>
      </c>
      <c r="M94" t="inlineStr">
        <is>
          <t/>
        </is>
      </c>
      <c r="N94" t="inlineStr">
        <is>
          <t/>
        </is>
      </c>
      <c r="O94" t="inlineStr">
        <is>
          <t/>
        </is>
      </c>
      <c r="P94" t="inlineStr">
        <is>
          <t/>
        </is>
      </c>
      <c r="Q94" t="inlineStr">
        <is>
          <t/>
        </is>
      </c>
      <c r="R94" t="inlineStr">
        <is>
          <t/>
        </is>
      </c>
      <c r="S94" t="inlineStr">
        <is>
          <t/>
        </is>
      </c>
      <c r="T94" t="inlineStr">
        <is>
          <t/>
        </is>
      </c>
      <c r="U94" t="inlineStr">
        <is>
          <t/>
        </is>
      </c>
      <c r="V94" s="2" t="inlineStr">
        <is>
          <t>τοίχωμα αναβαθμίδας</t>
        </is>
      </c>
      <c r="W94" s="2" t="inlineStr">
        <is>
          <t>3</t>
        </is>
      </c>
      <c r="X94" s="2" t="inlineStr">
        <is>
          <t/>
        </is>
      </c>
      <c r="Y94" t="inlineStr">
        <is>
          <t>τοίχωμα που υποστηρίζει μια &lt;a href="https://iate.europa.eu/entry/result/1232809/en-el" target="_blank"&gt;αναβαθμίδα&lt;/a&gt;</t>
        </is>
      </c>
      <c r="Z94" s="2" t="inlineStr">
        <is>
          <t>terrace wall</t>
        </is>
      </c>
      <c r="AA94" s="2" t="inlineStr">
        <is>
          <t>3</t>
        </is>
      </c>
      <c r="AB94" s="2" t="inlineStr">
        <is>
          <t/>
        </is>
      </c>
      <c r="AC94" t="inlineStr">
        <is>
          <t>wall that supports a &lt;a href="https://iate.europa.eu/entry/result/1232809/en" target="_blank"&gt;&lt;i&gt;'terrace'&lt;/i&gt;&lt;/a&gt;</t>
        </is>
      </c>
      <c r="AD94" t="inlineStr">
        <is>
          <t/>
        </is>
      </c>
      <c r="AE94" t="inlineStr">
        <is>
          <t/>
        </is>
      </c>
      <c r="AF94" t="inlineStr">
        <is>
          <t/>
        </is>
      </c>
      <c r="AG94" t="inlineStr">
        <is>
          <t/>
        </is>
      </c>
      <c r="AH94" t="inlineStr">
        <is>
          <t/>
        </is>
      </c>
      <c r="AI94" t="inlineStr">
        <is>
          <t/>
        </is>
      </c>
      <c r="AJ94" t="inlineStr">
        <is>
          <t/>
        </is>
      </c>
      <c r="AK94" t="inlineStr">
        <is>
          <t/>
        </is>
      </c>
      <c r="AL94" t="inlineStr">
        <is>
          <t/>
        </is>
      </c>
      <c r="AM94" t="inlineStr">
        <is>
          <t/>
        </is>
      </c>
      <c r="AN94" t="inlineStr">
        <is>
          <t/>
        </is>
      </c>
      <c r="AO94" t="inlineStr">
        <is>
          <t/>
        </is>
      </c>
      <c r="AP94" t="inlineStr">
        <is>
          <t/>
        </is>
      </c>
      <c r="AQ94" t="inlineStr">
        <is>
          <t/>
        </is>
      </c>
      <c r="AR94" t="inlineStr">
        <is>
          <t/>
        </is>
      </c>
      <c r="AS94" t="inlineStr">
        <is>
          <t/>
        </is>
      </c>
      <c r="AT94" s="2" t="inlineStr">
        <is>
          <t>móta léibhinn</t>
        </is>
      </c>
      <c r="AU94" s="2" t="inlineStr">
        <is>
          <t>3</t>
        </is>
      </c>
      <c r="AV94" s="2" t="inlineStr">
        <is>
          <t/>
        </is>
      </c>
      <c r="AW94" t="inlineStr">
        <is>
          <t/>
        </is>
      </c>
      <c r="AX94" t="inlineStr">
        <is>
          <t/>
        </is>
      </c>
      <c r="AY94" t="inlineStr">
        <is>
          <t/>
        </is>
      </c>
      <c r="AZ94" t="inlineStr">
        <is>
          <t/>
        </is>
      </c>
      <c r="BA94" t="inlineStr">
        <is>
          <t/>
        </is>
      </c>
      <c r="BB94" t="inlineStr">
        <is>
          <t/>
        </is>
      </c>
      <c r="BC94" t="inlineStr">
        <is>
          <t/>
        </is>
      </c>
      <c r="BD94" t="inlineStr">
        <is>
          <t/>
        </is>
      </c>
      <c r="BE94" t="inlineStr">
        <is>
          <t/>
        </is>
      </c>
      <c r="BF94" t="inlineStr">
        <is>
          <t/>
        </is>
      </c>
      <c r="BG94" t="inlineStr">
        <is>
          <t/>
        </is>
      </c>
      <c r="BH94" t="inlineStr">
        <is>
          <t/>
        </is>
      </c>
      <c r="BI94" t="inlineStr">
        <is>
          <t/>
        </is>
      </c>
      <c r="BJ94" s="2" t="inlineStr">
        <is>
          <t>terasos siena</t>
        </is>
      </c>
      <c r="BK94" s="2" t="inlineStr">
        <is>
          <t>3</t>
        </is>
      </c>
      <c r="BL94" s="2" t="inlineStr">
        <is>
          <t/>
        </is>
      </c>
      <c r="BM94" t="inlineStr">
        <is>
          <t/>
        </is>
      </c>
      <c r="BN94" t="inlineStr">
        <is>
          <t/>
        </is>
      </c>
      <c r="BO94" t="inlineStr">
        <is>
          <t/>
        </is>
      </c>
      <c r="BP94" t="inlineStr">
        <is>
          <t/>
        </is>
      </c>
      <c r="BQ94" t="inlineStr">
        <is>
          <t/>
        </is>
      </c>
      <c r="BR94" t="inlineStr">
        <is>
          <t/>
        </is>
      </c>
      <c r="BS94" t="inlineStr">
        <is>
          <t/>
        </is>
      </c>
      <c r="BT94" t="inlineStr">
        <is>
          <t/>
        </is>
      </c>
      <c r="BU94" t="inlineStr">
        <is>
          <t/>
        </is>
      </c>
      <c r="BV94" t="inlineStr">
        <is>
          <t/>
        </is>
      </c>
      <c r="BW94" t="inlineStr">
        <is>
          <t/>
        </is>
      </c>
      <c r="BX94" t="inlineStr">
        <is>
          <t/>
        </is>
      </c>
      <c r="BY94" t="inlineStr">
        <is>
          <t/>
        </is>
      </c>
      <c r="BZ94" s="2" t="inlineStr">
        <is>
          <t>murek tarasowy</t>
        </is>
      </c>
      <c r="CA94" s="2" t="inlineStr">
        <is>
          <t>3</t>
        </is>
      </c>
      <c r="CB94" s="2" t="inlineStr">
        <is>
          <t/>
        </is>
      </c>
      <c r="CC94" t="inlineStr">
        <is>
          <t>mur wspierający taras</t>
        </is>
      </c>
      <c r="CD94" s="2" t="inlineStr">
        <is>
          <t>muro de socalco</t>
        </is>
      </c>
      <c r="CE94" s="2" t="inlineStr">
        <is>
          <t>3</t>
        </is>
      </c>
      <c r="CF94" s="2" t="inlineStr">
        <is>
          <t/>
        </is>
      </c>
      <c r="CG94" t="inlineStr">
        <is>
          <t>Muro que suporta um &lt;a href="https://iate.europa.eu/entry/result/1232809/pt" target="_blank"&gt;socalco&lt;/a&gt;.</t>
        </is>
      </c>
      <c r="CH94" t="inlineStr">
        <is>
          <t/>
        </is>
      </c>
      <c r="CI94" t="inlineStr">
        <is>
          <t/>
        </is>
      </c>
      <c r="CJ94" t="inlineStr">
        <is>
          <t/>
        </is>
      </c>
      <c r="CK94" t="inlineStr">
        <is>
          <t/>
        </is>
      </c>
      <c r="CL94" t="inlineStr">
        <is>
          <t/>
        </is>
      </c>
      <c r="CM94" t="inlineStr">
        <is>
          <t/>
        </is>
      </c>
      <c r="CN94" t="inlineStr">
        <is>
          <t/>
        </is>
      </c>
      <c r="CO94" t="inlineStr">
        <is>
          <t/>
        </is>
      </c>
      <c r="CP94" s="2" t="inlineStr">
        <is>
          <t>terasna stena</t>
        </is>
      </c>
      <c r="CQ94" s="2" t="inlineStr">
        <is>
          <t>3</t>
        </is>
      </c>
      <c r="CR94" s="2" t="inlineStr">
        <is>
          <t/>
        </is>
      </c>
      <c r="CS94" t="inlineStr">
        <is>
          <t/>
        </is>
      </c>
      <c r="CT94" t="inlineStr">
        <is>
          <t/>
        </is>
      </c>
      <c r="CU94" t="inlineStr">
        <is>
          <t/>
        </is>
      </c>
      <c r="CV94" t="inlineStr">
        <is>
          <t/>
        </is>
      </c>
      <c r="CW94" t="inlineStr">
        <is>
          <t/>
        </is>
      </c>
    </row>
    <row r="95">
      <c r="A95" s="1" t="str">
        <f>HYPERLINK("https://iate.europa.eu/entry/result/3629407/all", "3629407")</f>
        <v>3629407</v>
      </c>
      <c r="B95" t="inlineStr">
        <is>
          <t>ENVIRONMENT</t>
        </is>
      </c>
      <c r="C95" t="inlineStr">
        <is>
          <t>ENVIRONMENT|natural environment</t>
        </is>
      </c>
      <c r="D95" t="inlineStr">
        <is>
          <t>yes</t>
        </is>
      </c>
      <c r="E95" t="inlineStr">
        <is>
          <t/>
        </is>
      </c>
      <c r="F95" t="inlineStr">
        <is>
          <t/>
        </is>
      </c>
      <c r="G95" t="inlineStr">
        <is>
          <t/>
        </is>
      </c>
      <c r="H95" t="inlineStr">
        <is>
          <t/>
        </is>
      </c>
      <c r="I95" t="inlineStr">
        <is>
          <t/>
        </is>
      </c>
      <c r="J95" s="2" t="inlineStr">
        <is>
          <t>jezerní systém</t>
        </is>
      </c>
      <c r="K95" s="2" t="inlineStr">
        <is>
          <t>2</t>
        </is>
      </c>
      <c r="L95" s="2" t="inlineStr">
        <is>
          <t/>
        </is>
      </c>
      <c r="M95" t="inlineStr">
        <is>
          <t/>
        </is>
      </c>
      <c r="N95" t="inlineStr">
        <is>
          <t/>
        </is>
      </c>
      <c r="O95" t="inlineStr">
        <is>
          <t/>
        </is>
      </c>
      <c r="P95" t="inlineStr">
        <is>
          <t/>
        </is>
      </c>
      <c r="Q95" t="inlineStr">
        <is>
          <t/>
        </is>
      </c>
      <c r="R95" t="inlineStr">
        <is>
          <t/>
        </is>
      </c>
      <c r="S95" t="inlineStr">
        <is>
          <t/>
        </is>
      </c>
      <c r="T95" t="inlineStr">
        <is>
          <t/>
        </is>
      </c>
      <c r="U95" t="inlineStr">
        <is>
          <t/>
        </is>
      </c>
      <c r="V95" s="2" t="inlineStr">
        <is>
          <t>σύστημα λίμνης</t>
        </is>
      </c>
      <c r="W95" s="2" t="inlineStr">
        <is>
          <t>3</t>
        </is>
      </c>
      <c r="X95" s="2" t="inlineStr">
        <is>
          <t/>
        </is>
      </c>
      <c r="Y95" t="inlineStr">
        <is>
          <t/>
        </is>
      </c>
      <c r="Z95" s="2" t="inlineStr">
        <is>
          <t>lake system</t>
        </is>
      </c>
      <c r="AA95" s="2" t="inlineStr">
        <is>
          <t>3</t>
        </is>
      </c>
      <c r="AB95" s="2" t="inlineStr">
        <is>
          <t/>
        </is>
      </c>
      <c r="AC95" t="inlineStr">
        <is>
          <t>&lt;i&gt;&lt;a href="https://iate.europa.eu/entry/result/1872876/en" target="_blank"&gt;'water body'&lt;/a&gt;&lt;/i&gt;,
or portion thereof with no discernable flow and includes the outlet of such
systems at which point an outlet stream begins to form</t>
        </is>
      </c>
      <c r="AD95" s="2" t="inlineStr">
        <is>
          <t>sistema lacustre</t>
        </is>
      </c>
      <c r="AE95" s="2" t="inlineStr">
        <is>
          <t>2</t>
        </is>
      </c>
      <c r="AF95" s="2" t="inlineStr">
        <is>
          <t/>
        </is>
      </c>
      <c r="AG95" t="inlineStr">
        <is>
          <t>Conjunto de lagos</t>
        </is>
      </c>
      <c r="AH95" t="inlineStr">
        <is>
          <t/>
        </is>
      </c>
      <c r="AI95" t="inlineStr">
        <is>
          <t/>
        </is>
      </c>
      <c r="AJ95" t="inlineStr">
        <is>
          <t/>
        </is>
      </c>
      <c r="AK95" t="inlineStr">
        <is>
          <t/>
        </is>
      </c>
      <c r="AL95" t="inlineStr">
        <is>
          <t/>
        </is>
      </c>
      <c r="AM95" t="inlineStr">
        <is>
          <t/>
        </is>
      </c>
      <c r="AN95" t="inlineStr">
        <is>
          <t/>
        </is>
      </c>
      <c r="AO95" t="inlineStr">
        <is>
          <t/>
        </is>
      </c>
      <c r="AP95" t="inlineStr">
        <is>
          <t/>
        </is>
      </c>
      <c r="AQ95" t="inlineStr">
        <is>
          <t/>
        </is>
      </c>
      <c r="AR95" t="inlineStr">
        <is>
          <t/>
        </is>
      </c>
      <c r="AS95" t="inlineStr">
        <is>
          <t/>
        </is>
      </c>
      <c r="AT95" s="2" t="inlineStr">
        <is>
          <t>loch-chóras</t>
        </is>
      </c>
      <c r="AU95" s="2" t="inlineStr">
        <is>
          <t>3</t>
        </is>
      </c>
      <c r="AV95" s="2" t="inlineStr">
        <is>
          <t/>
        </is>
      </c>
      <c r="AW95" t="inlineStr">
        <is>
          <t/>
        </is>
      </c>
      <c r="AX95" t="inlineStr">
        <is>
          <t/>
        </is>
      </c>
      <c r="AY95" t="inlineStr">
        <is>
          <t/>
        </is>
      </c>
      <c r="AZ95" t="inlineStr">
        <is>
          <t/>
        </is>
      </c>
      <c r="BA95" t="inlineStr">
        <is>
          <t/>
        </is>
      </c>
      <c r="BB95" t="inlineStr">
        <is>
          <t/>
        </is>
      </c>
      <c r="BC95" t="inlineStr">
        <is>
          <t/>
        </is>
      </c>
      <c r="BD95" t="inlineStr">
        <is>
          <t/>
        </is>
      </c>
      <c r="BE95" t="inlineStr">
        <is>
          <t/>
        </is>
      </c>
      <c r="BF95" t="inlineStr">
        <is>
          <t/>
        </is>
      </c>
      <c r="BG95" t="inlineStr">
        <is>
          <t/>
        </is>
      </c>
      <c r="BH95" t="inlineStr">
        <is>
          <t/>
        </is>
      </c>
      <c r="BI95" t="inlineStr">
        <is>
          <t/>
        </is>
      </c>
      <c r="BJ95" s="2" t="inlineStr">
        <is>
          <t>ežerų sistema</t>
        </is>
      </c>
      <c r="BK95" s="2" t="inlineStr">
        <is>
          <t>3</t>
        </is>
      </c>
      <c r="BL95" s="2" t="inlineStr">
        <is>
          <t/>
        </is>
      </c>
      <c r="BM95" t="inlineStr">
        <is>
          <t/>
        </is>
      </c>
      <c r="BN95" t="inlineStr">
        <is>
          <t/>
        </is>
      </c>
      <c r="BO95" t="inlineStr">
        <is>
          <t/>
        </is>
      </c>
      <c r="BP95" t="inlineStr">
        <is>
          <t/>
        </is>
      </c>
      <c r="BQ95" t="inlineStr">
        <is>
          <t/>
        </is>
      </c>
      <c r="BR95" t="inlineStr">
        <is>
          <t/>
        </is>
      </c>
      <c r="BS95" t="inlineStr">
        <is>
          <t/>
        </is>
      </c>
      <c r="BT95" t="inlineStr">
        <is>
          <t/>
        </is>
      </c>
      <c r="BU95" t="inlineStr">
        <is>
          <t/>
        </is>
      </c>
      <c r="BV95" t="inlineStr">
        <is>
          <t/>
        </is>
      </c>
      <c r="BW95" t="inlineStr">
        <is>
          <t/>
        </is>
      </c>
      <c r="BX95" t="inlineStr">
        <is>
          <t/>
        </is>
      </c>
      <c r="BY95" t="inlineStr">
        <is>
          <t/>
        </is>
      </c>
      <c r="BZ95" s="2" t="inlineStr">
        <is>
          <t>system jezior</t>
        </is>
      </c>
      <c r="CA95" s="2" t="inlineStr">
        <is>
          <t>3</t>
        </is>
      </c>
      <c r="CB95" s="2" t="inlineStr">
        <is>
          <t/>
        </is>
      </c>
      <c r="CC95" t="inlineStr">
        <is>
          <t/>
        </is>
      </c>
      <c r="CD95" s="2" t="inlineStr">
        <is>
          <t>sistema de lagos|
sistema lacustre</t>
        </is>
      </c>
      <c r="CE95" s="2" t="inlineStr">
        <is>
          <t>3|
3</t>
        </is>
      </c>
      <c r="CF95" s="2" t="inlineStr">
        <is>
          <t xml:space="preserve">|
</t>
        </is>
      </c>
      <c r="CG95" t="inlineStr">
        <is>
          <t/>
        </is>
      </c>
      <c r="CH95" t="inlineStr">
        <is>
          <t/>
        </is>
      </c>
      <c r="CI95" t="inlineStr">
        <is>
          <t/>
        </is>
      </c>
      <c r="CJ95" t="inlineStr">
        <is>
          <t/>
        </is>
      </c>
      <c r="CK95" t="inlineStr">
        <is>
          <t/>
        </is>
      </c>
      <c r="CL95" t="inlineStr">
        <is>
          <t/>
        </is>
      </c>
      <c r="CM95" t="inlineStr">
        <is>
          <t/>
        </is>
      </c>
      <c r="CN95" t="inlineStr">
        <is>
          <t/>
        </is>
      </c>
      <c r="CO95" t="inlineStr">
        <is>
          <t/>
        </is>
      </c>
      <c r="CP95" s="2" t="inlineStr">
        <is>
          <t>jezerski sistem</t>
        </is>
      </c>
      <c r="CQ95" s="2" t="inlineStr">
        <is>
          <t>3</t>
        </is>
      </c>
      <c r="CR95" s="2" t="inlineStr">
        <is>
          <t/>
        </is>
      </c>
      <c r="CS95" t="inlineStr">
        <is>
          <t/>
        </is>
      </c>
      <c r="CT95" t="inlineStr">
        <is>
          <t/>
        </is>
      </c>
      <c r="CU95" t="inlineStr">
        <is>
          <t/>
        </is>
      </c>
      <c r="CV95" t="inlineStr">
        <is>
          <t/>
        </is>
      </c>
      <c r="CW95" t="inlineStr">
        <is>
          <t/>
        </is>
      </c>
    </row>
    <row r="96">
      <c r="A96" s="1" t="str">
        <f>HYPERLINK("https://iate.europa.eu/entry/result/3629409/all", "3629409")</f>
        <v>3629409</v>
      </c>
      <c r="B96" t="inlineStr">
        <is>
          <t>ENVIRONMENT;SOCIAL QUESTIONS</t>
        </is>
      </c>
      <c r="C96" t="inlineStr">
        <is>
          <t>ENVIRONMENT|natural environment;SOCIAL QUESTIONS|construction and town planning|town planning</t>
        </is>
      </c>
      <c r="D96" t="inlineStr">
        <is>
          <t>yes</t>
        </is>
      </c>
      <c r="E96" t="inlineStr">
        <is>
          <t/>
        </is>
      </c>
      <c r="F96" t="inlineStr">
        <is>
          <t/>
        </is>
      </c>
      <c r="G96" t="inlineStr">
        <is>
          <t/>
        </is>
      </c>
      <c r="H96" t="inlineStr">
        <is>
          <t/>
        </is>
      </c>
      <c r="I96" t="inlineStr">
        <is>
          <t/>
        </is>
      </c>
      <c r="J96" t="inlineStr">
        <is>
          <t/>
        </is>
      </c>
      <c r="K96" t="inlineStr">
        <is>
          <t/>
        </is>
      </c>
      <c r="L96" t="inlineStr">
        <is>
          <t/>
        </is>
      </c>
      <c r="M96" t="inlineStr">
        <is>
          <t/>
        </is>
      </c>
      <c r="N96" t="inlineStr">
        <is>
          <t/>
        </is>
      </c>
      <c r="O96" t="inlineStr">
        <is>
          <t/>
        </is>
      </c>
      <c r="P96" t="inlineStr">
        <is>
          <t/>
        </is>
      </c>
      <c r="Q96" t="inlineStr">
        <is>
          <t/>
        </is>
      </c>
      <c r="R96" t="inlineStr">
        <is>
          <t/>
        </is>
      </c>
      <c r="S96" t="inlineStr">
        <is>
          <t/>
        </is>
      </c>
      <c r="T96" t="inlineStr">
        <is>
          <t/>
        </is>
      </c>
      <c r="U96" t="inlineStr">
        <is>
          <t/>
        </is>
      </c>
      <c r="V96" s="2" t="inlineStr">
        <is>
          <t>αστικός στόχος</t>
        </is>
      </c>
      <c r="W96" s="2" t="inlineStr">
        <is>
          <t>3</t>
        </is>
      </c>
      <c r="X96" s="2" t="inlineStr">
        <is>
          <t/>
        </is>
      </c>
      <c r="Y96" t="inlineStr">
        <is>
          <t>οποιαδήποτε από τις υποχρεώσεις που τίθενται στο άρθρο 6 της πρότασης Κανονισμού για την αποκατάσταση της φύσης</t>
        </is>
      </c>
      <c r="Z96" s="2" t="inlineStr">
        <is>
          <t>urban target</t>
        </is>
      </c>
      <c r="AA96" s="2" t="inlineStr">
        <is>
          <t>3</t>
        </is>
      </c>
      <c r="AB96" s="2" t="inlineStr">
        <is>
          <t/>
        </is>
      </c>
      <c r="AC96" t="inlineStr">
        <is>
          <t>any of the obligations
set out in Article 6 of the &lt;a href="https://eur-lex.europa.eu/legal-content/EN/TXT/?uri=CELEX:52022PC0304" target="_blank"&gt;proposal for a Regulation on nature restoration&lt;/a&gt;</t>
        </is>
      </c>
      <c r="AD96" t="inlineStr">
        <is>
          <t/>
        </is>
      </c>
      <c r="AE96" t="inlineStr">
        <is>
          <t/>
        </is>
      </c>
      <c r="AF96" t="inlineStr">
        <is>
          <t/>
        </is>
      </c>
      <c r="AG96" t="inlineStr">
        <is>
          <t/>
        </is>
      </c>
      <c r="AH96" t="inlineStr">
        <is>
          <t/>
        </is>
      </c>
      <c r="AI96" t="inlineStr">
        <is>
          <t/>
        </is>
      </c>
      <c r="AJ96" t="inlineStr">
        <is>
          <t/>
        </is>
      </c>
      <c r="AK96" t="inlineStr">
        <is>
          <t/>
        </is>
      </c>
      <c r="AL96" t="inlineStr">
        <is>
          <t/>
        </is>
      </c>
      <c r="AM96" t="inlineStr">
        <is>
          <t/>
        </is>
      </c>
      <c r="AN96" t="inlineStr">
        <is>
          <t/>
        </is>
      </c>
      <c r="AO96" t="inlineStr">
        <is>
          <t/>
        </is>
      </c>
      <c r="AP96" t="inlineStr">
        <is>
          <t/>
        </is>
      </c>
      <c r="AQ96" t="inlineStr">
        <is>
          <t/>
        </is>
      </c>
      <c r="AR96" t="inlineStr">
        <is>
          <t/>
        </is>
      </c>
      <c r="AS96" t="inlineStr">
        <is>
          <t/>
        </is>
      </c>
      <c r="AT96" s="2" t="inlineStr">
        <is>
          <t>sprioc uirbeach</t>
        </is>
      </c>
      <c r="AU96" s="2" t="inlineStr">
        <is>
          <t>3</t>
        </is>
      </c>
      <c r="AV96" s="2" t="inlineStr">
        <is>
          <t/>
        </is>
      </c>
      <c r="AW96" t="inlineStr">
        <is>
          <t/>
        </is>
      </c>
      <c r="AX96" t="inlineStr">
        <is>
          <t/>
        </is>
      </c>
      <c r="AY96" t="inlineStr">
        <is>
          <t/>
        </is>
      </c>
      <c r="AZ96" t="inlineStr">
        <is>
          <t/>
        </is>
      </c>
      <c r="BA96" t="inlineStr">
        <is>
          <t/>
        </is>
      </c>
      <c r="BB96" t="inlineStr">
        <is>
          <t/>
        </is>
      </c>
      <c r="BC96" t="inlineStr">
        <is>
          <t/>
        </is>
      </c>
      <c r="BD96" t="inlineStr">
        <is>
          <t/>
        </is>
      </c>
      <c r="BE96" t="inlineStr">
        <is>
          <t/>
        </is>
      </c>
      <c r="BF96" t="inlineStr">
        <is>
          <t/>
        </is>
      </c>
      <c r="BG96" t="inlineStr">
        <is>
          <t/>
        </is>
      </c>
      <c r="BH96" t="inlineStr">
        <is>
          <t/>
        </is>
      </c>
      <c r="BI96" t="inlineStr">
        <is>
          <t/>
        </is>
      </c>
      <c r="BJ96" t="inlineStr">
        <is>
          <t/>
        </is>
      </c>
      <c r="BK96" t="inlineStr">
        <is>
          <t/>
        </is>
      </c>
      <c r="BL96" t="inlineStr">
        <is>
          <t/>
        </is>
      </c>
      <c r="BM96" t="inlineStr">
        <is>
          <t/>
        </is>
      </c>
      <c r="BN96" t="inlineStr">
        <is>
          <t/>
        </is>
      </c>
      <c r="BO96" t="inlineStr">
        <is>
          <t/>
        </is>
      </c>
      <c r="BP96" t="inlineStr">
        <is>
          <t/>
        </is>
      </c>
      <c r="BQ96" t="inlineStr">
        <is>
          <t/>
        </is>
      </c>
      <c r="BR96" t="inlineStr">
        <is>
          <t/>
        </is>
      </c>
      <c r="BS96" t="inlineStr">
        <is>
          <t/>
        </is>
      </c>
      <c r="BT96" t="inlineStr">
        <is>
          <t/>
        </is>
      </c>
      <c r="BU96" t="inlineStr">
        <is>
          <t/>
        </is>
      </c>
      <c r="BV96" t="inlineStr">
        <is>
          <t/>
        </is>
      </c>
      <c r="BW96" t="inlineStr">
        <is>
          <t/>
        </is>
      </c>
      <c r="BX96" t="inlineStr">
        <is>
          <t/>
        </is>
      </c>
      <c r="BY96" t="inlineStr">
        <is>
          <t/>
        </is>
      </c>
      <c r="BZ96" s="2" t="inlineStr">
        <is>
          <t>cel miejski</t>
        </is>
      </c>
      <c r="CA96" s="2" t="inlineStr">
        <is>
          <t>3</t>
        </is>
      </c>
      <c r="CB96" s="2" t="inlineStr">
        <is>
          <t/>
        </is>
      </c>
      <c r="CC96" t="inlineStr">
        <is>
          <t>jeden z celów określonych w rozporządzeniu w sprawie odbudowy zasobó przyrodniczych, które mają zapewnić brak strat netto oraz zwiększenie powierzchni miejskich terenów zielonych w miastach oraz w małych miastach i na przedmieściach</t>
        </is>
      </c>
      <c r="CD96" s="2" t="inlineStr">
        <is>
          <t>meta urbana</t>
        </is>
      </c>
      <c r="CE96" s="2" t="inlineStr">
        <is>
          <t>3</t>
        </is>
      </c>
      <c r="CF96" s="2" t="inlineStr">
        <is>
          <t/>
        </is>
      </c>
      <c r="CG96" t="inlineStr">
        <is>
          <t>Qualquer uma das obrigações previstas no artigo 6.º da &lt;a href="https://eur-lex.europa.eu/legal-content/PT/TXT/?uri=CELEX:52022PC0304" target="_blank"&gt;Proposta de Regulamento relativo à restauração da natureza&lt;/a&gt;.</t>
        </is>
      </c>
      <c r="CH96" t="inlineStr">
        <is>
          <t/>
        </is>
      </c>
      <c r="CI96" t="inlineStr">
        <is>
          <t/>
        </is>
      </c>
      <c r="CJ96" t="inlineStr">
        <is>
          <t/>
        </is>
      </c>
      <c r="CK96" t="inlineStr">
        <is>
          <t/>
        </is>
      </c>
      <c r="CL96" t="inlineStr">
        <is>
          <t/>
        </is>
      </c>
      <c r="CM96" t="inlineStr">
        <is>
          <t/>
        </is>
      </c>
      <c r="CN96" t="inlineStr">
        <is>
          <t/>
        </is>
      </c>
      <c r="CO96" t="inlineStr">
        <is>
          <t/>
        </is>
      </c>
      <c r="CP96" s="2" t="inlineStr">
        <is>
          <t>urbani cilj</t>
        </is>
      </c>
      <c r="CQ96" s="2" t="inlineStr">
        <is>
          <t>3</t>
        </is>
      </c>
      <c r="CR96" s="2" t="inlineStr">
        <is>
          <t/>
        </is>
      </c>
      <c r="CS96" t="inlineStr">
        <is>
          <t/>
        </is>
      </c>
      <c r="CT96" t="inlineStr">
        <is>
          <t/>
        </is>
      </c>
      <c r="CU96" t="inlineStr">
        <is>
          <t/>
        </is>
      </c>
      <c r="CV96" t="inlineStr">
        <is>
          <t/>
        </is>
      </c>
      <c r="CW96" t="inlineStr">
        <is>
          <t/>
        </is>
      </c>
    </row>
    <row r="97">
      <c r="A97" s="1" t="str">
        <f>HYPERLINK("https://iate.europa.eu/entry/result/3629414/all", "3629414")</f>
        <v>3629414</v>
      </c>
      <c r="B97" t="inlineStr">
        <is>
          <t>ENVIRONMENT</t>
        </is>
      </c>
      <c r="C97" t="inlineStr">
        <is>
          <t>ENVIRONMENT|natural environment</t>
        </is>
      </c>
      <c r="D97" t="inlineStr">
        <is>
          <t>yes</t>
        </is>
      </c>
      <c r="E97" t="inlineStr">
        <is>
          <t/>
        </is>
      </c>
      <c r="F97" t="inlineStr">
        <is>
          <t/>
        </is>
      </c>
      <c r="G97" t="inlineStr">
        <is>
          <t/>
        </is>
      </c>
      <c r="H97" t="inlineStr">
        <is>
          <t/>
        </is>
      </c>
      <c r="I97" t="inlineStr">
        <is>
          <t/>
        </is>
      </c>
      <c r="J97" t="inlineStr">
        <is>
          <t/>
        </is>
      </c>
      <c r="K97" t="inlineStr">
        <is>
          <t/>
        </is>
      </c>
      <c r="L97" t="inlineStr">
        <is>
          <t/>
        </is>
      </c>
      <c r="M97" t="inlineStr">
        <is>
          <t/>
        </is>
      </c>
      <c r="N97" t="inlineStr">
        <is>
          <t/>
        </is>
      </c>
      <c r="O97" t="inlineStr">
        <is>
          <t/>
        </is>
      </c>
      <c r="P97" t="inlineStr">
        <is>
          <t/>
        </is>
      </c>
      <c r="Q97" t="inlineStr">
        <is>
          <t/>
        </is>
      </c>
      <c r="R97" t="inlineStr">
        <is>
          <t/>
        </is>
      </c>
      <c r="S97" t="inlineStr">
        <is>
          <t/>
        </is>
      </c>
      <c r="T97" t="inlineStr">
        <is>
          <t/>
        </is>
      </c>
      <c r="U97" t="inlineStr">
        <is>
          <t/>
        </is>
      </c>
      <c r="V97" s="2" t="inlineStr">
        <is>
          <t>διήθηση</t>
        </is>
      </c>
      <c r="W97" s="2" t="inlineStr">
        <is>
          <t>3</t>
        </is>
      </c>
      <c r="X97" s="2" t="inlineStr">
        <is>
          <t/>
        </is>
      </c>
      <c r="Y97" t="inlineStr">
        <is>
          <t>εκδήλωση στην επιφάνεια προκαλούμενη από την απελευθέρωση υδρογονανθράκων (με συνήθως κυρίαρχο το μεθάνιο) από τον βυθό της θάλασσας, η οποία σχηματίζει κάθετες φυσαλίδες καπνού που επιπλέουν σε περιοχές ροής και η οποία είναι ικανή να διαφύγει του βιολογικού φίλτρου που σχηματίζεται από βακτήρια και αρχαία τα οποία καταναλώνουν μεθάνιο εντός και πάνω στο θαλάσσιο βυθό</t>
        </is>
      </c>
      <c r="Z97" s="2" t="inlineStr">
        <is>
          <t>seep|
seep habitat|
methane seep</t>
        </is>
      </c>
      <c r="AA97" s="2" t="inlineStr">
        <is>
          <t>3|
3|
3</t>
        </is>
      </c>
      <c r="AB97" s="2" t="inlineStr">
        <is>
          <t xml:space="preserve">|
|
</t>
        </is>
      </c>
      <c r="AC97" t="inlineStr">
        <is>
          <t>surface manifestation of the release of hydrocarbons (often dominated by
 methane) from the seafloor, forming buoyant vertical bubble plumes in 
areas of flux sufficient to escape the biological filter formed by 
bacteria and archaea that consume methane in and on the seafloor</t>
        </is>
      </c>
      <c r="AD97" t="inlineStr">
        <is>
          <t/>
        </is>
      </c>
      <c r="AE97" t="inlineStr">
        <is>
          <t/>
        </is>
      </c>
      <c r="AF97" t="inlineStr">
        <is>
          <t/>
        </is>
      </c>
      <c r="AG97" t="inlineStr">
        <is>
          <t/>
        </is>
      </c>
      <c r="AH97" t="inlineStr">
        <is>
          <t/>
        </is>
      </c>
      <c r="AI97" t="inlineStr">
        <is>
          <t/>
        </is>
      </c>
      <c r="AJ97" t="inlineStr">
        <is>
          <t/>
        </is>
      </c>
      <c r="AK97" t="inlineStr">
        <is>
          <t/>
        </is>
      </c>
      <c r="AL97" t="inlineStr">
        <is>
          <t/>
        </is>
      </c>
      <c r="AM97" t="inlineStr">
        <is>
          <t/>
        </is>
      </c>
      <c r="AN97" t="inlineStr">
        <is>
          <t/>
        </is>
      </c>
      <c r="AO97" t="inlineStr">
        <is>
          <t/>
        </is>
      </c>
      <c r="AP97" t="inlineStr">
        <is>
          <t/>
        </is>
      </c>
      <c r="AQ97" t="inlineStr">
        <is>
          <t/>
        </is>
      </c>
      <c r="AR97" t="inlineStr">
        <is>
          <t/>
        </is>
      </c>
      <c r="AS97" t="inlineStr">
        <is>
          <t/>
        </is>
      </c>
      <c r="AT97" s="2" t="inlineStr">
        <is>
          <t>úscadh|
úscadh meatáin</t>
        </is>
      </c>
      <c r="AU97" s="2" t="inlineStr">
        <is>
          <t>3|
3</t>
        </is>
      </c>
      <c r="AV97" s="2" t="inlineStr">
        <is>
          <t xml:space="preserve">|
</t>
        </is>
      </c>
      <c r="AW97" t="inlineStr">
        <is>
          <t/>
        </is>
      </c>
      <c r="AX97" t="inlineStr">
        <is>
          <t/>
        </is>
      </c>
      <c r="AY97" t="inlineStr">
        <is>
          <t/>
        </is>
      </c>
      <c r="AZ97" t="inlineStr">
        <is>
          <t/>
        </is>
      </c>
      <c r="BA97" t="inlineStr">
        <is>
          <t/>
        </is>
      </c>
      <c r="BB97" t="inlineStr">
        <is>
          <t/>
        </is>
      </c>
      <c r="BC97" t="inlineStr">
        <is>
          <t/>
        </is>
      </c>
      <c r="BD97" t="inlineStr">
        <is>
          <t/>
        </is>
      </c>
      <c r="BE97" t="inlineStr">
        <is>
          <t/>
        </is>
      </c>
      <c r="BF97" t="inlineStr">
        <is>
          <t/>
        </is>
      </c>
      <c r="BG97" t="inlineStr">
        <is>
          <t/>
        </is>
      </c>
      <c r="BH97" t="inlineStr">
        <is>
          <t/>
        </is>
      </c>
      <c r="BI97" t="inlineStr">
        <is>
          <t/>
        </is>
      </c>
      <c r="BJ97" t="inlineStr">
        <is>
          <t/>
        </is>
      </c>
      <c r="BK97" t="inlineStr">
        <is>
          <t/>
        </is>
      </c>
      <c r="BL97" t="inlineStr">
        <is>
          <t/>
        </is>
      </c>
      <c r="BM97" t="inlineStr">
        <is>
          <t/>
        </is>
      </c>
      <c r="BN97" t="inlineStr">
        <is>
          <t/>
        </is>
      </c>
      <c r="BO97" t="inlineStr">
        <is>
          <t/>
        </is>
      </c>
      <c r="BP97" t="inlineStr">
        <is>
          <t/>
        </is>
      </c>
      <c r="BQ97" t="inlineStr">
        <is>
          <t/>
        </is>
      </c>
      <c r="BR97" t="inlineStr">
        <is>
          <t/>
        </is>
      </c>
      <c r="BS97" t="inlineStr">
        <is>
          <t/>
        </is>
      </c>
      <c r="BT97" t="inlineStr">
        <is>
          <t/>
        </is>
      </c>
      <c r="BU97" t="inlineStr">
        <is>
          <t/>
        </is>
      </c>
      <c r="BV97" t="inlineStr">
        <is>
          <t/>
        </is>
      </c>
      <c r="BW97" t="inlineStr">
        <is>
          <t/>
        </is>
      </c>
      <c r="BX97" t="inlineStr">
        <is>
          <t/>
        </is>
      </c>
      <c r="BY97" t="inlineStr">
        <is>
          <t/>
        </is>
      </c>
      <c r="BZ97" s="2" t="inlineStr">
        <is>
          <t>wysięk|
wysięk metanu</t>
        </is>
      </c>
      <c r="CA97" s="2" t="inlineStr">
        <is>
          <t>3|
3</t>
        </is>
      </c>
      <c r="CB97" s="2" t="inlineStr">
        <is>
          <t xml:space="preserve">|
</t>
        </is>
      </c>
      <c r="CC97" t="inlineStr">
        <is>
          <t>ujście niskotemperaturowych (do kilkudziesięciu 0C) roztworów zdominowanych przez metan (lub, rzadziej, wyższe węglowodory), związane z obszarami o wzmożonej akumulacji materii organicznej i aktywnej tektonice</t>
        </is>
      </c>
      <c r="CD97" t="inlineStr">
        <is>
          <t/>
        </is>
      </c>
      <c r="CE97" t="inlineStr">
        <is>
          <t/>
        </is>
      </c>
      <c r="CF97" t="inlineStr">
        <is>
          <t/>
        </is>
      </c>
      <c r="CG97" t="inlineStr">
        <is>
          <t/>
        </is>
      </c>
      <c r="CH97" t="inlineStr">
        <is>
          <t/>
        </is>
      </c>
      <c r="CI97" t="inlineStr">
        <is>
          <t/>
        </is>
      </c>
      <c r="CJ97" t="inlineStr">
        <is>
          <t/>
        </is>
      </c>
      <c r="CK97" t="inlineStr">
        <is>
          <t/>
        </is>
      </c>
      <c r="CL97" t="inlineStr">
        <is>
          <t/>
        </is>
      </c>
      <c r="CM97" t="inlineStr">
        <is>
          <t/>
        </is>
      </c>
      <c r="CN97" t="inlineStr">
        <is>
          <t/>
        </is>
      </c>
      <c r="CO97" t="inlineStr">
        <is>
          <t/>
        </is>
      </c>
      <c r="CP97" s="2" t="inlineStr">
        <is>
          <t>hladni izvir</t>
        </is>
      </c>
      <c r="CQ97" s="2" t="inlineStr">
        <is>
          <t>3</t>
        </is>
      </c>
      <c r="CR97" s="2" t="inlineStr">
        <is>
          <t/>
        </is>
      </c>
      <c r="CS97" t="inlineStr">
        <is>
          <t/>
        </is>
      </c>
      <c r="CT97" t="inlineStr">
        <is>
          <t/>
        </is>
      </c>
      <c r="CU97" t="inlineStr">
        <is>
          <t/>
        </is>
      </c>
      <c r="CV97" t="inlineStr">
        <is>
          <t/>
        </is>
      </c>
      <c r="CW97" t="inlineStr">
        <is>
          <t/>
        </is>
      </c>
    </row>
    <row r="98">
      <c r="A98" s="1" t="str">
        <f>HYPERLINK("https://iate.europa.eu/entry/result/3629416/all", "3629416")</f>
        <v>3629416</v>
      </c>
      <c r="B98" t="inlineStr">
        <is>
          <t>ENVIRONMENT</t>
        </is>
      </c>
      <c r="C98" t="inlineStr">
        <is>
          <t>ENVIRONMENT|natural environment|physical environment|aquatic environment|marine environment</t>
        </is>
      </c>
      <c r="D98" t="inlineStr">
        <is>
          <t>yes</t>
        </is>
      </c>
      <c r="E98" t="inlineStr">
        <is>
          <t/>
        </is>
      </c>
      <c r="F98" t="inlineStr">
        <is>
          <t/>
        </is>
      </c>
      <c r="G98" t="inlineStr">
        <is>
          <t/>
        </is>
      </c>
      <c r="H98" t="inlineStr">
        <is>
          <t/>
        </is>
      </c>
      <c r="I98" t="inlineStr">
        <is>
          <t/>
        </is>
      </c>
      <c r="J98" t="inlineStr">
        <is>
          <t/>
        </is>
      </c>
      <c r="K98" t="inlineStr">
        <is>
          <t/>
        </is>
      </c>
      <c r="L98" t="inlineStr">
        <is>
          <t/>
        </is>
      </c>
      <c r="M98" t="inlineStr">
        <is>
          <t/>
        </is>
      </c>
      <c r="N98" t="inlineStr">
        <is>
          <t/>
        </is>
      </c>
      <c r="O98" t="inlineStr">
        <is>
          <t/>
        </is>
      </c>
      <c r="P98" t="inlineStr">
        <is>
          <t/>
        </is>
      </c>
      <c r="Q98" t="inlineStr">
        <is>
          <t/>
        </is>
      </c>
      <c r="R98" t="inlineStr">
        <is>
          <t/>
        </is>
      </c>
      <c r="S98" t="inlineStr">
        <is>
          <t/>
        </is>
      </c>
      <c r="T98" t="inlineStr">
        <is>
          <t/>
        </is>
      </c>
      <c r="U98" t="inlineStr">
        <is>
          <t/>
        </is>
      </c>
      <c r="V98" s="2" t="inlineStr">
        <is>
          <t>υποπαραλιακός</t>
        </is>
      </c>
      <c r="W98" s="2" t="inlineStr">
        <is>
          <t>3</t>
        </is>
      </c>
      <c r="X98" s="2" t="inlineStr">
        <is>
          <t/>
        </is>
      </c>
      <c r="Y98" t="inlineStr">
        <is>
          <t>που αναφέρεται στο τμήμα υποπαραλιακής περιοχής όπου στους στραμμένους προς τα επάνω βράχους κυριαρχούν τα όρθια φύκη, συνήθως &lt;a href="https://iate.europa.eu/entry/result/1860392/en-el" target="_blank"&gt;λαμινάριες&lt;/a&gt;</t>
        </is>
      </c>
      <c r="Z98" s="2" t="inlineStr">
        <is>
          <t>infralittoral</t>
        </is>
      </c>
      <c r="AA98" s="2" t="inlineStr">
        <is>
          <t>3</t>
        </is>
      </c>
      <c r="AB98" s="2" t="inlineStr">
        <is>
          <t/>
        </is>
      </c>
      <c r="AC98" t="inlineStr">
        <is>
          <t>referring to the subzone of the sublittoral in which upward-facing rocks are dominated by erect algae, typically kelps</t>
        </is>
      </c>
      <c r="AD98" t="inlineStr">
        <is>
          <t/>
        </is>
      </c>
      <c r="AE98" t="inlineStr">
        <is>
          <t/>
        </is>
      </c>
      <c r="AF98" t="inlineStr">
        <is>
          <t/>
        </is>
      </c>
      <c r="AG98" t="inlineStr">
        <is>
          <t/>
        </is>
      </c>
      <c r="AH98" t="inlineStr">
        <is>
          <t/>
        </is>
      </c>
      <c r="AI98" t="inlineStr">
        <is>
          <t/>
        </is>
      </c>
      <c r="AJ98" t="inlineStr">
        <is>
          <t/>
        </is>
      </c>
      <c r="AK98" t="inlineStr">
        <is>
          <t/>
        </is>
      </c>
      <c r="AL98" t="inlineStr">
        <is>
          <t/>
        </is>
      </c>
      <c r="AM98" t="inlineStr">
        <is>
          <t/>
        </is>
      </c>
      <c r="AN98" t="inlineStr">
        <is>
          <t/>
        </is>
      </c>
      <c r="AO98" t="inlineStr">
        <is>
          <t/>
        </is>
      </c>
      <c r="AP98" s="2" t="inlineStr">
        <is>
          <t>infralittoral</t>
        </is>
      </c>
      <c r="AQ98" s="2" t="inlineStr">
        <is>
          <t>3</t>
        </is>
      </c>
      <c r="AR98" s="2" t="inlineStr">
        <is>
          <t/>
        </is>
      </c>
      <c r="AS98" t="inlineStr">
        <is>
          <t/>
        </is>
      </c>
      <c r="AT98" s="2" t="inlineStr">
        <is>
          <t>infrea-chladachúil</t>
        </is>
      </c>
      <c r="AU98" s="2" t="inlineStr">
        <is>
          <t>3</t>
        </is>
      </c>
      <c r="AV98" s="2" t="inlineStr">
        <is>
          <t/>
        </is>
      </c>
      <c r="AW98" t="inlineStr">
        <is>
          <t/>
        </is>
      </c>
      <c r="AX98" t="inlineStr">
        <is>
          <t/>
        </is>
      </c>
      <c r="AY98" t="inlineStr">
        <is>
          <t/>
        </is>
      </c>
      <c r="AZ98" t="inlineStr">
        <is>
          <t/>
        </is>
      </c>
      <c r="BA98" t="inlineStr">
        <is>
          <t/>
        </is>
      </c>
      <c r="BB98" t="inlineStr">
        <is>
          <t/>
        </is>
      </c>
      <c r="BC98" t="inlineStr">
        <is>
          <t/>
        </is>
      </c>
      <c r="BD98" t="inlineStr">
        <is>
          <t/>
        </is>
      </c>
      <c r="BE98" t="inlineStr">
        <is>
          <t/>
        </is>
      </c>
      <c r="BF98" t="inlineStr">
        <is>
          <t/>
        </is>
      </c>
      <c r="BG98" t="inlineStr">
        <is>
          <t/>
        </is>
      </c>
      <c r="BH98" t="inlineStr">
        <is>
          <t/>
        </is>
      </c>
      <c r="BI98" t="inlineStr">
        <is>
          <t/>
        </is>
      </c>
      <c r="BJ98" s="2" t="inlineStr">
        <is>
          <t>infralitoralė</t>
        </is>
      </c>
      <c r="BK98" s="2" t="inlineStr">
        <is>
          <t>3</t>
        </is>
      </c>
      <c r="BL98" s="2" t="inlineStr">
        <is>
          <t/>
        </is>
      </c>
      <c r="BM98" t="inlineStr">
        <is>
          <t/>
        </is>
      </c>
      <c r="BN98" t="inlineStr">
        <is>
          <t/>
        </is>
      </c>
      <c r="BO98" t="inlineStr">
        <is>
          <t/>
        </is>
      </c>
      <c r="BP98" t="inlineStr">
        <is>
          <t/>
        </is>
      </c>
      <c r="BQ98" t="inlineStr">
        <is>
          <t/>
        </is>
      </c>
      <c r="BR98" t="inlineStr">
        <is>
          <t/>
        </is>
      </c>
      <c r="BS98" t="inlineStr">
        <is>
          <t/>
        </is>
      </c>
      <c r="BT98" t="inlineStr">
        <is>
          <t/>
        </is>
      </c>
      <c r="BU98" t="inlineStr">
        <is>
          <t/>
        </is>
      </c>
      <c r="BV98" t="inlineStr">
        <is>
          <t/>
        </is>
      </c>
      <c r="BW98" t="inlineStr">
        <is>
          <t/>
        </is>
      </c>
      <c r="BX98" t="inlineStr">
        <is>
          <t/>
        </is>
      </c>
      <c r="BY98" t="inlineStr">
        <is>
          <t/>
        </is>
      </c>
      <c r="BZ98" s="2" t="inlineStr">
        <is>
          <t>infralitoralny|
infralitoral</t>
        </is>
      </c>
      <c r="CA98" s="2" t="inlineStr">
        <is>
          <t>3|
3</t>
        </is>
      </c>
      <c r="CB98" s="2" t="inlineStr">
        <is>
          <t xml:space="preserve">|
</t>
        </is>
      </c>
      <c r="CC98" t="inlineStr">
        <is>
          <t>z podwodnej strefy dna morskiego z roślinnością</t>
        </is>
      </c>
      <c r="CD98" s="2" t="inlineStr">
        <is>
          <t>infralitoral</t>
        </is>
      </c>
      <c r="CE98" s="2" t="inlineStr">
        <is>
          <t>3</t>
        </is>
      </c>
      <c r="CF98" s="2" t="inlineStr">
        <is>
          <t/>
        </is>
      </c>
      <c r="CG98" t="inlineStr">
        <is>
          <t>Zona que se estende desde o limite inferior da zona mediolitoral até à profundidade compatível com a existência de algas fotófilas ou das angiospérmicas marinhas.</t>
        </is>
      </c>
      <c r="CH98" t="inlineStr">
        <is>
          <t/>
        </is>
      </c>
      <c r="CI98" t="inlineStr">
        <is>
          <t/>
        </is>
      </c>
      <c r="CJ98" t="inlineStr">
        <is>
          <t/>
        </is>
      </c>
      <c r="CK98" t="inlineStr">
        <is>
          <t/>
        </is>
      </c>
      <c r="CL98" t="inlineStr">
        <is>
          <t/>
        </is>
      </c>
      <c r="CM98" t="inlineStr">
        <is>
          <t/>
        </is>
      </c>
      <c r="CN98" t="inlineStr">
        <is>
          <t/>
        </is>
      </c>
      <c r="CO98" t="inlineStr">
        <is>
          <t/>
        </is>
      </c>
      <c r="CP98" s="2" t="inlineStr">
        <is>
          <t>infralitoralen</t>
        </is>
      </c>
      <c r="CQ98" s="2" t="inlineStr">
        <is>
          <t>3</t>
        </is>
      </c>
      <c r="CR98" s="2" t="inlineStr">
        <is>
          <t/>
        </is>
      </c>
      <c r="CS98" t="inlineStr">
        <is>
          <t/>
        </is>
      </c>
      <c r="CT98" t="inlineStr">
        <is>
          <t/>
        </is>
      </c>
      <c r="CU98" t="inlineStr">
        <is>
          <t/>
        </is>
      </c>
      <c r="CV98" t="inlineStr">
        <is>
          <t/>
        </is>
      </c>
      <c r="CW98" t="inlineStr">
        <is>
          <t/>
        </is>
      </c>
    </row>
    <row r="99">
      <c r="A99" s="1" t="str">
        <f>HYPERLINK("https://iate.europa.eu/entry/result/3629417/all", "3629417")</f>
        <v>3629417</v>
      </c>
      <c r="B99" t="inlineStr">
        <is>
          <t>ENVIRONMENT</t>
        </is>
      </c>
      <c r="C99" t="inlineStr">
        <is>
          <t>ENVIRONMENT|natural environment|physical environment|aquatic environment|marine environment</t>
        </is>
      </c>
      <c r="D99" t="inlineStr">
        <is>
          <t>yes</t>
        </is>
      </c>
      <c r="E99" t="inlineStr">
        <is>
          <t/>
        </is>
      </c>
      <c r="F99" t="inlineStr">
        <is>
          <t/>
        </is>
      </c>
      <c r="G99" t="inlineStr">
        <is>
          <t/>
        </is>
      </c>
      <c r="H99" t="inlineStr">
        <is>
          <t/>
        </is>
      </c>
      <c r="I99" t="inlineStr">
        <is>
          <t/>
        </is>
      </c>
      <c r="J99" t="inlineStr">
        <is>
          <t/>
        </is>
      </c>
      <c r="K99" t="inlineStr">
        <is>
          <t/>
        </is>
      </c>
      <c r="L99" t="inlineStr">
        <is>
          <t/>
        </is>
      </c>
      <c r="M99" t="inlineStr">
        <is>
          <t/>
        </is>
      </c>
      <c r="N99" t="inlineStr">
        <is>
          <t/>
        </is>
      </c>
      <c r="O99" t="inlineStr">
        <is>
          <t/>
        </is>
      </c>
      <c r="P99" t="inlineStr">
        <is>
          <t/>
        </is>
      </c>
      <c r="Q99" t="inlineStr">
        <is>
          <t/>
        </is>
      </c>
      <c r="R99" t="inlineStr">
        <is>
          <t/>
        </is>
      </c>
      <c r="S99" t="inlineStr">
        <is>
          <t/>
        </is>
      </c>
      <c r="T99" t="inlineStr">
        <is>
          <t/>
        </is>
      </c>
      <c r="U99" t="inlineStr">
        <is>
          <t/>
        </is>
      </c>
      <c r="V99" s="2" t="inlineStr">
        <is>
          <t>υδατική παράκτια ζώνη</t>
        </is>
      </c>
      <c r="W99" s="2" t="inlineStr">
        <is>
          <t>3</t>
        </is>
      </c>
      <c r="X99" s="2" t="inlineStr">
        <is>
          <t/>
        </is>
      </c>
      <c r="Y99" t="inlineStr">
        <is>
          <t>διαπαλιρροϊκή ζώνη και τα συνδεδεμένα με αυτήν ενδιαιτήματα</t>
        </is>
      </c>
      <c r="Z99" s="2" t="inlineStr">
        <is>
          <t>hydrolittoral</t>
        </is>
      </c>
      <c r="AA99" s="2" t="inlineStr">
        <is>
          <t>3</t>
        </is>
      </c>
      <c r="AB99" s="2" t="inlineStr">
        <is>
          <t/>
        </is>
      </c>
      <c r="AC99" t="inlineStr">
        <is>
          <t>referring to the intertidal
zone and associated habitats in the Baltic sea</t>
        </is>
      </c>
      <c r="AD99" t="inlineStr">
        <is>
          <t/>
        </is>
      </c>
      <c r="AE99" t="inlineStr">
        <is>
          <t/>
        </is>
      </c>
      <c r="AF99" t="inlineStr">
        <is>
          <t/>
        </is>
      </c>
      <c r="AG99" t="inlineStr">
        <is>
          <t/>
        </is>
      </c>
      <c r="AH99" t="inlineStr">
        <is>
          <t/>
        </is>
      </c>
      <c r="AI99" t="inlineStr">
        <is>
          <t/>
        </is>
      </c>
      <c r="AJ99" t="inlineStr">
        <is>
          <t/>
        </is>
      </c>
      <c r="AK99" t="inlineStr">
        <is>
          <t/>
        </is>
      </c>
      <c r="AL99" t="inlineStr">
        <is>
          <t/>
        </is>
      </c>
      <c r="AM99" t="inlineStr">
        <is>
          <t/>
        </is>
      </c>
      <c r="AN99" t="inlineStr">
        <is>
          <t/>
        </is>
      </c>
      <c r="AO99" t="inlineStr">
        <is>
          <t/>
        </is>
      </c>
      <c r="AP99" t="inlineStr">
        <is>
          <t/>
        </is>
      </c>
      <c r="AQ99" t="inlineStr">
        <is>
          <t/>
        </is>
      </c>
      <c r="AR99" t="inlineStr">
        <is>
          <t/>
        </is>
      </c>
      <c r="AS99" t="inlineStr">
        <is>
          <t/>
        </is>
      </c>
      <c r="AT99" s="2" t="inlineStr">
        <is>
          <t>hidreacladachúil</t>
        </is>
      </c>
      <c r="AU99" s="2" t="inlineStr">
        <is>
          <t>3</t>
        </is>
      </c>
      <c r="AV99" s="2" t="inlineStr">
        <is>
          <t/>
        </is>
      </c>
      <c r="AW99" t="inlineStr">
        <is>
          <t/>
        </is>
      </c>
      <c r="AX99" t="inlineStr">
        <is>
          <t/>
        </is>
      </c>
      <c r="AY99" t="inlineStr">
        <is>
          <t/>
        </is>
      </c>
      <c r="AZ99" t="inlineStr">
        <is>
          <t/>
        </is>
      </c>
      <c r="BA99" t="inlineStr">
        <is>
          <t/>
        </is>
      </c>
      <c r="BB99" t="inlineStr">
        <is>
          <t/>
        </is>
      </c>
      <c r="BC99" t="inlineStr">
        <is>
          <t/>
        </is>
      </c>
      <c r="BD99" t="inlineStr">
        <is>
          <t/>
        </is>
      </c>
      <c r="BE99" t="inlineStr">
        <is>
          <t/>
        </is>
      </c>
      <c r="BF99" t="inlineStr">
        <is>
          <t/>
        </is>
      </c>
      <c r="BG99" t="inlineStr">
        <is>
          <t/>
        </is>
      </c>
      <c r="BH99" t="inlineStr">
        <is>
          <t/>
        </is>
      </c>
      <c r="BI99" t="inlineStr">
        <is>
          <t/>
        </is>
      </c>
      <c r="BJ99" s="2" t="inlineStr">
        <is>
          <t>hidrolitoralė</t>
        </is>
      </c>
      <c r="BK99" s="2" t="inlineStr">
        <is>
          <t>3</t>
        </is>
      </c>
      <c r="BL99" s="2" t="inlineStr">
        <is>
          <t/>
        </is>
      </c>
      <c r="BM99" t="inlineStr">
        <is>
          <t/>
        </is>
      </c>
      <c r="BN99" t="inlineStr">
        <is>
          <t/>
        </is>
      </c>
      <c r="BO99" t="inlineStr">
        <is>
          <t/>
        </is>
      </c>
      <c r="BP99" t="inlineStr">
        <is>
          <t/>
        </is>
      </c>
      <c r="BQ99" t="inlineStr">
        <is>
          <t/>
        </is>
      </c>
      <c r="BR99" t="inlineStr">
        <is>
          <t/>
        </is>
      </c>
      <c r="BS99" t="inlineStr">
        <is>
          <t/>
        </is>
      </c>
      <c r="BT99" t="inlineStr">
        <is>
          <t/>
        </is>
      </c>
      <c r="BU99" t="inlineStr">
        <is>
          <t/>
        </is>
      </c>
      <c r="BV99" t="inlineStr">
        <is>
          <t/>
        </is>
      </c>
      <c r="BW99" t="inlineStr">
        <is>
          <t/>
        </is>
      </c>
      <c r="BX99" t="inlineStr">
        <is>
          <t/>
        </is>
      </c>
      <c r="BY99" t="inlineStr">
        <is>
          <t/>
        </is>
      </c>
      <c r="BZ99" s="2" t="inlineStr">
        <is>
          <t>hydrolitoral</t>
        </is>
      </c>
      <c r="CA99" s="2" t="inlineStr">
        <is>
          <t>3</t>
        </is>
      </c>
      <c r="CB99" s="2" t="inlineStr">
        <is>
          <t/>
        </is>
      </c>
      <c r="CC99" t="inlineStr">
        <is>
          <t>pochodzący z części strefy litoralu przykrytej wodą przy średnim stanie poziomu morza</t>
        </is>
      </c>
      <c r="CD99" t="inlineStr">
        <is>
          <t/>
        </is>
      </c>
      <c r="CE99" t="inlineStr">
        <is>
          <t/>
        </is>
      </c>
      <c r="CF99" t="inlineStr">
        <is>
          <t/>
        </is>
      </c>
      <c r="CG99" t="inlineStr">
        <is>
          <t/>
        </is>
      </c>
      <c r="CH99" t="inlineStr">
        <is>
          <t/>
        </is>
      </c>
      <c r="CI99" t="inlineStr">
        <is>
          <t/>
        </is>
      </c>
      <c r="CJ99" t="inlineStr">
        <is>
          <t/>
        </is>
      </c>
      <c r="CK99" t="inlineStr">
        <is>
          <t/>
        </is>
      </c>
      <c r="CL99" t="inlineStr">
        <is>
          <t/>
        </is>
      </c>
      <c r="CM99" t="inlineStr">
        <is>
          <t/>
        </is>
      </c>
      <c r="CN99" t="inlineStr">
        <is>
          <t/>
        </is>
      </c>
      <c r="CO99" t="inlineStr">
        <is>
          <t/>
        </is>
      </c>
      <c r="CP99" s="2" t="inlineStr">
        <is>
          <t>hidrolitoralen</t>
        </is>
      </c>
      <c r="CQ99" s="2" t="inlineStr">
        <is>
          <t>3</t>
        </is>
      </c>
      <c r="CR99" s="2" t="inlineStr">
        <is>
          <t/>
        </is>
      </c>
      <c r="CS99" t="inlineStr">
        <is>
          <t/>
        </is>
      </c>
      <c r="CT99" t="inlineStr">
        <is>
          <t/>
        </is>
      </c>
      <c r="CU99" t="inlineStr">
        <is>
          <t/>
        </is>
      </c>
      <c r="CV99" t="inlineStr">
        <is>
          <t/>
        </is>
      </c>
      <c r="CW99" t="inlineStr">
        <is>
          <t/>
        </is>
      </c>
    </row>
    <row r="100">
      <c r="A100" s="1" t="str">
        <f>HYPERLINK("https://iate.europa.eu/entry/result/3629479/all", "3629479")</f>
        <v>3629479</v>
      </c>
      <c r="B100" t="inlineStr">
        <is>
          <t>SCIENCE</t>
        </is>
      </c>
      <c r="C100" t="inlineStr">
        <is>
          <t>SCIENCE|natural and applied sciences|earth sciences|soil science|soil type</t>
        </is>
      </c>
      <c r="D100" t="inlineStr">
        <is>
          <t>yes</t>
        </is>
      </c>
      <c r="E100" t="inlineStr">
        <is>
          <t/>
        </is>
      </c>
      <c r="F100" t="inlineStr">
        <is>
          <t/>
        </is>
      </c>
      <c r="G100" t="inlineStr">
        <is>
          <t/>
        </is>
      </c>
      <c r="H100" t="inlineStr">
        <is>
          <t/>
        </is>
      </c>
      <c r="I100" t="inlineStr">
        <is>
          <t/>
        </is>
      </c>
      <c r="J100" t="inlineStr">
        <is>
          <t/>
        </is>
      </c>
      <c r="K100" t="inlineStr">
        <is>
          <t/>
        </is>
      </c>
      <c r="L100" t="inlineStr">
        <is>
          <t/>
        </is>
      </c>
      <c r="M100" t="inlineStr">
        <is>
          <t/>
        </is>
      </c>
      <c r="N100" t="inlineStr">
        <is>
          <t/>
        </is>
      </c>
      <c r="O100" t="inlineStr">
        <is>
          <t/>
        </is>
      </c>
      <c r="P100" t="inlineStr">
        <is>
          <t/>
        </is>
      </c>
      <c r="Q100" t="inlineStr">
        <is>
          <t/>
        </is>
      </c>
      <c r="R100" t="inlineStr">
        <is>
          <t/>
        </is>
      </c>
      <c r="S100" t="inlineStr">
        <is>
          <t/>
        </is>
      </c>
      <c r="T100" t="inlineStr">
        <is>
          <t/>
        </is>
      </c>
      <c r="U100" t="inlineStr">
        <is>
          <t/>
        </is>
      </c>
      <c r="V100" s="2" t="inlineStr">
        <is>
          <t>ανόργανα εδάφη καλλιεργήσιμων εκτάσεων</t>
        </is>
      </c>
      <c r="W100" s="2" t="inlineStr">
        <is>
          <t>3</t>
        </is>
      </c>
      <c r="X100" s="2" t="inlineStr">
        <is>
          <t/>
        </is>
      </c>
      <c r="Y100" t="inlineStr">
        <is>
          <t>έδαφος περιεκτικότητας λιγότερο από 30% σε οργανική ύλη (ανόργανο έδαφος) το οποίο χρησιμοποιείται για καλλιέργεια</t>
        </is>
      </c>
      <c r="Z100" s="2" t="inlineStr">
        <is>
          <t>cropland mineral soil</t>
        </is>
      </c>
      <c r="AA100" s="2" t="inlineStr">
        <is>
          <t>3</t>
        </is>
      </c>
      <c r="AB100" s="2" t="inlineStr">
        <is>
          <t/>
        </is>
      </c>
      <c r="AC100" t="inlineStr">
        <is>
          <t>soil containing less than 30% organic matter (mineral soil) used as cropland</t>
        </is>
      </c>
      <c r="AD100" t="inlineStr">
        <is>
          <t/>
        </is>
      </c>
      <c r="AE100" t="inlineStr">
        <is>
          <t/>
        </is>
      </c>
      <c r="AF100" t="inlineStr">
        <is>
          <t/>
        </is>
      </c>
      <c r="AG100" t="inlineStr">
        <is>
          <t/>
        </is>
      </c>
      <c r="AH100" t="inlineStr">
        <is>
          <t/>
        </is>
      </c>
      <c r="AI100" t="inlineStr">
        <is>
          <t/>
        </is>
      </c>
      <c r="AJ100" t="inlineStr">
        <is>
          <t/>
        </is>
      </c>
      <c r="AK100" t="inlineStr">
        <is>
          <t/>
        </is>
      </c>
      <c r="AL100" t="inlineStr">
        <is>
          <t/>
        </is>
      </c>
      <c r="AM100" t="inlineStr">
        <is>
          <t/>
        </is>
      </c>
      <c r="AN100" t="inlineStr">
        <is>
          <t/>
        </is>
      </c>
      <c r="AO100" t="inlineStr">
        <is>
          <t/>
        </is>
      </c>
      <c r="AP100" t="inlineStr">
        <is>
          <t/>
        </is>
      </c>
      <c r="AQ100" t="inlineStr">
        <is>
          <t/>
        </is>
      </c>
      <c r="AR100" t="inlineStr">
        <is>
          <t/>
        </is>
      </c>
      <c r="AS100" t="inlineStr">
        <is>
          <t/>
        </is>
      </c>
      <c r="AT100" s="2" t="inlineStr">
        <is>
          <t>ithir mhianrach talaimh curaíochta</t>
        </is>
      </c>
      <c r="AU100" s="2" t="inlineStr">
        <is>
          <t>3</t>
        </is>
      </c>
      <c r="AV100" s="2" t="inlineStr">
        <is>
          <t/>
        </is>
      </c>
      <c r="AW100" t="inlineStr">
        <is>
          <t/>
        </is>
      </c>
      <c r="AX100" t="inlineStr">
        <is>
          <t/>
        </is>
      </c>
      <c r="AY100" t="inlineStr">
        <is>
          <t/>
        </is>
      </c>
      <c r="AZ100" t="inlineStr">
        <is>
          <t/>
        </is>
      </c>
      <c r="BA100" t="inlineStr">
        <is>
          <t/>
        </is>
      </c>
      <c r="BB100" t="inlineStr">
        <is>
          <t/>
        </is>
      </c>
      <c r="BC100" t="inlineStr">
        <is>
          <t/>
        </is>
      </c>
      <c r="BD100" t="inlineStr">
        <is>
          <t/>
        </is>
      </c>
      <c r="BE100" t="inlineStr">
        <is>
          <t/>
        </is>
      </c>
      <c r="BF100" t="inlineStr">
        <is>
          <t/>
        </is>
      </c>
      <c r="BG100" t="inlineStr">
        <is>
          <t/>
        </is>
      </c>
      <c r="BH100" t="inlineStr">
        <is>
          <t/>
        </is>
      </c>
      <c r="BI100" t="inlineStr">
        <is>
          <t/>
        </is>
      </c>
      <c r="BJ100" s="2" t="inlineStr">
        <is>
          <t>pasėlių mineralinis dirvožemis</t>
        </is>
      </c>
      <c r="BK100" s="2" t="inlineStr">
        <is>
          <t>3</t>
        </is>
      </c>
      <c r="BL100" s="2" t="inlineStr">
        <is>
          <t/>
        </is>
      </c>
      <c r="BM100" t="inlineStr">
        <is>
          <t/>
        </is>
      </c>
      <c r="BN100" t="inlineStr">
        <is>
          <t/>
        </is>
      </c>
      <c r="BO100" t="inlineStr">
        <is>
          <t/>
        </is>
      </c>
      <c r="BP100" t="inlineStr">
        <is>
          <t/>
        </is>
      </c>
      <c r="BQ100" t="inlineStr">
        <is>
          <t/>
        </is>
      </c>
      <c r="BR100" t="inlineStr">
        <is>
          <t/>
        </is>
      </c>
      <c r="BS100" t="inlineStr">
        <is>
          <t/>
        </is>
      </c>
      <c r="BT100" t="inlineStr">
        <is>
          <t/>
        </is>
      </c>
      <c r="BU100" t="inlineStr">
        <is>
          <t/>
        </is>
      </c>
      <c r="BV100" t="inlineStr">
        <is>
          <t/>
        </is>
      </c>
      <c r="BW100" t="inlineStr">
        <is>
          <t/>
        </is>
      </c>
      <c r="BX100" t="inlineStr">
        <is>
          <t/>
        </is>
      </c>
      <c r="BY100" t="inlineStr">
        <is>
          <t/>
        </is>
      </c>
      <c r="BZ100" s="2" t="inlineStr">
        <is>
          <t>gleba mineralna gruntów uprawnych</t>
        </is>
      </c>
      <c r="CA100" s="2" t="inlineStr">
        <is>
          <t>3</t>
        </is>
      </c>
      <c r="CB100" s="2" t="inlineStr">
        <is>
          <t/>
        </is>
      </c>
      <c r="CC100" t="inlineStr">
        <is>
          <t>gleba wierająca mniej niż 30% materii organicznej, wykorzystywana jako grunt uprawny</t>
        </is>
      </c>
      <c r="CD100" s="2" t="inlineStr">
        <is>
          <t>solo agrícola mineral</t>
        </is>
      </c>
      <c r="CE100" s="2" t="inlineStr">
        <is>
          <t>3</t>
        </is>
      </c>
      <c r="CF100" s="2" t="inlineStr">
        <is>
          <t/>
        </is>
      </c>
      <c r="CG100" t="inlineStr">
        <is>
          <t>Solo que contém menos de 30% de matéria orgânica (solo mineral) que é utilizado como solo agrícola.</t>
        </is>
      </c>
      <c r="CH100" t="inlineStr">
        <is>
          <t/>
        </is>
      </c>
      <c r="CI100" t="inlineStr">
        <is>
          <t/>
        </is>
      </c>
      <c r="CJ100" t="inlineStr">
        <is>
          <t/>
        </is>
      </c>
      <c r="CK100" t="inlineStr">
        <is>
          <t/>
        </is>
      </c>
      <c r="CL100" t="inlineStr">
        <is>
          <t/>
        </is>
      </c>
      <c r="CM100" t="inlineStr">
        <is>
          <t/>
        </is>
      </c>
      <c r="CN100" t="inlineStr">
        <is>
          <t/>
        </is>
      </c>
      <c r="CO100" t="inlineStr">
        <is>
          <t/>
        </is>
      </c>
      <c r="CP100" s="2" t="inlineStr">
        <is>
          <t>obdelovalna mineralna tla</t>
        </is>
      </c>
      <c r="CQ100" s="2" t="inlineStr">
        <is>
          <t>3</t>
        </is>
      </c>
      <c r="CR100" s="2" t="inlineStr">
        <is>
          <t/>
        </is>
      </c>
      <c r="CS100" t="inlineStr">
        <is>
          <t/>
        </is>
      </c>
      <c r="CT100" t="inlineStr">
        <is>
          <t/>
        </is>
      </c>
      <c r="CU100" t="inlineStr">
        <is>
          <t/>
        </is>
      </c>
      <c r="CV100" t="inlineStr">
        <is>
          <t/>
        </is>
      </c>
      <c r="CW100" t="inlineStr">
        <is>
          <t/>
        </is>
      </c>
    </row>
    <row r="101">
      <c r="A101" s="1" t="str">
        <f>HYPERLINK("https://iate.europa.eu/entry/result/3629486/all", "3629486")</f>
        <v>3629486</v>
      </c>
      <c r="B101" t="inlineStr">
        <is>
          <t>ENVIRONMENT</t>
        </is>
      </c>
      <c r="C101" t="inlineStr">
        <is>
          <t>ENVIRONMENT|natural environment|physical environment|aquatic environment|marine environment</t>
        </is>
      </c>
      <c r="D101" t="inlineStr">
        <is>
          <t>yes</t>
        </is>
      </c>
      <c r="E101" t="inlineStr">
        <is>
          <t/>
        </is>
      </c>
      <c r="F101" t="inlineStr">
        <is>
          <t/>
        </is>
      </c>
      <c r="G101" t="inlineStr">
        <is>
          <t/>
        </is>
      </c>
      <c r="H101" t="inlineStr">
        <is>
          <t/>
        </is>
      </c>
      <c r="I101" t="inlineStr">
        <is>
          <t/>
        </is>
      </c>
      <c r="J101" t="inlineStr">
        <is>
          <t/>
        </is>
      </c>
      <c r="K101" t="inlineStr">
        <is>
          <t/>
        </is>
      </c>
      <c r="L101" t="inlineStr">
        <is>
          <t/>
        </is>
      </c>
      <c r="M101" t="inlineStr">
        <is>
          <t/>
        </is>
      </c>
      <c r="N101" t="inlineStr">
        <is>
          <t/>
        </is>
      </c>
      <c r="O101" t="inlineStr">
        <is>
          <t/>
        </is>
      </c>
      <c r="P101" t="inlineStr">
        <is>
          <t/>
        </is>
      </c>
      <c r="Q101" t="inlineStr">
        <is>
          <t/>
        </is>
      </c>
      <c r="R101" t="inlineStr">
        <is>
          <t/>
        </is>
      </c>
      <c r="S101" t="inlineStr">
        <is>
          <t/>
        </is>
      </c>
      <c r="T101" t="inlineStr">
        <is>
          <t/>
        </is>
      </c>
      <c r="U101" t="inlineStr">
        <is>
          <t/>
        </is>
      </c>
      <c r="V101" s="2" t="inlineStr">
        <is>
          <t>ύφαλος με κροκάλες</t>
        </is>
      </c>
      <c r="W101" s="2" t="inlineStr">
        <is>
          <t>3</t>
        </is>
      </c>
      <c r="X101" s="2" t="inlineStr">
        <is>
          <t/>
        </is>
      </c>
      <c r="Y101" t="inlineStr">
        <is>
          <t>&lt;a href="https://iate.europa.eu/entry/result/1593724/en-el" target="_blank"&gt;ύφαλος&lt;/a&gt; που αποτελείται από &lt;a href="https://iate.europa.eu/entry/result/1407573/en-el" target="_blank"&gt;κροκάλες&lt;/a&gt;</t>
        </is>
      </c>
      <c r="Z101" s="2" t="inlineStr">
        <is>
          <t>boulder reef</t>
        </is>
      </c>
      <c r="AA101" s="2" t="inlineStr">
        <is>
          <t>3</t>
        </is>
      </c>
      <c r="AB101" s="2" t="inlineStr">
        <is>
          <t/>
        </is>
      </c>
      <c r="AC101" t="inlineStr">
        <is>
          <t>&lt;a href="https://iate.europa.eu/entry/result/1593724/en" target="_blank"&gt;reef&lt;/a&gt; made up of &lt;a href="https://iate.europa.eu/entry/result/1407573/en" target="_blank"&gt;boulders&lt;/a&gt;</t>
        </is>
      </c>
      <c r="AD101" t="inlineStr">
        <is>
          <t/>
        </is>
      </c>
      <c r="AE101" t="inlineStr">
        <is>
          <t/>
        </is>
      </c>
      <c r="AF101" t="inlineStr">
        <is>
          <t/>
        </is>
      </c>
      <c r="AG101" t="inlineStr">
        <is>
          <t/>
        </is>
      </c>
      <c r="AH101" t="inlineStr">
        <is>
          <t/>
        </is>
      </c>
      <c r="AI101" t="inlineStr">
        <is>
          <t/>
        </is>
      </c>
      <c r="AJ101" t="inlineStr">
        <is>
          <t/>
        </is>
      </c>
      <c r="AK101" t="inlineStr">
        <is>
          <t/>
        </is>
      </c>
      <c r="AL101" t="inlineStr">
        <is>
          <t/>
        </is>
      </c>
      <c r="AM101" t="inlineStr">
        <is>
          <t/>
        </is>
      </c>
      <c r="AN101" t="inlineStr">
        <is>
          <t/>
        </is>
      </c>
      <c r="AO101" t="inlineStr">
        <is>
          <t/>
        </is>
      </c>
      <c r="AP101" t="inlineStr">
        <is>
          <t/>
        </is>
      </c>
      <c r="AQ101" t="inlineStr">
        <is>
          <t/>
        </is>
      </c>
      <c r="AR101" t="inlineStr">
        <is>
          <t/>
        </is>
      </c>
      <c r="AS101" t="inlineStr">
        <is>
          <t/>
        </is>
      </c>
      <c r="AT101" s="2" t="inlineStr">
        <is>
          <t>sceir bollán</t>
        </is>
      </c>
      <c r="AU101" s="2" t="inlineStr">
        <is>
          <t>3</t>
        </is>
      </c>
      <c r="AV101" s="2" t="inlineStr">
        <is>
          <t/>
        </is>
      </c>
      <c r="AW101" t="inlineStr">
        <is>
          <t/>
        </is>
      </c>
      <c r="AX101" t="inlineStr">
        <is>
          <t/>
        </is>
      </c>
      <c r="AY101" t="inlineStr">
        <is>
          <t/>
        </is>
      </c>
      <c r="AZ101" t="inlineStr">
        <is>
          <t/>
        </is>
      </c>
      <c r="BA101" t="inlineStr">
        <is>
          <t/>
        </is>
      </c>
      <c r="BB101" t="inlineStr">
        <is>
          <t/>
        </is>
      </c>
      <c r="BC101" t="inlineStr">
        <is>
          <t/>
        </is>
      </c>
      <c r="BD101" t="inlineStr">
        <is>
          <t/>
        </is>
      </c>
      <c r="BE101" t="inlineStr">
        <is>
          <t/>
        </is>
      </c>
      <c r="BF101" t="inlineStr">
        <is>
          <t/>
        </is>
      </c>
      <c r="BG101" t="inlineStr">
        <is>
          <t/>
        </is>
      </c>
      <c r="BH101" t="inlineStr">
        <is>
          <t/>
        </is>
      </c>
      <c r="BI101" t="inlineStr">
        <is>
          <t/>
        </is>
      </c>
      <c r="BJ101" t="inlineStr">
        <is>
          <t/>
        </is>
      </c>
      <c r="BK101" t="inlineStr">
        <is>
          <t/>
        </is>
      </c>
      <c r="BL101" t="inlineStr">
        <is>
          <t/>
        </is>
      </c>
      <c r="BM101" t="inlineStr">
        <is>
          <t/>
        </is>
      </c>
      <c r="BN101" t="inlineStr">
        <is>
          <t/>
        </is>
      </c>
      <c r="BO101" t="inlineStr">
        <is>
          <t/>
        </is>
      </c>
      <c r="BP101" t="inlineStr">
        <is>
          <t/>
        </is>
      </c>
      <c r="BQ101" t="inlineStr">
        <is>
          <t/>
        </is>
      </c>
      <c r="BR101" t="inlineStr">
        <is>
          <t/>
        </is>
      </c>
      <c r="BS101" t="inlineStr">
        <is>
          <t/>
        </is>
      </c>
      <c r="BT101" t="inlineStr">
        <is>
          <t/>
        </is>
      </c>
      <c r="BU101" t="inlineStr">
        <is>
          <t/>
        </is>
      </c>
      <c r="BV101" t="inlineStr">
        <is>
          <t/>
        </is>
      </c>
      <c r="BW101" t="inlineStr">
        <is>
          <t/>
        </is>
      </c>
      <c r="BX101" t="inlineStr">
        <is>
          <t/>
        </is>
      </c>
      <c r="BY101" t="inlineStr">
        <is>
          <t/>
        </is>
      </c>
      <c r="BZ101" s="2" t="inlineStr">
        <is>
          <t>rafa kamienna</t>
        </is>
      </c>
      <c r="CA101" s="2" t="inlineStr">
        <is>
          <t>3</t>
        </is>
      </c>
      <c r="CB101" s="2" t="inlineStr">
        <is>
          <t/>
        </is>
      </c>
      <c r="CC101" t="inlineStr">
        <is>
          <t>rafa z kamieni</t>
        </is>
      </c>
      <c r="CD101" t="inlineStr">
        <is>
          <t/>
        </is>
      </c>
      <c r="CE101" t="inlineStr">
        <is>
          <t/>
        </is>
      </c>
      <c r="CF101" t="inlineStr">
        <is>
          <t/>
        </is>
      </c>
      <c r="CG101" t="inlineStr">
        <is>
          <t/>
        </is>
      </c>
      <c r="CH101" t="inlineStr">
        <is>
          <t/>
        </is>
      </c>
      <c r="CI101" t="inlineStr">
        <is>
          <t/>
        </is>
      </c>
      <c r="CJ101" t="inlineStr">
        <is>
          <t/>
        </is>
      </c>
      <c r="CK101" t="inlineStr">
        <is>
          <t/>
        </is>
      </c>
      <c r="CL101" t="inlineStr">
        <is>
          <t/>
        </is>
      </c>
      <c r="CM101" t="inlineStr">
        <is>
          <t/>
        </is>
      </c>
      <c r="CN101" t="inlineStr">
        <is>
          <t/>
        </is>
      </c>
      <c r="CO101" t="inlineStr">
        <is>
          <t/>
        </is>
      </c>
      <c r="CP101" s="2" t="inlineStr">
        <is>
          <t>skalnati greben</t>
        </is>
      </c>
      <c r="CQ101" s="2" t="inlineStr">
        <is>
          <t>3</t>
        </is>
      </c>
      <c r="CR101" s="2" t="inlineStr">
        <is>
          <t/>
        </is>
      </c>
      <c r="CS101" t="inlineStr">
        <is>
          <t/>
        </is>
      </c>
      <c r="CT101" t="inlineStr">
        <is>
          <t/>
        </is>
      </c>
      <c r="CU101" t="inlineStr">
        <is>
          <t/>
        </is>
      </c>
      <c r="CV101" t="inlineStr">
        <is>
          <t/>
        </is>
      </c>
      <c r="CW101" t="inlineStr">
        <is>
          <t/>
        </is>
      </c>
    </row>
    <row r="102">
      <c r="A102" s="1" t="str">
        <f>HYPERLINK("https://iate.europa.eu/entry/result/326694/all", "326694")</f>
        <v>326694</v>
      </c>
      <c r="B102" t="inlineStr">
        <is>
          <t>ENVIRONMENT</t>
        </is>
      </c>
      <c r="C102" t="inlineStr">
        <is>
          <t>ENVIRONMENT|natural environment|geophysical environment</t>
        </is>
      </c>
      <c r="D102" t="inlineStr">
        <is>
          <t>yes</t>
        </is>
      </c>
      <c r="E102" t="inlineStr">
        <is>
          <t/>
        </is>
      </c>
      <c r="F102" t="inlineStr">
        <is>
          <t/>
        </is>
      </c>
      <c r="G102" t="inlineStr">
        <is>
          <t/>
        </is>
      </c>
      <c r="H102" t="inlineStr">
        <is>
          <t/>
        </is>
      </c>
      <c r="I102" t="inlineStr">
        <is>
          <t/>
        </is>
      </c>
      <c r="J102" s="2" t="inlineStr">
        <is>
          <t>mrtvé rameno</t>
        </is>
      </c>
      <c r="K102" s="2" t="inlineStr">
        <is>
          <t>3</t>
        </is>
      </c>
      <c r="L102" s="2" t="inlineStr">
        <is>
          <t/>
        </is>
      </c>
      <c r="M102" t="inlineStr">
        <is>
          <t/>
        </is>
      </c>
      <c r="N102" t="inlineStr">
        <is>
          <t/>
        </is>
      </c>
      <c r="O102" t="inlineStr">
        <is>
          <t/>
        </is>
      </c>
      <c r="P102" t="inlineStr">
        <is>
          <t/>
        </is>
      </c>
      <c r="Q102" t="inlineStr">
        <is>
          <t/>
        </is>
      </c>
      <c r="R102" s="2" t="inlineStr">
        <is>
          <t>Altwasser</t>
        </is>
      </c>
      <c r="S102" s="2" t="inlineStr">
        <is>
          <t>1</t>
        </is>
      </c>
      <c r="T102" s="2" t="inlineStr">
        <is>
          <t/>
        </is>
      </c>
      <c r="U102" t="inlineStr">
        <is>
          <t/>
        </is>
      </c>
      <c r="V102" s="2" t="inlineStr">
        <is>
          <t>εγκαταλειμμένη κοίτη</t>
        </is>
      </c>
      <c r="W102" s="2" t="inlineStr">
        <is>
          <t>3</t>
        </is>
      </c>
      <c r="X102" s="2" t="inlineStr">
        <is>
          <t/>
        </is>
      </c>
      <c r="Y102" t="inlineStr">
        <is>
          <t/>
        </is>
      </c>
      <c r="Z102" s="2" t="inlineStr">
        <is>
          <t>oxbow lake|
ox-bow lake|
oxbow|
cut-off meander</t>
        </is>
      </c>
      <c r="AA102" s="2" t="inlineStr">
        <is>
          <t>3|
1|
2|
1</t>
        </is>
      </c>
      <c r="AB102" s="2" t="inlineStr">
        <is>
          <t xml:space="preserve">|
|
admitted|
</t>
        </is>
      </c>
      <c r="AC102" t="inlineStr">
        <is>
          <t>curved lake that starts out as meander in a river and is cut
off when the river finds a different, shorter, course</t>
        </is>
      </c>
      <c r="AD102" s="2" t="inlineStr">
        <is>
          <t>agua estancada|
brazo muerto|
oxbow</t>
        </is>
      </c>
      <c r="AE102" s="2" t="inlineStr">
        <is>
          <t>1|
3|
3</t>
        </is>
      </c>
      <c r="AF102" s="2" t="inlineStr">
        <is>
          <t xml:space="preserve">|
|
</t>
        </is>
      </c>
      <c r="AG102" t="inlineStr">
        <is>
          <t/>
        </is>
      </c>
      <c r="AH102" t="inlineStr">
        <is>
          <t/>
        </is>
      </c>
      <c r="AI102" t="inlineStr">
        <is>
          <t/>
        </is>
      </c>
      <c r="AJ102" t="inlineStr">
        <is>
          <t/>
        </is>
      </c>
      <c r="AK102" t="inlineStr">
        <is>
          <t/>
        </is>
      </c>
      <c r="AL102" s="2" t="inlineStr">
        <is>
          <t>juolua|
makkarajärvi</t>
        </is>
      </c>
      <c r="AM102" s="2" t="inlineStr">
        <is>
          <t>3|
3</t>
        </is>
      </c>
      <c r="AN102" s="2" t="inlineStr">
        <is>
          <t xml:space="preserve">|
</t>
        </is>
      </c>
      <c r="AO102" t="inlineStr">
        <is>
          <t>meanderoivan joen uomasta erilleen jäänyt joenmutka</t>
        </is>
      </c>
      <c r="AP102" s="2" t="inlineStr">
        <is>
          <t>bras mort|
eaux dormantes|
méandre délaissé|
délaissé</t>
        </is>
      </c>
      <c r="AQ102" s="2" t="inlineStr">
        <is>
          <t>1|
1|
3|
3</t>
        </is>
      </c>
      <c r="AR102" s="2" t="inlineStr">
        <is>
          <t xml:space="preserve">|
|
|
</t>
        </is>
      </c>
      <c r="AS102" t="inlineStr">
        <is>
          <t>Ancien bras qu'à la suite d'une crue et de l'alluvionnement un cou rs d'eau ne peut plus emprunter, et qui est devenu un lac, une zon e marécageuse, une dépression humide.</t>
        </is>
      </c>
      <c r="AT102" t="inlineStr">
        <is>
          <t/>
        </is>
      </c>
      <c r="AU102" t="inlineStr">
        <is>
          <t/>
        </is>
      </c>
      <c r="AV102" t="inlineStr">
        <is>
          <t/>
        </is>
      </c>
      <c r="AW102" t="inlineStr">
        <is>
          <t/>
        </is>
      </c>
      <c r="AX102" t="inlineStr">
        <is>
          <t/>
        </is>
      </c>
      <c r="AY102" t="inlineStr">
        <is>
          <t/>
        </is>
      </c>
      <c r="AZ102" t="inlineStr">
        <is>
          <t/>
        </is>
      </c>
      <c r="BA102" t="inlineStr">
        <is>
          <t/>
        </is>
      </c>
      <c r="BB102" t="inlineStr">
        <is>
          <t/>
        </is>
      </c>
      <c r="BC102" t="inlineStr">
        <is>
          <t/>
        </is>
      </c>
      <c r="BD102" t="inlineStr">
        <is>
          <t/>
        </is>
      </c>
      <c r="BE102" t="inlineStr">
        <is>
          <t/>
        </is>
      </c>
      <c r="BF102" s="2" t="inlineStr">
        <is>
          <t>acque inerti|
acque morte|
lanca</t>
        </is>
      </c>
      <c r="BG102" s="2" t="inlineStr">
        <is>
          <t>1|
1|
3</t>
        </is>
      </c>
      <c r="BH102" s="2" t="inlineStr">
        <is>
          <t xml:space="preserve">|
|
</t>
        </is>
      </c>
      <c r="BI102" t="inlineStr">
        <is>
          <t>zona palustre originata da un tratto di fiume abbandonato dal corso d’acqua quando un
meandro viene tagliato</t>
        </is>
      </c>
      <c r="BJ102" s="2" t="inlineStr">
        <is>
          <t>senvagė</t>
        </is>
      </c>
      <c r="BK102" s="2" t="inlineStr">
        <is>
          <t>3</t>
        </is>
      </c>
      <c r="BL102" s="2" t="inlineStr">
        <is>
          <t/>
        </is>
      </c>
      <c r="BM102" t="inlineStr">
        <is>
          <t>vagos vingio dalis, susidarius meandrai atskilusi nuo upės</t>
        </is>
      </c>
      <c r="BN102" s="2" t="inlineStr">
        <is>
          <t>vecupe</t>
        </is>
      </c>
      <c r="BO102" s="2" t="inlineStr">
        <is>
          <t>3</t>
        </is>
      </c>
      <c r="BP102" s="2" t="inlineStr">
        <is>
          <t/>
        </is>
      </c>
      <c r="BQ102" t="inlineStr">
        <is>
          <t/>
        </is>
      </c>
      <c r="BR102" s="2" t="inlineStr">
        <is>
          <t>liwja mejta</t>
        </is>
      </c>
      <c r="BS102" s="2" t="inlineStr">
        <is>
          <t>3</t>
        </is>
      </c>
      <c r="BT102" s="2" t="inlineStr">
        <is>
          <t/>
        </is>
      </c>
      <c r="BU102" t="inlineStr">
        <is>
          <t>lag forma ta' nagħla li jibda f'liwja mejta ta' xmara li mbagħad tinqata' għaliha meta x-xmara ssib rotta iqsar, differenti</t>
        </is>
      </c>
      <c r="BV102" s="2" t="inlineStr">
        <is>
          <t>een door de rivier verlaten meanderbocht</t>
        </is>
      </c>
      <c r="BW102" s="2" t="inlineStr">
        <is>
          <t>3</t>
        </is>
      </c>
      <c r="BX102" s="2" t="inlineStr">
        <is>
          <t/>
        </is>
      </c>
      <c r="BY102" t="inlineStr">
        <is>
          <t/>
        </is>
      </c>
      <c r="BZ102" s="2" t="inlineStr">
        <is>
          <t>starorzecze</t>
        </is>
      </c>
      <c r="CA102" s="2" t="inlineStr">
        <is>
          <t>3</t>
        </is>
      </c>
      <c r="CB102" s="2" t="inlineStr">
        <is>
          <t/>
        </is>
      </c>
      <c r="CC102" t="inlineStr">
        <is>
          <t>fragment dawnego meandru oddzielonego groblą od nowego koryta rzecznego</t>
        </is>
      </c>
      <c r="CD102" s="2" t="inlineStr">
        <is>
          <t>meandro antigo</t>
        </is>
      </c>
      <c r="CE102" s="2" t="inlineStr">
        <is>
          <t>3</t>
        </is>
      </c>
      <c r="CF102" s="2" t="inlineStr">
        <is>
          <t/>
        </is>
      </c>
      <c r="CG102" t="inlineStr">
        <is>
          <t/>
        </is>
      </c>
      <c r="CH102" t="inlineStr">
        <is>
          <t/>
        </is>
      </c>
      <c r="CI102" t="inlineStr">
        <is>
          <t/>
        </is>
      </c>
      <c r="CJ102" t="inlineStr">
        <is>
          <t/>
        </is>
      </c>
      <c r="CK102" t="inlineStr">
        <is>
          <t/>
        </is>
      </c>
      <c r="CL102" t="inlineStr">
        <is>
          <t/>
        </is>
      </c>
      <c r="CM102" t="inlineStr">
        <is>
          <t/>
        </is>
      </c>
      <c r="CN102" t="inlineStr">
        <is>
          <t/>
        </is>
      </c>
      <c r="CO102" t="inlineStr">
        <is>
          <t/>
        </is>
      </c>
      <c r="CP102" s="2" t="inlineStr">
        <is>
          <t>mrtvica</t>
        </is>
      </c>
      <c r="CQ102" s="2" t="inlineStr">
        <is>
          <t>3</t>
        </is>
      </c>
      <c r="CR102" s="2" t="inlineStr">
        <is>
          <t/>
        </is>
      </c>
      <c r="CS102" t="inlineStr">
        <is>
          <t>rečna struga, rečni rokav s stoječo vodo</t>
        </is>
      </c>
      <c r="CT102" s="2" t="inlineStr">
        <is>
          <t>korvsjö|
avsnörd meanderbåge</t>
        </is>
      </c>
      <c r="CU102" s="2" t="inlineStr">
        <is>
          <t>3|
3</t>
        </is>
      </c>
      <c r="CV102" s="2" t="inlineStr">
        <is>
          <t xml:space="preserve">|
</t>
        </is>
      </c>
      <c r="CW102" t="inlineStr">
        <is>
          <t>sjö med korv- eller hästskolik form som bildats genom att en meanderbåge i en flod eller å avsnörts och isolerats</t>
        </is>
      </c>
    </row>
    <row r="103">
      <c r="A103" s="1" t="str">
        <f>HYPERLINK("https://iate.europa.eu/entry/result/1203151/all", "1203151")</f>
        <v>1203151</v>
      </c>
      <c r="B103" t="inlineStr">
        <is>
          <t>SCIENCE</t>
        </is>
      </c>
      <c r="C103" t="inlineStr">
        <is>
          <t>SCIENCE|natural and applied sciences|life sciences</t>
        </is>
      </c>
      <c r="D103" t="inlineStr">
        <is>
          <t>yes</t>
        </is>
      </c>
      <c r="E103" t="inlineStr">
        <is>
          <t/>
        </is>
      </c>
      <c r="F103" s="2" t="inlineStr">
        <is>
          <t>микроорганизъм|
микроб</t>
        </is>
      </c>
      <c r="G103" s="2" t="inlineStr">
        <is>
          <t>3|
3</t>
        </is>
      </c>
      <c r="H103" s="2" t="inlineStr">
        <is>
          <t xml:space="preserve">|
</t>
        </is>
      </c>
      <c r="I103" t="inlineStr">
        <is>
          <t>най-малкият, невидим с невъоръжено око животински или растителен организъм</t>
        </is>
      </c>
      <c r="J103" s="2" t="inlineStr">
        <is>
          <t>mikroorganismus|
mikrob</t>
        </is>
      </c>
      <c r="K103" s="2" t="inlineStr">
        <is>
          <t>3|
3</t>
        </is>
      </c>
      <c r="L103" s="2" t="inlineStr">
        <is>
          <t xml:space="preserve">|
</t>
        </is>
      </c>
      <c r="M103" t="inlineStr">
        <is>
          <t>mikroskopický jednoduchý jednobuněčný nebo podbuněčný organismus, například bakterie nebo virus</t>
        </is>
      </c>
      <c r="N103" s="2" t="inlineStr">
        <is>
          <t>mikroorganisme</t>
        </is>
      </c>
      <c r="O103" s="2" t="inlineStr">
        <is>
          <t>3</t>
        </is>
      </c>
      <c r="P103" s="2" t="inlineStr">
        <is>
          <t/>
        </is>
      </c>
      <c r="Q103" t="inlineStr">
        <is>
          <t>enhver cellulær eller ikkecellulær mikrobiologisk enhed, som er i stand til at replikere eller til at overføre genetisk materiale</t>
        </is>
      </c>
      <c r="R103" s="2" t="inlineStr">
        <is>
          <t>Mikroorganismus</t>
        </is>
      </c>
      <c r="S103" s="2" t="inlineStr">
        <is>
          <t>3</t>
        </is>
      </c>
      <c r="T103" s="2" t="inlineStr">
        <is>
          <t/>
        </is>
      </c>
      <c r="U103" t="inlineStr">
        <is>
          <t>jede zellulare oder nichtzellulare mikrobiologische Einheit, die zur Vermehrung oder zur Weitergabe von genetischem Material fähig ist</t>
        </is>
      </c>
      <c r="V103" s="2" t="inlineStr">
        <is>
          <t>μικροοργανισμός</t>
        </is>
      </c>
      <c r="W103" s="2" t="inlineStr">
        <is>
          <t>3</t>
        </is>
      </c>
      <c r="X103" s="2" t="inlineStr">
        <is>
          <t/>
        </is>
      </c>
      <c r="Y103" t="inlineStr">
        <is>
          <t/>
        </is>
      </c>
      <c r="Z103" s="2" t="inlineStr">
        <is>
          <t>microorganism|
microbe</t>
        </is>
      </c>
      <c r="AA103" s="2" t="inlineStr">
        <is>
          <t>3|
3</t>
        </is>
      </c>
      <c r="AB103" s="2" t="inlineStr">
        <is>
          <t xml:space="preserve">|
</t>
        </is>
      </c>
      <c r="AC103" t="inlineStr">
        <is>
          <t>very small living organism which cannot be observed with the naked eye</t>
        </is>
      </c>
      <c r="AD103" s="2" t="inlineStr">
        <is>
          <t>microorganismo|
microbio|
microrganismo</t>
        </is>
      </c>
      <c r="AE103" s="2" t="inlineStr">
        <is>
          <t>4|
3|
3</t>
        </is>
      </c>
      <c r="AF103" s="2" t="inlineStr">
        <is>
          <t xml:space="preserve">preferred|
|
</t>
        </is>
      </c>
      <c r="AG103" t="inlineStr">
        <is>
          <t>Cualquier entidad microbiológica, incluidos los virus y los hongos inferiores, celular o no celular, capaz de reproducirse o de transferir material genético. 
&lt;br&gt;Planta o animal microscópico. Microbio.</t>
        </is>
      </c>
      <c r="AH103" t="inlineStr">
        <is>
          <t/>
        </is>
      </c>
      <c r="AI103" t="inlineStr">
        <is>
          <t/>
        </is>
      </c>
      <c r="AJ103" t="inlineStr">
        <is>
          <t/>
        </is>
      </c>
      <c r="AK103" t="inlineStr">
        <is>
          <t/>
        </is>
      </c>
      <c r="AL103" s="2" t="inlineStr">
        <is>
          <t>mikro-organismi|
mikrobi|
pieneliö</t>
        </is>
      </c>
      <c r="AM103" s="2" t="inlineStr">
        <is>
          <t>3|
3|
3</t>
        </is>
      </c>
      <c r="AN103" s="2" t="inlineStr">
        <is>
          <t xml:space="preserve">|
|
</t>
        </is>
      </c>
      <c r="AO103" t="inlineStr">
        <is>
          <t>paljaalle silmälle näkymätön eliö</t>
        </is>
      </c>
      <c r="AP103" s="2" t="inlineStr">
        <is>
          <t>micro-organisme|
microbe|
microorganisme</t>
        </is>
      </c>
      <c r="AQ103" s="2" t="inlineStr">
        <is>
          <t>3|
3|
3</t>
        </is>
      </c>
      <c r="AR103" s="2" t="inlineStr">
        <is>
          <t xml:space="preserve">|
|
</t>
        </is>
      </c>
      <c r="AS103" t="inlineStr">
        <is>
          <t>organisme vivant microscopique, par exemple virus, bactérie, etc ; organisme microscopique ou inframicroscopique. On désigne aujourd'hui de ce terme des espèces variées: organismes cellulaires eucaryotes procaryotes, virus appartenant aux règnes végétal ou animal, ou intermédiaires aux deux</t>
        </is>
      </c>
      <c r="AT103" s="2" t="inlineStr">
        <is>
          <t>miocrorgánach|
miocrób</t>
        </is>
      </c>
      <c r="AU103" s="2" t="inlineStr">
        <is>
          <t>3|
3</t>
        </is>
      </c>
      <c r="AV103" s="2" t="inlineStr">
        <is>
          <t xml:space="preserve">|
</t>
        </is>
      </c>
      <c r="AW103" t="inlineStr">
        <is>
          <t/>
        </is>
      </c>
      <c r="AX103" t="inlineStr">
        <is>
          <t/>
        </is>
      </c>
      <c r="AY103" t="inlineStr">
        <is>
          <t/>
        </is>
      </c>
      <c r="AZ103" t="inlineStr">
        <is>
          <t/>
        </is>
      </c>
      <c r="BA103" t="inlineStr">
        <is>
          <t/>
        </is>
      </c>
      <c r="BB103" s="2" t="inlineStr">
        <is>
          <t>mikroorganizmus</t>
        </is>
      </c>
      <c r="BC103" s="2" t="inlineStr">
        <is>
          <t>4</t>
        </is>
      </c>
      <c r="BD103" s="2" t="inlineStr">
        <is>
          <t/>
        </is>
      </c>
      <c r="BE103" t="inlineStr">
        <is>
          <t>Bármely sejtes vagy nem sejtes mikrobiológiai szervezet, amely képes génállományának újratermelésére vagy annak örökítésére, beleértve a vírusokat, viroidokat, növényi és állati sejtkultúrákat; a mikroorganizmusok, ha nincsenek külön nevesítve, beletartoznak a természetes szervezet fogalmába.</t>
        </is>
      </c>
      <c r="BF103" s="2" t="inlineStr">
        <is>
          <t>microrganismo|
microorganismo|
microbo</t>
        </is>
      </c>
      <c r="BG103" s="2" t="inlineStr">
        <is>
          <t>3|
3|
3</t>
        </is>
      </c>
      <c r="BH103" s="2" t="inlineStr">
        <is>
          <t xml:space="preserve">|
|
</t>
        </is>
      </c>
      <c r="BI103" t="inlineStr">
        <is>
          <t>organismo che presenta dimensioni microscopiche o submicroscopiche</t>
        </is>
      </c>
      <c r="BJ103" s="2" t="inlineStr">
        <is>
          <t>mikroorganizmas|
mikrobas</t>
        </is>
      </c>
      <c r="BK103" s="2" t="inlineStr">
        <is>
          <t>4|
3</t>
        </is>
      </c>
      <c r="BL103" s="2" t="inlineStr">
        <is>
          <t xml:space="preserve">|
</t>
        </is>
      </c>
      <c r="BM103" t="inlineStr">
        <is>
          <t>bet kuris mikrobiologinis vienetas, ląstelinis ar neląstelinis, kuris gali daugintis ar perduoti genetinę medžiagą, įskaitant virusus, viroidus, gyvūnines ir augalines kultūros ląsteles</t>
        </is>
      </c>
      <c r="BN103" s="2" t="inlineStr">
        <is>
          <t>mikroorganisms</t>
        </is>
      </c>
      <c r="BO103" s="2" t="inlineStr">
        <is>
          <t>3</t>
        </is>
      </c>
      <c r="BP103" s="2" t="inlineStr">
        <is>
          <t/>
        </is>
      </c>
      <c r="BQ103" t="inlineStr">
        <is>
          <t>mikroskopisks augu un dzīvnieku valsts, parasti vienšūnas, organisms</t>
        </is>
      </c>
      <c r="BR103" t="inlineStr">
        <is>
          <t/>
        </is>
      </c>
      <c r="BS103" t="inlineStr">
        <is>
          <t/>
        </is>
      </c>
      <c r="BT103" t="inlineStr">
        <is>
          <t/>
        </is>
      </c>
      <c r="BU103" t="inlineStr">
        <is>
          <t/>
        </is>
      </c>
      <c r="BV103" s="2" t="inlineStr">
        <is>
          <t>micro-organisme|
microbe</t>
        </is>
      </c>
      <c r="BW103" s="2" t="inlineStr">
        <is>
          <t>3|
2</t>
        </is>
      </c>
      <c r="BX103" s="2" t="inlineStr">
        <is>
          <t xml:space="preserve">|
</t>
        </is>
      </c>
      <c r="BY103" t="inlineStr">
        <is>
          <t>organsime dat te klein is om met het blote oog waar te nemen</t>
        </is>
      </c>
      <c r="BZ103" s="2" t="inlineStr">
        <is>
          <t>mikroorganizm|
drobnoustrój</t>
        </is>
      </c>
      <c r="CA103" s="2" t="inlineStr">
        <is>
          <t>3|
3</t>
        </is>
      </c>
      <c r="CB103" s="2" t="inlineStr">
        <is>
          <t xml:space="preserve">|
</t>
        </is>
      </c>
      <c r="CC103" t="inlineStr">
        <is>
          <t>&lt;div&gt;&lt;div&gt;&lt;div&gt;&lt;div&gt;&lt;div&gt;&lt;div&gt;&lt;div&gt;organizm należący do grup organizmów różnych strukturalnie, funkcjonalnie i systematycznie, o jednej wspólnej właściwości — mikroskopijnej wielkości; do grupy tej należą wszystkie bakterie i zbliżone do nich organizmy, pierwotniaki, wirusy, liczne glony oraz niektóre grzyby&lt;/div&gt;&lt;/div&gt;&lt;/div&gt;&lt;/div&gt;&lt;/div&gt;&lt;/div&gt;&lt;/div&gt;</t>
        </is>
      </c>
      <c r="CD103" s="2" t="inlineStr">
        <is>
          <t>microrganismo|
micróbio</t>
        </is>
      </c>
      <c r="CE103" s="2" t="inlineStr">
        <is>
          <t>3|
3</t>
        </is>
      </c>
      <c r="CF103" s="2" t="inlineStr">
        <is>
          <t xml:space="preserve">|
</t>
        </is>
      </c>
      <c r="CG103" t="inlineStr">
        <is>
          <t>Designação genérica dada aos organismos vivos (animais ou vegetais) invisíveis a olho nu.</t>
        </is>
      </c>
      <c r="CH103" t="inlineStr">
        <is>
          <t/>
        </is>
      </c>
      <c r="CI103" t="inlineStr">
        <is>
          <t/>
        </is>
      </c>
      <c r="CJ103" t="inlineStr">
        <is>
          <t/>
        </is>
      </c>
      <c r="CK103" t="inlineStr">
        <is>
          <t/>
        </is>
      </c>
      <c r="CL103" s="2" t="inlineStr">
        <is>
          <t>mikroorganizmus</t>
        </is>
      </c>
      <c r="CM103" s="2" t="inlineStr">
        <is>
          <t>3</t>
        </is>
      </c>
      <c r="CN103" s="2" t="inlineStr">
        <is>
          <t/>
        </is>
      </c>
      <c r="CO103" t="inlineStr">
        <is>
          <t>veľmi malý živý organizmus neviditeľný voľným okom</t>
        </is>
      </c>
      <c r="CP103" s="2" t="inlineStr">
        <is>
          <t>mikroorganizem|
mikrob</t>
        </is>
      </c>
      <c r="CQ103" s="2" t="inlineStr">
        <is>
          <t>3|
3</t>
        </is>
      </c>
      <c r="CR103" s="2" t="inlineStr">
        <is>
          <t xml:space="preserve">|
</t>
        </is>
      </c>
      <c r="CS103" t="inlineStr">
        <is>
          <t>organizem, viden le z mikroskopom; sem spadajo bakterije in enocelični organizmi (virusi, praživali, nekatere alge in glivice); preučuje jih mikrobiologija</t>
        </is>
      </c>
      <c r="CT103" s="2" t="inlineStr">
        <is>
          <t>mikroorganism|
mikrob</t>
        </is>
      </c>
      <c r="CU103" s="2" t="inlineStr">
        <is>
          <t>3|
3</t>
        </is>
      </c>
      <c r="CV103" s="2" t="inlineStr">
        <is>
          <t xml:space="preserve">|
</t>
        </is>
      </c>
      <c r="CW103" t="inlineStr">
        <is>
          <t>organism som är osynlig för blotta ögat, dvs. mindre än någon tiondels millimeter</t>
        </is>
      </c>
    </row>
    <row r="104">
      <c r="A104" s="1" t="str">
        <f>HYPERLINK("https://iate.europa.eu/entry/result/48709/all", "48709")</f>
        <v>48709</v>
      </c>
      <c r="B104" t="inlineStr">
        <is>
          <t>ENVIRONMENT</t>
        </is>
      </c>
      <c r="C104" t="inlineStr">
        <is>
          <t>ENVIRONMENT</t>
        </is>
      </c>
      <c r="D104" t="inlineStr">
        <is>
          <t>yes</t>
        </is>
      </c>
      <c r="E104" t="inlineStr">
        <is>
          <t/>
        </is>
      </c>
      <c r="F104" s="2" t="inlineStr">
        <is>
          <t>мярка за възстановяване</t>
        </is>
      </c>
      <c r="G104" s="2" t="inlineStr">
        <is>
          <t>3</t>
        </is>
      </c>
      <c r="H104" s="2" t="inlineStr">
        <is>
          <t/>
        </is>
      </c>
      <c r="I104" t="inlineStr">
        <is>
          <t>курс на действие за подпомагане на възобновяването на дадена екосистема, която е деградирала, увредена или унищожена</t>
        </is>
      </c>
      <c r="J104" s="2" t="inlineStr">
        <is>
          <t>opatření pro obnovu</t>
        </is>
      </c>
      <c r="K104" s="2" t="inlineStr">
        <is>
          <t>3</t>
        </is>
      </c>
      <c r="L104" s="2" t="inlineStr">
        <is>
          <t/>
        </is>
      </c>
      <c r="M104" t="inlineStr">
        <is>
          <t>opatření na obnovu poškozených nebo poničených přírodních ekosystémů</t>
        </is>
      </c>
      <c r="N104" s="2" t="inlineStr">
        <is>
          <t>restaureringsforanstaltning|
genopretningsforanstaltning</t>
        </is>
      </c>
      <c r="O104" s="2" t="inlineStr">
        <is>
          <t>3|
3</t>
        </is>
      </c>
      <c r="P104" s="2" t="inlineStr">
        <is>
          <t xml:space="preserve">|
</t>
        </is>
      </c>
      <c r="Q104" t="inlineStr">
        <is>
          <t>foranstaltning med henblik på at retablere et forringet, beskadiget eller ødelagt økosystem</t>
        </is>
      </c>
      <c r="R104" s="2" t="inlineStr">
        <is>
          <t>Sanierungsmaßnahme</t>
        </is>
      </c>
      <c r="S104" s="2" t="inlineStr">
        <is>
          <t>3</t>
        </is>
      </c>
      <c r="T104" s="2" t="inlineStr">
        <is>
          <t/>
        </is>
      </c>
      <c r="U104" t="inlineStr">
        <is>
          <t/>
        </is>
      </c>
      <c r="V104" s="2" t="inlineStr">
        <is>
          <t>μέτρο αποκατάστασης</t>
        </is>
      </c>
      <c r="W104" s="2" t="inlineStr">
        <is>
          <t>3</t>
        </is>
      </c>
      <c r="X104" s="2" t="inlineStr">
        <is>
          <t/>
        </is>
      </c>
      <c r="Y104" t="inlineStr">
        <is>
          <t/>
        </is>
      </c>
      <c r="Z104" s="2" t="inlineStr">
        <is>
          <t>restoration measure</t>
        </is>
      </c>
      <c r="AA104" s="2" t="inlineStr">
        <is>
          <t>3</t>
        </is>
      </c>
      <c r="AB104" s="2" t="inlineStr">
        <is>
          <t/>
        </is>
      </c>
      <c r="AC104" t="inlineStr">
        <is>
          <t>course of action to assist the recovery of an ecosystem that has been degraded, damaged,
or destroyed</t>
        </is>
      </c>
      <c r="AD104" s="2" t="inlineStr">
        <is>
          <t>medida de restauración</t>
        </is>
      </c>
      <c r="AE104" s="2" t="inlineStr">
        <is>
          <t>3</t>
        </is>
      </c>
      <c r="AF104" s="2" t="inlineStr">
        <is>
          <t/>
        </is>
      </c>
      <c r="AG104" t="inlineStr">
        <is>
          <t>Acciones destinadas a evitar una mayor
degradación y favorecer la recuperación de los ecosistemas
afectados en los paisajes terrestres y marinos y los sistemas
de agua dulce, además de garantizar que la restauración
de los ecosistemas de una región no desplace las presiones y
provoque la degradación de los ecosistemas de otros lugares.</t>
        </is>
      </c>
      <c r="AH104" s="2" t="inlineStr">
        <is>
          <t>taastamismeede</t>
        </is>
      </c>
      <c r="AI104" s="2" t="inlineStr">
        <is>
          <t>2</t>
        </is>
      </c>
      <c r="AJ104" s="2" t="inlineStr">
        <is>
          <t>proposed</t>
        </is>
      </c>
      <c r="AK104" t="inlineStr">
        <is>
          <t>degradeerunud, kahjustunud või hävinud ökosüsteemi taastumist toetav tegevus</t>
        </is>
      </c>
      <c r="AL104" s="2" t="inlineStr">
        <is>
          <t>kunnostustoimenpide</t>
        </is>
      </c>
      <c r="AM104" s="2" t="inlineStr">
        <is>
          <t>3</t>
        </is>
      </c>
      <c r="AN104" s="2" t="inlineStr">
        <is>
          <t/>
        </is>
      </c>
      <c r="AO104" t="inlineStr">
        <is>
          <t>menettely, jolla edistetään huonontuneen, vahingoittuneen tai tuhoutuneen ekosysteemin elpymistä</t>
        </is>
      </c>
      <c r="AP104" s="2" t="inlineStr">
        <is>
          <t>mesure de restauration</t>
        </is>
      </c>
      <c r="AQ104" s="2" t="inlineStr">
        <is>
          <t>3</t>
        </is>
      </c>
      <c r="AR104" s="2" t="inlineStr">
        <is>
          <t/>
        </is>
      </c>
      <c r="AS104" t="inlineStr">
        <is>
          <t>mesure prise en vue du rétablissement d'un écosystème qui a été dégradé, endommagé ou détruit</t>
        </is>
      </c>
      <c r="AT104" s="2" t="inlineStr">
        <is>
          <t>beart athchóiriúcháin|
beart athshlánúcháin</t>
        </is>
      </c>
      <c r="AU104" s="2" t="inlineStr">
        <is>
          <t>3|
3</t>
        </is>
      </c>
      <c r="AV104" s="2" t="inlineStr">
        <is>
          <t xml:space="preserve">|
</t>
        </is>
      </c>
      <c r="AW104" t="inlineStr">
        <is>
          <t/>
        </is>
      </c>
      <c r="AX104" s="2" t="inlineStr">
        <is>
          <t>mjera obnove</t>
        </is>
      </c>
      <c r="AY104" s="2" t="inlineStr">
        <is>
          <t>3</t>
        </is>
      </c>
      <c r="AZ104" s="2" t="inlineStr">
        <is>
          <t/>
        </is>
      </c>
      <c r="BA104" t="inlineStr">
        <is>
          <t/>
        </is>
      </c>
      <c r="BB104" s="2" t="inlineStr">
        <is>
          <t>helyreállító intézkedés</t>
        </is>
      </c>
      <c r="BC104" s="2" t="inlineStr">
        <is>
          <t>3</t>
        </is>
      </c>
      <c r="BD104" s="2" t="inlineStr">
        <is>
          <t/>
        </is>
      </c>
      <c r="BE104" t="inlineStr">
        <is>
          <t>&lt;div&gt;károsodott, leromlott állapotú vagy elpusztult ökoszisztéma helyreállítását támogató intézkedés&lt;/div&gt;</t>
        </is>
      </c>
      <c r="BF104" s="2" t="inlineStr">
        <is>
          <t>misura di ripristino</t>
        </is>
      </c>
      <c r="BG104" s="2" t="inlineStr">
        <is>
          <t>3</t>
        </is>
      </c>
      <c r="BH104" s="2" t="inlineStr">
        <is>
          <t/>
        </is>
      </c>
      <c r="BI104" t="inlineStr">
        <is>
          <t>intervento teso a ripristinare un ecosistema che è stato danneggiato o degradato</t>
        </is>
      </c>
      <c r="BJ104" s="2" t="inlineStr">
        <is>
          <t>atkūrimo priemonė</t>
        </is>
      </c>
      <c r="BK104" s="2" t="inlineStr">
        <is>
          <t>3</t>
        </is>
      </c>
      <c r="BL104" s="2" t="inlineStr">
        <is>
          <t/>
        </is>
      </c>
      <c r="BM104" t="inlineStr">
        <is>
          <t/>
        </is>
      </c>
      <c r="BN104" s="2" t="inlineStr">
        <is>
          <t>atjaunošanas pasākums|
sanācijas pasākums</t>
        </is>
      </c>
      <c r="BO104" s="2" t="inlineStr">
        <is>
          <t>3|
3</t>
        </is>
      </c>
      <c r="BP104" s="2" t="inlineStr">
        <is>
          <t xml:space="preserve">|
</t>
        </is>
      </c>
      <c r="BQ104" t="inlineStr">
        <is>
          <t>darbība, kuras mērķis ir palīdzēt atveseļot degradētu, bojātu vai iznīcinātu ekosistēmu</t>
        </is>
      </c>
      <c r="BR104" s="2" t="inlineStr">
        <is>
          <t>miżura ta’ restawr</t>
        </is>
      </c>
      <c r="BS104" s="2" t="inlineStr">
        <is>
          <t>3</t>
        </is>
      </c>
      <c r="BT104" s="2" t="inlineStr">
        <is>
          <t/>
        </is>
      </c>
      <c r="BU104" t="inlineStr">
        <is>
          <t>miżura meħuda sabiex tgħin l-istabbiliment mill-ġdid ta' ekosistema li tkun ġiet degradata, tkun saritilha ħsara jew tkun inqerdet</t>
        </is>
      </c>
      <c r="BV104" s="2" t="inlineStr">
        <is>
          <t>herstelmaatregel</t>
        </is>
      </c>
      <c r="BW104" s="2" t="inlineStr">
        <is>
          <t>3</t>
        </is>
      </c>
      <c r="BX104" s="2" t="inlineStr">
        <is>
          <t/>
        </is>
      </c>
      <c r="BY104" t="inlineStr">
        <is>
          <t/>
        </is>
      </c>
      <c r="BZ104" s="2" t="inlineStr">
        <is>
          <t>środek odtworzenia</t>
        </is>
      </c>
      <c r="CA104" s="2" t="inlineStr">
        <is>
          <t>2</t>
        </is>
      </c>
      <c r="CB104" s="2" t="inlineStr">
        <is>
          <t/>
        </is>
      </c>
      <c r="CC104" t="inlineStr">
        <is>
          <t>sposób postępowania mający na celu pomoc w odbudowie ekosystemu, który uległ degradacji, uszkodzeniu lub zniszczeniu</t>
        </is>
      </c>
      <c r="CD104" s="2" t="inlineStr">
        <is>
          <t>medida de restauração</t>
        </is>
      </c>
      <c r="CE104" s="2" t="inlineStr">
        <is>
          <t>3</t>
        </is>
      </c>
      <c r="CF104" s="2" t="inlineStr">
        <is>
          <t/>
        </is>
      </c>
      <c r="CG104" t="inlineStr">
        <is>
          <t>Ação com vista à recuperação de um ecossistema degradado, danificado ou destruído.</t>
        </is>
      </c>
      <c r="CH104" s="2" t="inlineStr">
        <is>
          <t>măsură de refacere|
măsură de restaurare</t>
        </is>
      </c>
      <c r="CI104" s="2" t="inlineStr">
        <is>
          <t>3|
3</t>
        </is>
      </c>
      <c r="CJ104" s="2" t="inlineStr">
        <is>
          <t xml:space="preserve">|
</t>
        </is>
      </c>
      <c r="CK104" t="inlineStr">
        <is>
          <t>măsură prin care se urmărește ca un ecosistem care a fost degradat, deteriorat sau distrus să fie readus în starea sa inițială</t>
        </is>
      </c>
      <c r="CL104" s="2" t="inlineStr">
        <is>
          <t>opatrenie na obnovu</t>
        </is>
      </c>
      <c r="CM104" s="2" t="inlineStr">
        <is>
          <t>3</t>
        </is>
      </c>
      <c r="CN104" s="2" t="inlineStr">
        <is>
          <t/>
        </is>
      </c>
      <c r="CO104" t="inlineStr">
        <is>
          <t>činnosti zamerané na podporu ozdravenia ekosystému, ktorý bol degradovaný, poškodený alebo zničený</t>
        </is>
      </c>
      <c r="CP104" s="2" t="inlineStr">
        <is>
          <t>sanacijski ukrep|
obnovitveni ukrep|
ukrep za obnovitev</t>
        </is>
      </c>
      <c r="CQ104" s="2" t="inlineStr">
        <is>
          <t>3|
3|
3</t>
        </is>
      </c>
      <c r="CR104" s="2" t="inlineStr">
        <is>
          <t xml:space="preserve">|
|
</t>
        </is>
      </c>
      <c r="CS104" t="inlineStr">
        <is>
          <t>vsak ukrep, s katerim se odredi odprava virov in posledic čezmejnega obremenjevanja okolja</t>
        </is>
      </c>
      <c r="CT104" s="2" t="inlineStr">
        <is>
          <t>återställande åtgärd</t>
        </is>
      </c>
      <c r="CU104" s="2" t="inlineStr">
        <is>
          <t>3</t>
        </is>
      </c>
      <c r="CV104" s="2" t="inlineStr">
        <is>
          <t/>
        </is>
      </c>
      <c r="CW104" t="inlineStr">
        <is>
          <t/>
        </is>
      </c>
    </row>
    <row r="105">
      <c r="A105" s="1" t="str">
        <f>HYPERLINK("https://iate.europa.eu/entry/result/926777/all", "926777")</f>
        <v>926777</v>
      </c>
      <c r="B105" t="inlineStr">
        <is>
          <t>ENVIRONMENT;SCIENCE</t>
        </is>
      </c>
      <c r="C105" t="inlineStr">
        <is>
          <t>ENVIRONMENT;SCIENCE|natural and applied sciences|life sciences|biology</t>
        </is>
      </c>
      <c r="D105" t="inlineStr">
        <is>
          <t>yes</t>
        </is>
      </c>
      <c r="E105" t="inlineStr">
        <is>
          <t/>
        </is>
      </c>
      <c r="F105" s="2" t="inlineStr">
        <is>
          <t>инвазивен чуждоземен вид|
инвазивен вид|
чужд инвазивен вид</t>
        </is>
      </c>
      <c r="G105" s="2" t="inlineStr">
        <is>
          <t>3|
3|
2</t>
        </is>
      </c>
      <c r="H105" s="2" t="inlineStr">
        <is>
          <t xml:space="preserve">|
|
</t>
        </is>
      </c>
      <c r="I105" t="inlineStr">
        <is>
          <t/>
        </is>
      </c>
      <c r="J105" s="2" t="inlineStr">
        <is>
          <t>invazní nepůvodní druh|
invazní druh</t>
        </is>
      </c>
      <c r="K105" s="2" t="inlineStr">
        <is>
          <t>3|
3</t>
        </is>
      </c>
      <c r="L105" s="2" t="inlineStr">
        <is>
          <t xml:space="preserve">|
</t>
        </is>
      </c>
      <c r="M105" t="inlineStr">
        <is>
          <t>&lt;i&gt;nepůvodní druh&lt;/i&gt; [ &lt;a href="/entry/result/783663/all" id="ENTRY_TO_ENTRY_CONVERTER" target="_blank"&gt;IATE:783663&lt;/a&gt; ], jehož zavlečení či vysazení a/nebo šíření ohrožuje biologickou rozmanitost</t>
        </is>
      </c>
      <c r="N105" s="2" t="inlineStr">
        <is>
          <t>invasiv fremmed art|
invasiv art|
invasiv ikkehjemmehørende art</t>
        </is>
      </c>
      <c r="O105" s="2" t="inlineStr">
        <is>
          <t>4|
4|
4</t>
        </is>
      </c>
      <c r="P105" s="2" t="inlineStr">
        <is>
          <t xml:space="preserve">|
|
</t>
        </is>
      </c>
      <c r="Q105" t="inlineStr">
        <is>
          <t>art, der ved menneskelig aktivitet er indslæbt til et område, og som kan
etablere sig og fortrænge andre arter i naturen</t>
        </is>
      </c>
      <c r="R105" s="2" t="inlineStr">
        <is>
          <t>invasive gebietsfremde Art|
invasive Art</t>
        </is>
      </c>
      <c r="S105" s="2" t="inlineStr">
        <is>
          <t>3|
3</t>
        </is>
      </c>
      <c r="T105" s="2" t="inlineStr">
        <is>
          <t xml:space="preserve">|
</t>
        </is>
      </c>
      <c r="U105" t="inlineStr">
        <is>
          <t>nichtheimische Art &lt;a href="/entry/result/783663/all" id="ENTRY_TO_ENTRY_CONVERTER" target="_blank"&gt;IATE:783663&lt;/a&gt; , welche Ökosysteme, Lebensräume oder Arten gefährdet</t>
        </is>
      </c>
      <c r="V105" s="2" t="inlineStr">
        <is>
          <t>χωροκατακτητικό ξένο είδος|
χωροκατακτητικό αλλόχθονο είδος</t>
        </is>
      </c>
      <c r="W105" s="2" t="inlineStr">
        <is>
          <t>3|
3</t>
        </is>
      </c>
      <c r="X105" s="2" t="inlineStr">
        <is>
          <t xml:space="preserve">|
</t>
        </is>
      </c>
      <c r="Y105" t="inlineStr">
        <is>
          <t>ξένο είδος του οποίου η εισαγωγή ή εξάπλωση έχει διαπιστωθεί ότι απειλεί ή επηρεάζει δυσμενώς τη βιοποικιλότητα και τις σχετικές οικοσυστημικές υπηρεσίες</t>
        </is>
      </c>
      <c r="Z105" s="2" t="inlineStr">
        <is>
          <t>invasive alien species|
IAS|
alien invasive species|
invasive non-native species|
invasive species|
invasive exotic species|
invasive nonindigenous species|
nuisance alien species|
nuisance non-native species|
nuisance exotic species|
nuisance nonindigenous species|
INNS</t>
        </is>
      </c>
      <c r="AA105" s="2" t="inlineStr">
        <is>
          <t>3|
3|
3|
3|
3|
1|
1|
1|
1|
1|
1|
1</t>
        </is>
      </c>
      <c r="AB105" s="2" t="inlineStr">
        <is>
          <t xml:space="preserve">|
|
|
|
|
|
|
|
|
|
|
</t>
        </is>
      </c>
      <c r="AC105" t="inlineStr">
        <is>
          <t>&lt;i&gt;&lt;a href="https://iate.europa.eu/entry/result/783663/en" target="_blank"&gt;alien species&lt;/a&gt;&lt;/i&gt; whose introduction and/or spread threaten biological diversity</t>
        </is>
      </c>
      <c r="AD105" s="2" t="inlineStr">
        <is>
          <t>especie exótica invasora|
EEI|
especie alóctona invasora</t>
        </is>
      </c>
      <c r="AE105" s="2" t="inlineStr">
        <is>
          <t>3|
3|
3</t>
        </is>
      </c>
      <c r="AF105" s="2" t="inlineStr">
        <is>
          <t xml:space="preserve">|
|
</t>
        </is>
      </c>
      <c r="AG105" t="inlineStr">
        <is>
          <t>&lt;a href="https://iate.europa.eu/entry/result/783663/es" target="_blank"&gt;Especie exótica&lt;/a&gt; que se introduce o establece en un ecosistema o hábitat natural o seminatural y que es un agente de cambio y amenaza para la diversidad biológica nativa, ya sea por su comportamiento invasor, o por el riesgo de contaminación genética.</t>
        </is>
      </c>
      <c r="AH105" s="2" t="inlineStr">
        <is>
          <t>invasiivne võõrliik|
looduslikku tasakaalu ohustav võõrliik</t>
        </is>
      </c>
      <c r="AI105" s="2" t="inlineStr">
        <is>
          <t>3|
2</t>
        </is>
      </c>
      <c r="AJ105" s="2" t="inlineStr">
        <is>
          <t xml:space="preserve">preferred|
</t>
        </is>
      </c>
      <c r="AK105" t="inlineStr">
        <is>
          <t>võõrliik, mis võib ohustada ökosüsteeme, elupaiku või liike, tekitades majanduslikku või keskkonnakahju</t>
        </is>
      </c>
      <c r="AL105" s="2" t="inlineStr">
        <is>
          <t>haitallinen vieraslaji|
ekologisesti haitallinen tulokaslaji</t>
        </is>
      </c>
      <c r="AM105" s="2" t="inlineStr">
        <is>
          <t>3|
3</t>
        </is>
      </c>
      <c r="AN105" s="2" t="inlineStr">
        <is>
          <t xml:space="preserve">|
</t>
        </is>
      </c>
      <c r="AO105" t="inlineStr">
        <is>
          <t>"tulokaslaji, jonka levittäminen tai leviäminen uhkaa alueen luontaista biologista monimuotoisuutta"</t>
        </is>
      </c>
      <c r="AP105" s="2" t="inlineStr">
        <is>
          <t>espèce exotique envahissante|
EEE|
espèce envahissante</t>
        </is>
      </c>
      <c r="AQ105" s="2" t="inlineStr">
        <is>
          <t>3|
3|
3</t>
        </is>
      </c>
      <c r="AR105" s="2" t="inlineStr">
        <is>
          <t xml:space="preserve">|
|
</t>
        </is>
      </c>
      <c r="AS105" t="inlineStr">
        <is>
          <t>espèce exotique dont l'introduction et/ou la propagation menace la diversité biologique.</t>
        </is>
      </c>
      <c r="AT105" s="2" t="inlineStr">
        <is>
          <t>speiceas coimhthíoch ionrach|
speiceas ionrach</t>
        </is>
      </c>
      <c r="AU105" s="2" t="inlineStr">
        <is>
          <t>4|
4</t>
        </is>
      </c>
      <c r="AV105" s="2" t="inlineStr">
        <is>
          <t xml:space="preserve">|
</t>
        </is>
      </c>
      <c r="AW105" t="inlineStr">
        <is>
          <t>Speiceas coimhthíoch atá tar éis é féin a bhunú in éiceachórais nádúrtha nó leathnádúrtha, ar gníomhaí i dtreo an athraithe é agus ar bagairt é don éagsúlacht bhitheolaíoch dúchasach.</t>
        </is>
      </c>
      <c r="AX105" s="2" t="inlineStr">
        <is>
          <t>invazivna strana vrsta|
invazivna vrsta</t>
        </is>
      </c>
      <c r="AY105" s="2" t="inlineStr">
        <is>
          <t>3|
3</t>
        </is>
      </c>
      <c r="AZ105" s="2" t="inlineStr">
        <is>
          <t xml:space="preserve">|
</t>
        </is>
      </c>
      <c r="BA105" t="inlineStr">
        <is>
          <t>strana vrsta za koju je utvrđeno da njezino unošenje ili širenje ugrožava ili štetno utječe na bioraznolikost i povezane usluge ekosustava</t>
        </is>
      </c>
      <c r="BB105" s="2" t="inlineStr">
        <is>
          <t>idegenhonos inváziós faj|
idegenhonos özönfaj|
inváziós faj</t>
        </is>
      </c>
      <c r="BC105" s="2" t="inlineStr">
        <is>
          <t>4|
4|
4</t>
        </is>
      </c>
      <c r="BD105" s="2" t="inlineStr">
        <is>
          <t xml:space="preserve">preferred|
|
</t>
        </is>
      </c>
      <c r="BE105" t="inlineStr">
        <is>
          <t>olyan idegenhonos faj [ &lt;a href="/entry/result/783663/all" id="ENTRY_TO_ENTRY_CONVERTER" target="_blank"&gt;IATE:783663&lt;/a&gt; ], amelyről megállapítást nyert, hogy betelepítése vagy behurcolása, illetve terjedése veszélyezteti vagy káros hatást gyakorol a biológiai sokféleségre és a kapcsolódó ökoszisztéma-szolgáltatásokra</t>
        </is>
      </c>
      <c r="BF105" s="2" t="inlineStr">
        <is>
          <t>specie esotica invasiva|
specie alloctona invasiva|
specie aliena invasiva|
IAS|
specie invasiva</t>
        </is>
      </c>
      <c r="BG105" s="2" t="inlineStr">
        <is>
          <t>3|
3|
3|
3|
3</t>
        </is>
      </c>
      <c r="BH105" s="2" t="inlineStr">
        <is>
          <t xml:space="preserve">preferred|
|
|
|
</t>
        </is>
      </c>
      <c r="BI105" t="inlineStr">
        <is>
          <t>&lt;a href="https://iate.europa.eu/entry/result/783663/en-it" target="_blank"&gt;specie esotica&lt;/a&gt; animale
o vegetale capace di insediarsi e di diffondersi al punto da diventare una
delle principali cause della perdita di biodiversità</t>
        </is>
      </c>
      <c r="BJ105" s="2" t="inlineStr">
        <is>
          <t>invazinė svetima rūšis|
invazinė nevietinė rūšis|
ISR|
invazinė rūšis|
IR</t>
        </is>
      </c>
      <c r="BK105" s="2" t="inlineStr">
        <is>
          <t>3|
3|
3|
3|
3</t>
        </is>
      </c>
      <c r="BL105" s="2" t="inlineStr">
        <is>
          <t xml:space="preserve">|
|
|
|
</t>
        </is>
      </c>
      <c r="BM105" t="inlineStr">
        <is>
          <t>&lt;a href="https://iate.europa.eu/entry/result/783663/lt" target="_blank"&gt;svetimžemė rūšis&lt;/a&gt; ar porūšis, kurio įsikūrimas ekosistemose kelia pavojų biologinei įvairovei, daro žalingą ekologinį, ekonominį poveikį ar kenkia žmonių sveikatai</t>
        </is>
      </c>
      <c r="BN105" s="2" t="inlineStr">
        <is>
          <t>invazīva svešzemju suga|
invazīva suga</t>
        </is>
      </c>
      <c r="BO105" s="2" t="inlineStr">
        <is>
          <t>3|
2</t>
        </is>
      </c>
      <c r="BP105" s="2" t="inlineStr">
        <is>
          <t xml:space="preserve">|
</t>
        </is>
      </c>
      <c r="BQ105" t="inlineStr">
        <is>
          <t>svešzemju suga [ &lt;a href="/entry/result/783663/all" id="ENTRY_TO_ENTRY_CONVERTER" target="_blank"&gt;IATE:783663&lt;/a&gt; ], par kuru ir konstatēts, ka tās introdukcija vai izplatīšanās apdraud vai kaitīgi ietekmē bioloģisko daudzveidību un attiecīgos ekosistēmu pakalpojumus</t>
        </is>
      </c>
      <c r="BR105" s="2" t="inlineStr">
        <is>
          <t>speċi eżotika invażiva|
speċi aljena invażiva|
speċi invażiva</t>
        </is>
      </c>
      <c r="BS105" s="2" t="inlineStr">
        <is>
          <t>3|
3|
3</t>
        </is>
      </c>
      <c r="BT105" s="2" t="inlineStr">
        <is>
          <t xml:space="preserve">|
|
</t>
        </is>
      </c>
      <c r="BU105" t="inlineStr">
        <is>
          <t>speċi, jew element minnha li kapaċi jirriproduċi, li ġiet introdotta f'abitat li ma kienx dak tagħha, u li l-introduzzjoni u/jew it-tixrid tagħha jhedded id-diversità bijoloġika</t>
        </is>
      </c>
      <c r="BV105" s="2" t="inlineStr">
        <is>
          <t>invasieve uitheemse soort|
IAS|
IUS|
invasieve exoot</t>
        </is>
      </c>
      <c r="BW105" s="2" t="inlineStr">
        <is>
          <t>3|
2|
3|
3</t>
        </is>
      </c>
      <c r="BX105" s="2" t="inlineStr">
        <is>
          <t xml:space="preserve">|
|
|
</t>
        </is>
      </c>
      <c r="BY105" t="inlineStr">
        <is>
          <t>"uitheemse soort waarvan is vastgesteld dat de introductie of verspreiding ervan een bedreiging is of nadelige gevolgen heeft voor de biodiversiteit en aanverwante ecosysteemdiensten"</t>
        </is>
      </c>
      <c r="BZ105" s="2" t="inlineStr">
        <is>
          <t>inwazyjny gatunek obcy|
IGO|
gatunek inwazyjny</t>
        </is>
      </c>
      <c r="CA105" s="2" t="inlineStr">
        <is>
          <t>3|
3|
1</t>
        </is>
      </c>
      <c r="CB105" s="2" t="inlineStr">
        <is>
          <t xml:space="preserve">|
|
</t>
        </is>
      </c>
      <c r="CC105" t="inlineStr">
        <is>
          <t>gatunek obcy, którego wprowadzenie lub rozprzestrzenianie się zagraża – jak stwierdzono – bioróżnorodności i powiązanym usługom ekosystemowym lub oddziałuje na nie w niepożądany sposób</t>
        </is>
      </c>
      <c r="CD105" s="2" t="inlineStr">
        <is>
          <t>espécie exótica invasora|
espécie invasora|
EEI</t>
        </is>
      </c>
      <c r="CE105" s="2" t="inlineStr">
        <is>
          <t>3|
3|
3</t>
        </is>
      </c>
      <c r="CF105" s="2" t="inlineStr">
        <is>
          <t xml:space="preserve">|
|
</t>
        </is>
      </c>
      <c r="CG105" t="inlineStr">
        <is>
          <t>Espécie que, uma vez introduzida num ecossistema ou 
&lt;i&gt;habitat&lt;/i&gt; onde antes não ocorria naturalmente, se torna capaz de nele estabelecer uma população reprodutora e cuja propagação constitui uma ameaça para a biodiversidade das zonas afetadas.</t>
        </is>
      </c>
      <c r="CH105" s="2" t="inlineStr">
        <is>
          <t>specie alogenă invazivă|
specie alohtonă invazivă|
specie străină invazivă</t>
        </is>
      </c>
      <c r="CI105" s="2" t="inlineStr">
        <is>
          <t>3|
3|
3</t>
        </is>
      </c>
      <c r="CJ105" s="2" t="inlineStr">
        <is>
          <t xml:space="preserve">|
|
</t>
        </is>
      </c>
      <c r="CK105" t="inlineStr">
        <is>
          <t>specie neindigenă introdusă în mod deliberat sau accidental în afara habitatului său natural, în locuri in care se stabilește, proliferează și se răspândește astfel încât să aducă prejudicii mediului-gazdă</t>
        </is>
      </c>
      <c r="CL105" s="2" t="inlineStr">
        <is>
          <t>invázny druh|
invázny nepôvodný druh</t>
        </is>
      </c>
      <c r="CM105" s="2" t="inlineStr">
        <is>
          <t>3|
3</t>
        </is>
      </c>
      <c r="CN105" s="2" t="inlineStr">
        <is>
          <t xml:space="preserve">|
</t>
        </is>
      </c>
      <c r="CO105" t="inlineStr">
        <is>
          <t>nepôvodný druh, ktorého introdukcia alebo samovoľné šírenie ohrozuje biologickú rozmanitosť</t>
        </is>
      </c>
      <c r="CP105" s="2" t="inlineStr">
        <is>
          <t>invazivna vrsta|
invazivna tujerodna vrsta</t>
        </is>
      </c>
      <c r="CQ105" s="2" t="inlineStr">
        <is>
          <t>3|
3</t>
        </is>
      </c>
      <c r="CR105" s="2" t="inlineStr">
        <is>
          <t xml:space="preserve">|
</t>
        </is>
      </c>
      <c r="CS105" t="inlineStr">
        <is>
          <t>rastlinska vrsta, ki jo človek zanese izven njenega naravnega areala, kjer se naturalizira, pri čemer se zaradi velike konkurenčne moči širi tako, da na novih rastiščih izpodriva avtohtono floro</t>
        </is>
      </c>
      <c r="CT105" s="2" t="inlineStr">
        <is>
          <t>invasiv främmande art</t>
        </is>
      </c>
      <c r="CU105" s="2" t="inlineStr">
        <is>
          <t>3</t>
        </is>
      </c>
      <c r="CV105" s="2" t="inlineStr">
        <is>
          <t/>
        </is>
      </c>
      <c r="CW105" t="inlineStr">
        <is>
          <t>Art som med människans hjälp flyttats från sin ursprungliga miljö och i sin nya omgivning börjar sprida sig snabbt och orsakar allvarlig skada för ekosystem, infrastruktur eller människors hälsa.</t>
        </is>
      </c>
    </row>
    <row r="106">
      <c r="A106" s="1" t="str">
        <f>HYPERLINK("https://iate.europa.eu/entry/result/914842/all", "914842")</f>
        <v>914842</v>
      </c>
      <c r="B106" t="inlineStr">
        <is>
          <t>ENVIRONMENT</t>
        </is>
      </c>
      <c r="C106" t="inlineStr">
        <is>
          <t>ENVIRONMENT|environmental policy|climate change policy;ENVIRONMENT|deterioration of the environment|degradation of the environment;ENVIRONMENT|deterioration of the environment|degradation of the environment|climate change</t>
        </is>
      </c>
      <c r="D106" t="inlineStr">
        <is>
          <t>yes</t>
        </is>
      </c>
      <c r="E106" t="inlineStr">
        <is>
          <t/>
        </is>
      </c>
      <c r="F106" s="2" t="inlineStr">
        <is>
          <t>смекчаване на изменението на климата</t>
        </is>
      </c>
      <c r="G106" s="2" t="inlineStr">
        <is>
          <t>3</t>
        </is>
      </c>
      <c r="H106" s="2" t="inlineStr">
        <is>
          <t/>
        </is>
      </c>
      <c r="I106" t="inlineStr">
        <is>
          <t>действия, които са насочени към забавяне на процеса на изменение на климата чрез намаляване на емисиите на парникови газове [ &lt;a href="/entry/result/873472/all" id="ENTRY_TO_ENTRY_CONVERTER" target="_blank"&gt;IATE:873472&lt;/a&gt; ] и отстраняването им от поглътители [ &lt;a href="/entry/result/897482/all" id="ENTRY_TO_ENTRY_CONVERTER" target="_blank"&gt;IATE:897482&lt;/a&gt; ]</t>
        </is>
      </c>
      <c r="J106" s="2" t="inlineStr">
        <is>
          <t>zmírňování změny klimatu|
mitigace změny klimatu</t>
        </is>
      </c>
      <c r="K106" s="2" t="inlineStr">
        <is>
          <t>3|
3</t>
        </is>
      </c>
      <c r="L106" s="2" t="inlineStr">
        <is>
          <t xml:space="preserve">|
</t>
        </is>
      </c>
      <c r="M106" t="inlineStr">
        <is>
          <t>opatření s cílem snižovat čisté množství skleníkových plynů uvolňovaných do atmosféry a přispět tak ke zpomalení procesu změny klimatu způsobené lidskou činností</t>
        </is>
      </c>
      <c r="N106" s="2" t="inlineStr">
        <is>
          <t>modvirkning af klimaændringer|
modvirkning af klimaforandringer|
imødegåelse af klimaændringer|
modvirkning</t>
        </is>
      </c>
      <c r="O106" s="2" t="inlineStr">
        <is>
          <t>3|
3|
3|
3</t>
        </is>
      </c>
      <c r="P106" s="2" t="inlineStr">
        <is>
          <t xml:space="preserve">preferred|
|
|
</t>
        </is>
      </c>
      <c r="Q106" t="inlineStr">
        <is>
          <t>bestræbelser på at stabilisere atmosfærens drivhusgasindhold på et niveau, som forhindrer farlige menneskeskabte klimaændringer</t>
        </is>
      </c>
      <c r="R106" s="2" t="inlineStr">
        <is>
          <t>Klimaschutz|
Minderung|
Mitigation</t>
        </is>
      </c>
      <c r="S106" s="2" t="inlineStr">
        <is>
          <t>3|
3|
3</t>
        </is>
      </c>
      <c r="T106" s="2" t="inlineStr">
        <is>
          <t xml:space="preserve">|
|
</t>
        </is>
      </c>
      <c r="U106" t="inlineStr">
        <is>
          <t>aktive Maßnahmen zur Verringerung der Treibhausgasemissionen &lt;a href="/entry/result/927281/all" id="ENTRY_TO_ENTRY_CONVERTER" target="_blank"&gt;IATE:927281&lt;/a&gt; und zur Förderung der Aufnahme von CO2 durch Senken &lt;a href="/entry/result/897482/all" id="ENTRY_TO_ENTRY_CONVERTER" target="_blank"&gt;IATE:897482&lt;/a&gt;</t>
        </is>
      </c>
      <c r="V106" s="2" t="inlineStr">
        <is>
          <t>μετριασμός της κλιματικής αλλαγής</t>
        </is>
      </c>
      <c r="W106" s="2" t="inlineStr">
        <is>
          <t>4</t>
        </is>
      </c>
      <c r="X106" s="2" t="inlineStr">
        <is>
          <t/>
        </is>
      </c>
      <c r="Y106" t="inlineStr">
        <is>
          <t/>
        </is>
      </c>
      <c r="Z106" s="2" t="inlineStr">
        <is>
          <t>climate change mitigation|
mitigate climate change|
mitigation of climate change|
greenhouse gas mitigation|
mitigation ambition|
mitigation gap|
mitigation|
mitigation commitment|
mitigation potential|
climate change adaptation and mitigation</t>
        </is>
      </c>
      <c r="AA106" s="2" t="inlineStr">
        <is>
          <t>3|
1|
3|
1|
1|
1|
3|
1|
1|
1</t>
        </is>
      </c>
      <c r="AB106" s="2" t="inlineStr">
        <is>
          <t xml:space="preserve">|
|
|
|
|
|
|
|
|
</t>
        </is>
      </c>
      <c r="AC106" t="inlineStr">
        <is>
          <t>human intervention to reduce the extent of climate change by implementing policies to reduce GHG emissions [ &lt;a href="/entry/result/873472/all" id="ENTRY_TO_ENTRY_CONVERTER" target="_blank"&gt;IATE:873472&lt;/a&gt; ] and enhance sinks [ &lt;a href="/entry/result/897482/all" id="ENTRY_TO_ENTRY_CONVERTER" target="_blank"&gt;IATE:897482&lt;/a&gt; ]</t>
        </is>
      </c>
      <c r="AD106" s="2" t="inlineStr">
        <is>
          <t>mitigación del cambio climático|
mitigación</t>
        </is>
      </c>
      <c r="AE106" s="2" t="inlineStr">
        <is>
          <t>4|
3</t>
        </is>
      </c>
      <c r="AF106" s="2" t="inlineStr">
        <is>
          <t xml:space="preserve">|
</t>
        </is>
      </c>
      <c r="AG106" t="inlineStr">
        <is>
          <t>Intervención humana encaminada a reducir las fuentes o potenciar los sumideros [ &lt;a href="/entry/result/897482/all" id="ENTRY_TO_ENTRY_CONVERTER" target="_blank"&gt;IATE:897482&lt;/a&gt; ] de gases de efecto invernadero [ &lt;a href="/entry/result/835577/all" id="ENTRY_TO_ENTRY_CONVERTER" target="_blank"&gt;IATE:835577&lt;/a&gt; ].</t>
        </is>
      </c>
      <c r="AH106" s="2" t="inlineStr">
        <is>
          <t>kliimamuutuste leevendamine</t>
        </is>
      </c>
      <c r="AI106" s="2" t="inlineStr">
        <is>
          <t>3</t>
        </is>
      </c>
      <c r="AJ106" s="2" t="inlineStr">
        <is>
          <t/>
        </is>
      </c>
      <c r="AK106" t="inlineStr">
        <is>
          <t>inimtegevus, mille eesmärgiks on kliimamuutuste ulatuse vähendamine 
&lt;i&gt;kasvuhoonegaaside heite&lt;/i&gt; &lt;a href="/entry/result/873472/all" id="ENTRY_TO_ENTRY_CONVERTER" target="_blank"&gt;IATE:873472&lt;/a&gt; vähendamise ja 
&lt;i&gt;sidujates&lt;/i&gt; [ &lt;a href="/entry/result/897482/all" id="ENTRY_TO_ENTRY_CONVERTER" target="_blank"&gt;IATE:897482&lt;/a&gt; ] sidumise suurendamise poliitikate rakendamise kaudu</t>
        </is>
      </c>
      <c r="AL106" s="2" t="inlineStr">
        <is>
          <t>ilmastonmuutoksen hillintä|
hillintä</t>
        </is>
      </c>
      <c r="AM106" s="2" t="inlineStr">
        <is>
          <t>3|
3</t>
        </is>
      </c>
      <c r="AN106" s="2" t="inlineStr">
        <is>
          <t xml:space="preserve">|
</t>
        </is>
      </c>
      <c r="AO106" t="inlineStr">
        <is>
          <t>ilmastonmuutoksen rajoittaminen kasvihuonekaasupäästöjä vähentämällä ja nieluista huolehtimalla</t>
        </is>
      </c>
      <c r="AP106" s="2" t="inlineStr">
        <is>
          <t>atténuation du changement climatique|
atténuation des changements climatiques</t>
        </is>
      </c>
      <c r="AQ106" s="2" t="inlineStr">
        <is>
          <t>3|
3</t>
        </is>
      </c>
      <c r="AR106" s="2" t="inlineStr">
        <is>
          <t xml:space="preserve">|
</t>
        </is>
      </c>
      <c r="AS106" t="inlineStr">
        <is>
          <t>objectif poursuivi par les mesures prises au niveau mondial pour compenser ou réduire à la source les &lt;a href="/entry/result/873472/fr" target="_blank"&gt;émissions de gaz à effet de serre&lt;/a&gt; et augmenter le stockage de ces gaz (puits et réservoirs de gaz à effet de serre) afin de limiter les effets négatifs du changement climatique.</t>
        </is>
      </c>
      <c r="AT106" s="2" t="inlineStr">
        <is>
          <t>maolú ar an athrú aeráide|
maolú</t>
        </is>
      </c>
      <c r="AU106" s="2" t="inlineStr">
        <is>
          <t>3|
3</t>
        </is>
      </c>
      <c r="AV106" s="2" t="inlineStr">
        <is>
          <t xml:space="preserve">|
</t>
        </is>
      </c>
      <c r="AW106" t="inlineStr">
        <is>
          <t/>
        </is>
      </c>
      <c r="AX106" s="2" t="inlineStr">
        <is>
          <t>ublažavanje klimatskih promjena|
ublažavanje</t>
        </is>
      </c>
      <c r="AY106" s="2" t="inlineStr">
        <is>
          <t>3|
3</t>
        </is>
      </c>
      <c r="AZ106" s="2" t="inlineStr">
        <is>
          <t xml:space="preserve">|
</t>
        </is>
      </c>
      <c r="BA106" t="inlineStr">
        <is>
          <t>ljudsko djelovanje kojim se nastoji smanjiti opseg klimatskih promjena provedbom politika za smanjenje emisija stakleničkih plinova [ &lt;a href="/entry/result/873472/all" id="ENTRY_TO_ENTRY_CONVERTER" target="_blank"&gt;IATE:873472&lt;/a&gt; ] i poboljšanje ponora [ &lt;a href="/entry/result/897482/all" id="ENTRY_TO_ENTRY_CONVERTER" target="_blank"&gt;IATE:897482&lt;/a&gt; ]</t>
        </is>
      </c>
      <c r="BB106" s="2" t="inlineStr">
        <is>
          <t>az éghajlatváltozás mérséklése</t>
        </is>
      </c>
      <c r="BC106" s="2" t="inlineStr">
        <is>
          <t>4</t>
        </is>
      </c>
      <c r="BD106" s="2" t="inlineStr">
        <is>
          <t/>
        </is>
      </c>
      <c r="BE106" t="inlineStr">
        <is>
          <t>az éghajlat változását kiváltógázok és szennyeződések légköri koncentrációnak lehetőleg minél alacsonyabb szinten való stabilizálása többek között a kibocsátások csökkentése és a nyelők kapacitásának növelése révén</t>
        </is>
      </c>
      <c r="BF106" s="2" t="inlineStr">
        <is>
          <t>mitigazione dei cambiamenti climatici</t>
        </is>
      </c>
      <c r="BG106" s="2" t="inlineStr">
        <is>
          <t>3</t>
        </is>
      </c>
      <c r="BH106" s="2" t="inlineStr">
        <is>
          <t/>
        </is>
      </c>
      <c r="BI106" t="inlineStr">
        <is>
          <t>interventi intesi a ridurre le emissioni di gas a effetto serra, in modo da stabilizzarne la concentrazione in atmosfera attorno a valori che consentano di contenere l’aumento della temperatura entro limiti sostenibili, nonché a potenziare i pozzi di assorbimento</t>
        </is>
      </c>
      <c r="BJ106" s="2" t="inlineStr">
        <is>
          <t>klimato kaitos švelninimas|
švelninimas</t>
        </is>
      </c>
      <c r="BK106" s="2" t="inlineStr">
        <is>
          <t>3|
3</t>
        </is>
      </c>
      <c r="BL106" s="2" t="inlineStr">
        <is>
          <t xml:space="preserve">|
</t>
        </is>
      </c>
      <c r="BM106" t="inlineStr">
        <is>
          <t>žmonijos pastangos sumažinti į aplinką išmetamą šiltnamio efektą sukeliančių dujų kiekį (&lt;a href="/entry/result/873472/all" id="ENTRY_TO_ENTRY_CONVERTER" target="_blank"&gt;IATE:873472&lt;/a&gt; ) bei gerinti ŠESD šalinimą absorbentais (&lt;a href="/entry/result/897482/all" id="ENTRY_TO_ENTRY_CONVERTER" target="_blank"&gt;IATE:897482&lt;/a&gt; ) ir taip sumažinti klimato kaitos mastą</t>
        </is>
      </c>
      <c r="BN106" s="2" t="inlineStr">
        <is>
          <t>klimata pārmaiņu mīkstināšana|
klimata pārmaiņu mitigācija|
klimata pārmaiņu mazināšana</t>
        </is>
      </c>
      <c r="BO106" s="2" t="inlineStr">
        <is>
          <t>3|
3|
3</t>
        </is>
      </c>
      <c r="BP106" s="2" t="inlineStr">
        <is>
          <t xml:space="preserve">|
|
</t>
        </is>
      </c>
      <c r="BQ106" t="inlineStr">
        <is>
          <t>cilvēku veiktu darbību kopums, lai samazinātu siltumnīcefekta gāzu emisijas [ &lt;a href="/entry/result/873472/all" id="ENTRY_TO_ENTRY_CONVERTER" target="_blank"&gt;IATE:873472&lt;/a&gt; ] atmosfērā un veicinātu oglekļa dioksīoda piesaistītājus [ &lt;a href="/entry/result/897482/all" id="ENTRY_TO_ENTRY_CONVERTER" target="_blank"&gt;IATE:897482&lt;/a&gt; ] , tādējādi palēninot cilvēku izraisītās klimata pārmaiņas</t>
        </is>
      </c>
      <c r="BR106" s="2" t="inlineStr">
        <is>
          <t>mitigazzjoni tat-tibdil fil-klima|
mitigazzjoni</t>
        </is>
      </c>
      <c r="BS106" s="2" t="inlineStr">
        <is>
          <t>3|
3</t>
        </is>
      </c>
      <c r="BT106" s="2" t="inlineStr">
        <is>
          <t xml:space="preserve">|
</t>
        </is>
      </c>
      <c r="BU106" t="inlineStr">
        <is>
          <t>intervent uman biex titnaqqas il-firxa tat-tibdil fil-klima permezz tal-implimentazzjoni ta' politiki biex jitnaqqsu l-emissjonijiet ta' gass b'effett ta' serra [ &lt;a href="/entry/result/873472/all" id="ENTRY_TO_ENTRY_CONVERTER" target="_blank"&gt;IATE:873472&lt;/a&gt; ] u jissaħħu l-bjar tal-karbonju [ &lt;a href="/entry/result/897482/all" id="ENTRY_TO_ENTRY_CONVERTER" target="_blank"&gt;IATE:897482&lt;/a&gt; ]</t>
        </is>
      </c>
      <c r="BV106" s="2" t="inlineStr">
        <is>
          <t>mitigatie van klimaatverandering|
klimaatmitigatie|
beperking van klimaatverandering</t>
        </is>
      </c>
      <c r="BW106" s="2" t="inlineStr">
        <is>
          <t>3|
3|
3</t>
        </is>
      </c>
      <c r="BX106" s="2" t="inlineStr">
        <is>
          <t xml:space="preserve">|
|
</t>
        </is>
      </c>
      <c r="BY106" t="inlineStr">
        <is>
          <t>in de strijd tegen de klimaatverandering alle menselijke activiteiten om de uitstoot van kooldioxide te verminderen (met name de oorzaken ervan) of de hoeveelheid koolstofputten te vergroten</t>
        </is>
      </c>
      <c r="BZ106" s="2" t="inlineStr">
        <is>
          <t>łagodzenie zmiany klimatu|
przeciwdziałanie zmianie klimatu</t>
        </is>
      </c>
      <c r="CA106" s="2" t="inlineStr">
        <is>
          <t>3|
3</t>
        </is>
      </c>
      <c r="CB106" s="2" t="inlineStr">
        <is>
          <t xml:space="preserve">preferred|
</t>
        </is>
      </c>
      <c r="CC106" t="inlineStr">
        <is>
          <t>działania mające na celu ograniczenie emisji gazów cieplarnianych uwalnianych do atmosfery, a co za tym idzie, spowolnienie procesu zmiany klimatu wynikającej z działalności człowieka</t>
        </is>
      </c>
      <c r="CD106" s="2" t="inlineStr">
        <is>
          <t>mitigação das alterações climáticas|
mitigação|
atenuação das alterações climáticas|
atenuação</t>
        </is>
      </c>
      <c r="CE106" s="2" t="inlineStr">
        <is>
          <t>3|
3|
3|
3</t>
        </is>
      </c>
      <c r="CF106" s="2" t="inlineStr">
        <is>
          <t xml:space="preserve">|
|
|
</t>
        </is>
      </c>
      <c r="CG106" t="inlineStr">
        <is>
          <t>No contexto das alterações climáticas, processo de diminuir os efeitos negativos dos gases com efeito de estufa através de medidas de natureza política e tecnológica que, favorecendo a limitação ou redução das emissões e o aumento das remoções, mantenham a sua concentração na atmosfera em níveis aceitáveis.</t>
        </is>
      </c>
      <c r="CH106" s="2" t="inlineStr">
        <is>
          <t>atenuare a schimbărilor climatice</t>
        </is>
      </c>
      <c r="CI106" s="2" t="inlineStr">
        <is>
          <t>3</t>
        </is>
      </c>
      <c r="CJ106" s="2" t="inlineStr">
        <is>
          <t/>
        </is>
      </c>
      <c r="CK106" t="inlineStr">
        <is>
          <t>acțiuni de reducere a cantității nete de gaze cu efect de seră emise în atmosferă, care încetinesc astfel schimbările climatice generate de activitățile umane</t>
        </is>
      </c>
      <c r="CL106" s="2" t="inlineStr">
        <is>
          <t>zmiernenie zmeny klímy|
zmiernenie</t>
        </is>
      </c>
      <c r="CM106" s="2" t="inlineStr">
        <is>
          <t>3|
3</t>
        </is>
      </c>
      <c r="CN106" s="2" t="inlineStr">
        <is>
          <t xml:space="preserve">|
</t>
        </is>
      </c>
      <c r="CO106" t="inlineStr">
        <is>
          <t>ľudský zásah na zníženie zdrojov skleníkových plynov alebo zvýšenie kapacity ich záchytu</t>
        </is>
      </c>
      <c r="CP106" s="2" t="inlineStr">
        <is>
          <t>blažitev podnebnih sprememb|
blaženje podnebnih sprememb</t>
        </is>
      </c>
      <c r="CQ106" s="2" t="inlineStr">
        <is>
          <t>3|
3</t>
        </is>
      </c>
      <c r="CR106" s="2" t="inlineStr">
        <is>
          <t xml:space="preserve">|
</t>
        </is>
      </c>
      <c r="CS106" t="inlineStr">
        <is>
          <t/>
        </is>
      </c>
      <c r="CT106" s="2" t="inlineStr">
        <is>
          <t>begränsning av klimatförändringar</t>
        </is>
      </c>
      <c r="CU106" s="2" t="inlineStr">
        <is>
          <t>3</t>
        </is>
      </c>
      <c r="CV106" s="2" t="inlineStr">
        <is>
          <t/>
        </is>
      </c>
      <c r="CW106" t="inlineStr">
        <is>
          <t>i klimatsammanhang, åtgärder för att minska utsläpppen och förbättra upptaget av växthusgaser</t>
        </is>
      </c>
    </row>
    <row r="107">
      <c r="A107" s="1" t="str">
        <f>HYPERLINK("https://iate.europa.eu/entry/result/3639380/all", "3639380")</f>
        <v>3639380</v>
      </c>
      <c r="B107" t="inlineStr">
        <is>
          <t>ENVIRONMENT;ECONOMICS</t>
        </is>
      </c>
      <c r="C107" t="inlineStr">
        <is>
          <t>ENVIRONMENT|environmental policy|climate change policy;ECONOMICS|national accounts|accounting system;ENVIRONMENT|natural environment|physical environment|biosphere|biodiversity</t>
        </is>
      </c>
      <c r="D107" t="inlineStr">
        <is>
          <t>yes</t>
        </is>
      </c>
      <c r="E107" t="inlineStr">
        <is>
          <t/>
        </is>
      </c>
      <c r="F107" t="inlineStr">
        <is>
          <t/>
        </is>
      </c>
      <c r="G107" t="inlineStr">
        <is>
          <t/>
        </is>
      </c>
      <c r="H107" t="inlineStr">
        <is>
          <t/>
        </is>
      </c>
      <c r="I107" t="inlineStr">
        <is>
          <t/>
        </is>
      </c>
      <c r="J107" t="inlineStr">
        <is>
          <t/>
        </is>
      </c>
      <c r="K107" t="inlineStr">
        <is>
          <t/>
        </is>
      </c>
      <c r="L107" t="inlineStr">
        <is>
          <t/>
        </is>
      </c>
      <c r="M107" t="inlineStr">
        <is>
          <t/>
        </is>
      </c>
      <c r="N107" t="inlineStr">
        <is>
          <t/>
        </is>
      </c>
      <c r="O107" t="inlineStr">
        <is>
          <t/>
        </is>
      </c>
      <c r="P107" t="inlineStr">
        <is>
          <t/>
        </is>
      </c>
      <c r="Q107" t="inlineStr">
        <is>
          <t/>
        </is>
      </c>
      <c r="R107" t="inlineStr">
        <is>
          <t/>
        </is>
      </c>
      <c r="S107" t="inlineStr">
        <is>
          <t/>
        </is>
      </c>
      <c r="T107" t="inlineStr">
        <is>
          <t/>
        </is>
      </c>
      <c r="U107" t="inlineStr">
        <is>
          <t/>
        </is>
      </c>
      <c r="V107" t="inlineStr">
        <is>
          <t/>
        </is>
      </c>
      <c r="W107" t="inlineStr">
        <is>
          <t/>
        </is>
      </c>
      <c r="X107" t="inlineStr">
        <is>
          <t/>
        </is>
      </c>
      <c r="Y107" t="inlineStr">
        <is>
          <t/>
        </is>
      </c>
      <c r="Z107" s="2" t="inlineStr">
        <is>
          <t>biosphere integrity|
ecological integrity</t>
        </is>
      </c>
      <c r="AA107" s="2" t="inlineStr">
        <is>
          <t>3|
3</t>
        </is>
      </c>
      <c r="AB107" s="2" t="inlineStr">
        <is>
          <t xml:space="preserve">|
</t>
        </is>
      </c>
      <c r="AC107" t="inlineStr">
        <is>
          <t>ability of an ecosystem to
support and maintain ecological processes and a diverse community of organisms</t>
        </is>
      </c>
      <c r="AD107" t="inlineStr">
        <is>
          <t/>
        </is>
      </c>
      <c r="AE107" t="inlineStr">
        <is>
          <t/>
        </is>
      </c>
      <c r="AF107" t="inlineStr">
        <is>
          <t/>
        </is>
      </c>
      <c r="AG107" t="inlineStr">
        <is>
          <t/>
        </is>
      </c>
      <c r="AH107" t="inlineStr">
        <is>
          <t/>
        </is>
      </c>
      <c r="AI107" t="inlineStr">
        <is>
          <t/>
        </is>
      </c>
      <c r="AJ107" t="inlineStr">
        <is>
          <t/>
        </is>
      </c>
      <c r="AK107" t="inlineStr">
        <is>
          <t/>
        </is>
      </c>
      <c r="AL107" t="inlineStr">
        <is>
          <t/>
        </is>
      </c>
      <c r="AM107" t="inlineStr">
        <is>
          <t/>
        </is>
      </c>
      <c r="AN107" t="inlineStr">
        <is>
          <t/>
        </is>
      </c>
      <c r="AO107" t="inlineStr">
        <is>
          <t/>
        </is>
      </c>
      <c r="AP107" t="inlineStr">
        <is>
          <t/>
        </is>
      </c>
      <c r="AQ107" t="inlineStr">
        <is>
          <t/>
        </is>
      </c>
      <c r="AR107" t="inlineStr">
        <is>
          <t/>
        </is>
      </c>
      <c r="AS107" t="inlineStr">
        <is>
          <t/>
        </is>
      </c>
      <c r="AT107" t="inlineStr">
        <is>
          <t/>
        </is>
      </c>
      <c r="AU107" t="inlineStr">
        <is>
          <t/>
        </is>
      </c>
      <c r="AV107" t="inlineStr">
        <is>
          <t/>
        </is>
      </c>
      <c r="AW107" t="inlineStr">
        <is>
          <t/>
        </is>
      </c>
      <c r="AX107" t="inlineStr">
        <is>
          <t/>
        </is>
      </c>
      <c r="AY107" t="inlineStr">
        <is>
          <t/>
        </is>
      </c>
      <c r="AZ107" t="inlineStr">
        <is>
          <t/>
        </is>
      </c>
      <c r="BA107" t="inlineStr">
        <is>
          <t/>
        </is>
      </c>
      <c r="BB107" t="inlineStr">
        <is>
          <t/>
        </is>
      </c>
      <c r="BC107" t="inlineStr">
        <is>
          <t/>
        </is>
      </c>
      <c r="BD107" t="inlineStr">
        <is>
          <t/>
        </is>
      </c>
      <c r="BE107" t="inlineStr">
        <is>
          <t/>
        </is>
      </c>
      <c r="BF107" t="inlineStr">
        <is>
          <t/>
        </is>
      </c>
      <c r="BG107" t="inlineStr">
        <is>
          <t/>
        </is>
      </c>
      <c r="BH107" t="inlineStr">
        <is>
          <t/>
        </is>
      </c>
      <c r="BI107" t="inlineStr">
        <is>
          <t/>
        </is>
      </c>
      <c r="BJ107" s="2" t="inlineStr">
        <is>
          <t>biosferos vientisumas|
ekologinis vientisumas</t>
        </is>
      </c>
      <c r="BK107" s="2" t="inlineStr">
        <is>
          <t>3|
3</t>
        </is>
      </c>
      <c r="BL107" s="2" t="inlineStr">
        <is>
          <t xml:space="preserve">|
</t>
        </is>
      </c>
      <c r="BM107" t="inlineStr">
        <is>
          <t/>
        </is>
      </c>
      <c r="BN107" t="inlineStr">
        <is>
          <t/>
        </is>
      </c>
      <c r="BO107" t="inlineStr">
        <is>
          <t/>
        </is>
      </c>
      <c r="BP107" t="inlineStr">
        <is>
          <t/>
        </is>
      </c>
      <c r="BQ107" t="inlineStr">
        <is>
          <t/>
        </is>
      </c>
      <c r="BR107" t="inlineStr">
        <is>
          <t/>
        </is>
      </c>
      <c r="BS107" t="inlineStr">
        <is>
          <t/>
        </is>
      </c>
      <c r="BT107" t="inlineStr">
        <is>
          <t/>
        </is>
      </c>
      <c r="BU107" t="inlineStr">
        <is>
          <t/>
        </is>
      </c>
      <c r="BV107" t="inlineStr">
        <is>
          <t/>
        </is>
      </c>
      <c r="BW107" t="inlineStr">
        <is>
          <t/>
        </is>
      </c>
      <c r="BX107" t="inlineStr">
        <is>
          <t/>
        </is>
      </c>
      <c r="BY107" t="inlineStr">
        <is>
          <t/>
        </is>
      </c>
      <c r="BZ107" t="inlineStr">
        <is>
          <t/>
        </is>
      </c>
      <c r="CA107" t="inlineStr">
        <is>
          <t/>
        </is>
      </c>
      <c r="CB107" t="inlineStr">
        <is>
          <t/>
        </is>
      </c>
      <c r="CC107" t="inlineStr">
        <is>
          <t/>
        </is>
      </c>
      <c r="CD107" t="inlineStr">
        <is>
          <t/>
        </is>
      </c>
      <c r="CE107" t="inlineStr">
        <is>
          <t/>
        </is>
      </c>
      <c r="CF107" t="inlineStr">
        <is>
          <t/>
        </is>
      </c>
      <c r="CG107" t="inlineStr">
        <is>
          <t/>
        </is>
      </c>
      <c r="CH107" t="inlineStr">
        <is>
          <t/>
        </is>
      </c>
      <c r="CI107" t="inlineStr">
        <is>
          <t/>
        </is>
      </c>
      <c r="CJ107" t="inlineStr">
        <is>
          <t/>
        </is>
      </c>
      <c r="CK107" t="inlineStr">
        <is>
          <t/>
        </is>
      </c>
      <c r="CL107" t="inlineStr">
        <is>
          <t/>
        </is>
      </c>
      <c r="CM107" t="inlineStr">
        <is>
          <t/>
        </is>
      </c>
      <c r="CN107" t="inlineStr">
        <is>
          <t/>
        </is>
      </c>
      <c r="CO107" t="inlineStr">
        <is>
          <t/>
        </is>
      </c>
      <c r="CP107" s="2" t="inlineStr">
        <is>
          <t>biosferna celovitost|
ekološka celovitost</t>
        </is>
      </c>
      <c r="CQ107" s="2" t="inlineStr">
        <is>
          <t>3|
3</t>
        </is>
      </c>
      <c r="CR107" s="2" t="inlineStr">
        <is>
          <t xml:space="preserve">|
</t>
        </is>
      </c>
      <c r="CS107" t="inlineStr">
        <is>
          <t/>
        </is>
      </c>
      <c r="CT107" t="inlineStr">
        <is>
          <t/>
        </is>
      </c>
      <c r="CU107" t="inlineStr">
        <is>
          <t/>
        </is>
      </c>
      <c r="CV107" t="inlineStr">
        <is>
          <t/>
        </is>
      </c>
      <c r="CW107" t="inlineStr">
        <is>
          <t/>
        </is>
      </c>
    </row>
    <row r="108">
      <c r="A108" s="1" t="str">
        <f>HYPERLINK("https://iate.europa.eu/entry/result/3620540/all", "3620540")</f>
        <v>3620540</v>
      </c>
      <c r="B108" t="inlineStr">
        <is>
          <t>FINANCE;ENVIRONMENT;ECONOMICS</t>
        </is>
      </c>
      <c r="C108" t="inlineStr">
        <is>
          <t>FINANCE|financing and investment|financing|financing policy;ENVIRONMENT|environmental policy;ECONOMICS|economic policy|economic policy|development policy|sustainable development</t>
        </is>
      </c>
      <c r="D108" t="inlineStr">
        <is>
          <t>yes</t>
        </is>
      </c>
      <c r="E108" t="inlineStr">
        <is>
          <t/>
        </is>
      </c>
      <c r="F108" s="2" t="inlineStr">
        <is>
          <t>наводняван район</t>
        </is>
      </c>
      <c r="G108" s="2" t="inlineStr">
        <is>
          <t>4</t>
        </is>
      </c>
      <c r="H108" s="2" t="inlineStr">
        <is>
          <t/>
        </is>
      </c>
      <c r="I108" t="inlineStr">
        <is>
          <t>район в близост до коритото на река, който по-често или по-рядко се покрива с вода по време на пълноводие, идващо от близки реки</t>
        </is>
      </c>
      <c r="J108" s="2" t="inlineStr">
        <is>
          <t>záplavové území</t>
        </is>
      </c>
      <c r="K108" s="2" t="inlineStr">
        <is>
          <t>4</t>
        </is>
      </c>
      <c r="L108" s="2" t="inlineStr">
        <is>
          <t/>
        </is>
      </c>
      <c r="M108" t="inlineStr">
        <is>
          <t>oblast v okolí koryta řeky, která je poměrně často zaplavována v důsledku vysokého přítoku vody z přilehlých toků</t>
        </is>
      </c>
      <c r="N108" s="2" t="inlineStr">
        <is>
          <t>oversvømmelsesområde|
﻿flodslette</t>
        </is>
      </c>
      <c r="O108" s="2" t="inlineStr">
        <is>
          <t>4|
4</t>
        </is>
      </c>
      <c r="P108" s="2" t="inlineStr">
        <is>
          <t xml:space="preserve">|
</t>
        </is>
      </c>
      <c r="Q108" t="inlineStr">
        <is>
          <t>﻿landområde ved et flodleje, der mere eller mindre hyppigt dækkes af vand, når der er høj afstrømning fra tilstødende floder</t>
        </is>
      </c>
      <c r="R108" s="2" t="inlineStr">
        <is>
          <t>Überschwemmungsgebiet</t>
        </is>
      </c>
      <c r="S108" s="2" t="inlineStr">
        <is>
          <t>4</t>
        </is>
      </c>
      <c r="T108" s="2" t="inlineStr">
        <is>
          <t/>
        </is>
      </c>
      <c r="U108" t="inlineStr">
        <is>
          <t>neben einem Flussbett liegendes Gebiet, das in Zeiten hoher Wasserabflüsse aus benachbarten Flüssen mehr oder weniger häufig mit Wasser bedeckt ist</t>
        </is>
      </c>
      <c r="V108" s="2" t="inlineStr">
        <is>
          <t>πλημμυρική περιοχή</t>
        </is>
      </c>
      <c r="W108" s="2" t="inlineStr">
        <is>
          <t>4</t>
        </is>
      </c>
      <c r="X108" s="2" t="inlineStr">
        <is>
          <t/>
        </is>
      </c>
      <c r="Y108" t="inlineStr">
        <is>
          <t>περιοχή η οποία βρίσκεται δίπλα σε κοίτη ποταμού και, σε μικρότερο ή μεγαλύτερο βαθμό, καλύπτεται από νερό το οποίο σε περιόδους υπερχείλισης προέρχεται από τους παρακείμενους ποταμούς</t>
        </is>
      </c>
      <c r="Z108" s="2" t="inlineStr">
        <is>
          <t>floodplain</t>
        </is>
      </c>
      <c r="AA108" s="2" t="inlineStr">
        <is>
          <t>4</t>
        </is>
      </c>
      <c r="AB108" s="2" t="inlineStr">
        <is>
          <t/>
        </is>
      </c>
      <c r="AC108" t="inlineStr">
        <is>
          <t>area next to a river bed which is more or less frequently covered with water in times of high water discharges from adjacent rivers</t>
        </is>
      </c>
      <c r="AD108" s="2" t="inlineStr">
        <is>
          <t>llanura aluvial|
llanura de inundación natural</t>
        </is>
      </c>
      <c r="AE108" s="2" t="inlineStr">
        <is>
          <t>4|
4</t>
        </is>
      </c>
      <c r="AF108" s="2" t="inlineStr">
        <is>
          <t xml:space="preserve">|
</t>
        </is>
      </c>
      <c r="AG108" t="inlineStr">
        <is>
          <t>zona situada junto al lecho de río que queda cubierta, más o menos con frecuencia, de agua cuando se producen altas descargas de agua de los ríos adyacentes</t>
        </is>
      </c>
      <c r="AH108" s="2" t="inlineStr">
        <is>
          <t>lamm</t>
        </is>
      </c>
      <c r="AI108" s="2" t="inlineStr">
        <is>
          <t>4</t>
        </is>
      </c>
      <c r="AJ108" s="2" t="inlineStr">
        <is>
          <t/>
        </is>
      </c>
      <c r="AK108" t="inlineStr">
        <is>
          <t>jõesängi kõrval asuv ala, mille jõgi suurvee ajal üle ujutab</t>
        </is>
      </c>
      <c r="AL108" s="2" t="inlineStr">
        <is>
          <t>tulvatasanko</t>
        </is>
      </c>
      <c r="AM108" s="2" t="inlineStr">
        <is>
          <t>4</t>
        </is>
      </c>
      <c r="AN108" s="2" t="inlineStr">
        <is>
          <t/>
        </is>
      </c>
      <c r="AO108" t="inlineStr">
        <is>
          <t>jokiuoman viereinen alue, joka toisinaan peittyy sen viereisestä joesta tulvivasta vedestä</t>
        </is>
      </c>
      <c r="AP108" s="2" t="inlineStr">
        <is>
          <t>zone inondable</t>
        </is>
      </c>
      <c r="AQ108" s="2" t="inlineStr">
        <is>
          <t>4</t>
        </is>
      </c>
      <c r="AR108" s="2" t="inlineStr">
        <is>
          <t/>
        </is>
      </c>
      <c r="AS108" t="inlineStr">
        <is>
          <t>zone située à proximité d’un lit de cours d’eau, qui est plus ou moins fréquemment recouvert d’eau en période de grands débits</t>
        </is>
      </c>
      <c r="AT108" s="2" t="inlineStr">
        <is>
          <t>tuilemhá</t>
        </is>
      </c>
      <c r="AU108" s="2" t="inlineStr">
        <is>
          <t>3</t>
        </is>
      </c>
      <c r="AV108" s="2" t="inlineStr">
        <is>
          <t/>
        </is>
      </c>
      <c r="AW108" t="inlineStr">
        <is>
          <t/>
        </is>
      </c>
      <c r="AX108" s="2" t="inlineStr">
        <is>
          <t>poplavno područje</t>
        </is>
      </c>
      <c r="AY108" s="2" t="inlineStr">
        <is>
          <t>4</t>
        </is>
      </c>
      <c r="AZ108" s="2" t="inlineStr">
        <is>
          <t/>
        </is>
      </c>
      <c r="BA108" t="inlineStr">
        <is>
          <t>područje neposredno uz korito rijeke koje je često pod vodom u vrijeme visokog vodostaja zbog prelijevanja rijeke i njenih pritoka</t>
        </is>
      </c>
      <c r="BB108" s="2" t="inlineStr">
        <is>
          <t>ártér</t>
        </is>
      </c>
      <c r="BC108" s="2" t="inlineStr">
        <is>
          <t>4</t>
        </is>
      </c>
      <c r="BD108" s="2" t="inlineStr">
        <is>
          <t/>
        </is>
      </c>
      <c r="BE108" t="inlineStr">
        <is>
          <t>folyómeder melletti terület, amelyet bizonyos gyakorisággal elönt a víz a csatlakozó folyók vízszintjének megemelkedésekor</t>
        </is>
      </c>
      <c r="BF108" s="2" t="inlineStr">
        <is>
          <t>golena</t>
        </is>
      </c>
      <c r="BG108" s="2" t="inlineStr">
        <is>
          <t>4</t>
        </is>
      </c>
      <c r="BH108" s="2" t="inlineStr">
        <is>
          <t/>
        </is>
      </c>
      <c r="BI108" t="inlineStr">
        <is>
          <t>area adiacente al letto di un fiume più o meno frequentemente sommersa in periodi di consistente deflusso di acque dal fiume stesso</t>
        </is>
      </c>
      <c r="BJ108" s="2" t="inlineStr">
        <is>
          <t>salpa</t>
        </is>
      </c>
      <c r="BK108" s="2" t="inlineStr">
        <is>
          <t>4</t>
        </is>
      </c>
      <c r="BL108" s="2" t="inlineStr">
        <is>
          <t/>
        </is>
      </c>
      <c r="BM108" t="inlineStr">
        <is>
          <t>prie upės vagos esanti vieta, kurią dažniau ar rečiau apsemia pakilęs gretimų upių vanduo</t>
        </is>
      </c>
      <c r="BN108" s="2" t="inlineStr">
        <is>
          <t>paliene</t>
        </is>
      </c>
      <c r="BO108" s="2" t="inlineStr">
        <is>
          <t>4</t>
        </is>
      </c>
      <c r="BP108" s="2" t="inlineStr">
        <is>
          <t/>
        </is>
      </c>
      <c r="BQ108" t="inlineStr">
        <is>
          <t>blakus upes gultnei esoša josla, kas salīdzinoši regulāri applūst, kad blakus esošajās upēs ir augsts ūdens līmenis</t>
        </is>
      </c>
      <c r="BR108" s="2" t="inlineStr">
        <is>
          <t>pjanura tal-għargħar</t>
        </is>
      </c>
      <c r="BS108" s="2" t="inlineStr">
        <is>
          <t>4</t>
        </is>
      </c>
      <c r="BT108" s="2" t="inlineStr">
        <is>
          <t/>
        </is>
      </c>
      <c r="BU108" t="inlineStr">
        <is>
          <t>żona viċin tal-qiegħ ta' xmara li ftit jew wisq hija ta' spiss koperta bl-ilma fi żminijiet ta' ħafna skariki tal-ilma minn xmajjar fil-viċin</t>
        </is>
      </c>
      <c r="BV108" s="2" t="inlineStr">
        <is>
          <t>overstromingsgebied</t>
        </is>
      </c>
      <c r="BW108" s="2" t="inlineStr">
        <is>
          <t>4</t>
        </is>
      </c>
      <c r="BX108" s="2" t="inlineStr">
        <is>
          <t/>
        </is>
      </c>
      <c r="BY108" t="inlineStr">
        <is>
          <t>website ecopedia.be &lt;a href="https://www.ecopedia.be/encyclopedie/overstromingsgebied" target="_blank"&gt;https://www.ecopedia.be/encyclopedie/overstromingsgebied&lt;/a&gt; [15.05.2020]</t>
        </is>
      </c>
      <c r="BZ108" s="2" t="inlineStr">
        <is>
          <t>równina zalewowa|
obszar zalewowy</t>
        </is>
      </c>
      <c r="CA108" s="2" t="inlineStr">
        <is>
          <t>4|
4</t>
        </is>
      </c>
      <c r="CB108" s="2" t="inlineStr">
        <is>
          <t xml:space="preserve">|
</t>
        </is>
      </c>
      <c r="CC108" t="inlineStr">
        <is>
          <t>obszar przyległy do koryta rzeki, który jest dość regularnie zalewany w okresie wezbrań</t>
        </is>
      </c>
      <c r="CD108" s="2" t="inlineStr">
        <is>
          <t>planície de inundação</t>
        </is>
      </c>
      <c r="CE108" s="2" t="inlineStr">
        <is>
          <t>4</t>
        </is>
      </c>
      <c r="CF108" s="2" t="inlineStr">
        <is>
          <t/>
        </is>
      </c>
      <c r="CG108" t="inlineStr">
        <is>
          <t>zona junto ao leito de um rio que fica coberta de água, com mais ou menos frequência, aquando de grandes descargas de água dos rios adjacentes</t>
        </is>
      </c>
      <c r="CH108" s="2" t="inlineStr">
        <is>
          <t>zonă inundabilă|
câmpie aluvială</t>
        </is>
      </c>
      <c r="CI108" s="2" t="inlineStr">
        <is>
          <t>4|
3</t>
        </is>
      </c>
      <c r="CJ108" s="2" t="inlineStr">
        <is>
          <t xml:space="preserve">|
</t>
        </is>
      </c>
      <c r="CK108" t="inlineStr">
        <is>
          <t>zonă adiacentă albiei unui râu, care este acoperită cu apă mai mult sau mai puțin frecvent la debite mari ale afluenților</t>
        </is>
      </c>
      <c r="CL108" s="2" t="inlineStr">
        <is>
          <t>záplavová oblasť</t>
        </is>
      </c>
      <c r="CM108" s="2" t="inlineStr">
        <is>
          <t>4</t>
        </is>
      </c>
      <c r="CN108" s="2" t="inlineStr">
        <is>
          <t/>
        </is>
      </c>
      <c r="CO108" t="inlineStr">
        <is>
          <t>oblasť v okolí koryta rieky, ktorá je viac-menej často zaplavovaná v dôsledku vysokého prítoku vody z priľahlých vodných tokov</t>
        </is>
      </c>
      <c r="CP108" s="2" t="inlineStr">
        <is>
          <t>poplavna ravnica|
poplavno območje</t>
        </is>
      </c>
      <c r="CQ108" s="2" t="inlineStr">
        <is>
          <t>4|
4</t>
        </is>
      </c>
      <c r="CR108" s="2" t="inlineStr">
        <is>
          <t xml:space="preserve">|
</t>
        </is>
      </c>
      <c r="CS108" t="inlineStr">
        <is>
          <t>območje ob rečni strugi, ki je bolj ali manj pogosto prekrito z vodo ob razlitjih visokih voda iz sosednjih rek</t>
        </is>
      </c>
      <c r="CT108" s="2" t="inlineStr">
        <is>
          <t>svämplan</t>
        </is>
      </c>
      <c r="CU108" s="2" t="inlineStr">
        <is>
          <t>4</t>
        </is>
      </c>
      <c r="CV108" s="2" t="inlineStr">
        <is>
          <t/>
        </is>
      </c>
      <c r="CW108" t="inlineStr">
        <is>
          <t>område bredvid en flodbädd som är mer eller mindre täckt av vatten när det sker stort utflöde av vatten från närliggande floder</t>
        </is>
      </c>
    </row>
    <row r="109">
      <c r="A109" s="1" t="str">
        <f>HYPERLINK("https://iate.europa.eu/entry/result/3639718/all", "3639718")</f>
        <v>3639718</v>
      </c>
      <c r="B109" t="inlineStr">
        <is>
          <t>ENVIRONMENT</t>
        </is>
      </c>
      <c r="C109" t="inlineStr">
        <is>
          <t>ENVIRONMENT|natural environment|geophysical environment|watercourse</t>
        </is>
      </c>
      <c r="D109" t="inlineStr">
        <is>
          <t>yes</t>
        </is>
      </c>
      <c r="E109" t="inlineStr">
        <is>
          <t/>
        </is>
      </c>
      <c r="F109" t="inlineStr">
        <is>
          <t/>
        </is>
      </c>
      <c r="G109" t="inlineStr">
        <is>
          <t/>
        </is>
      </c>
      <c r="H109" t="inlineStr">
        <is>
          <t/>
        </is>
      </c>
      <c r="I109" t="inlineStr">
        <is>
          <t/>
        </is>
      </c>
      <c r="J109" s="2" t="inlineStr">
        <is>
          <t>horní tok povodí|
pramen povodí</t>
        </is>
      </c>
      <c r="K109" s="2" t="inlineStr">
        <is>
          <t>3|
3</t>
        </is>
      </c>
      <c r="L109" s="2" t="inlineStr">
        <is>
          <t xml:space="preserve">|
</t>
        </is>
      </c>
      <c r="M109" t="inlineStr">
        <is>
          <t/>
        </is>
      </c>
      <c r="N109" t="inlineStr">
        <is>
          <t/>
        </is>
      </c>
      <c r="O109" t="inlineStr">
        <is>
          <t/>
        </is>
      </c>
      <c r="P109" t="inlineStr">
        <is>
          <t/>
        </is>
      </c>
      <c r="Q109" t="inlineStr">
        <is>
          <t/>
        </is>
      </c>
      <c r="R109" t="inlineStr">
        <is>
          <t/>
        </is>
      </c>
      <c r="S109" t="inlineStr">
        <is>
          <t/>
        </is>
      </c>
      <c r="T109" t="inlineStr">
        <is>
          <t/>
        </is>
      </c>
      <c r="U109" t="inlineStr">
        <is>
          <t/>
        </is>
      </c>
      <c r="V109" t="inlineStr">
        <is>
          <t/>
        </is>
      </c>
      <c r="W109" t="inlineStr">
        <is>
          <t/>
        </is>
      </c>
      <c r="X109" t="inlineStr">
        <is>
          <t/>
        </is>
      </c>
      <c r="Y109" t="inlineStr">
        <is>
          <t/>
        </is>
      </c>
      <c r="Z109" s="2" t="inlineStr">
        <is>
          <t>river basin headwaters</t>
        </is>
      </c>
      <c r="AA109" s="2" t="inlineStr">
        <is>
          <t>3</t>
        </is>
      </c>
      <c r="AB109" s="2" t="inlineStr">
        <is>
          <t/>
        </is>
      </c>
      <c r="AC109" t="inlineStr">
        <is>
          <t>streams or waters at the beginning (source) of a river</t>
        </is>
      </c>
      <c r="AD109" t="inlineStr">
        <is>
          <t/>
        </is>
      </c>
      <c r="AE109" t="inlineStr">
        <is>
          <t/>
        </is>
      </c>
      <c r="AF109" t="inlineStr">
        <is>
          <t/>
        </is>
      </c>
      <c r="AG109" t="inlineStr">
        <is>
          <t/>
        </is>
      </c>
      <c r="AH109" s="2" t="inlineStr">
        <is>
          <t>vesikonna ülemjooks</t>
        </is>
      </c>
      <c r="AI109" s="2" t="inlineStr">
        <is>
          <t>3</t>
        </is>
      </c>
      <c r="AJ109" s="2" t="inlineStr">
        <is>
          <t/>
        </is>
      </c>
      <c r="AK109" t="inlineStr">
        <is>
          <t/>
        </is>
      </c>
      <c r="AL109" t="inlineStr">
        <is>
          <t/>
        </is>
      </c>
      <c r="AM109" t="inlineStr">
        <is>
          <t/>
        </is>
      </c>
      <c r="AN109" t="inlineStr">
        <is>
          <t/>
        </is>
      </c>
      <c r="AO109" t="inlineStr">
        <is>
          <t/>
        </is>
      </c>
      <c r="AP109" t="inlineStr">
        <is>
          <t/>
        </is>
      </c>
      <c r="AQ109" t="inlineStr">
        <is>
          <t/>
        </is>
      </c>
      <c r="AR109" t="inlineStr">
        <is>
          <t/>
        </is>
      </c>
      <c r="AS109" t="inlineStr">
        <is>
          <t/>
        </is>
      </c>
      <c r="AT109" t="inlineStr">
        <is>
          <t/>
        </is>
      </c>
      <c r="AU109" t="inlineStr">
        <is>
          <t/>
        </is>
      </c>
      <c r="AV109" t="inlineStr">
        <is>
          <t/>
        </is>
      </c>
      <c r="AW109" t="inlineStr">
        <is>
          <t/>
        </is>
      </c>
      <c r="AX109" t="inlineStr">
        <is>
          <t/>
        </is>
      </c>
      <c r="AY109" t="inlineStr">
        <is>
          <t/>
        </is>
      </c>
      <c r="AZ109" t="inlineStr">
        <is>
          <t/>
        </is>
      </c>
      <c r="BA109" t="inlineStr">
        <is>
          <t/>
        </is>
      </c>
      <c r="BB109" t="inlineStr">
        <is>
          <t/>
        </is>
      </c>
      <c r="BC109" t="inlineStr">
        <is>
          <t/>
        </is>
      </c>
      <c r="BD109" t="inlineStr">
        <is>
          <t/>
        </is>
      </c>
      <c r="BE109" t="inlineStr">
        <is>
          <t/>
        </is>
      </c>
      <c r="BF109" t="inlineStr">
        <is>
          <t/>
        </is>
      </c>
      <c r="BG109" t="inlineStr">
        <is>
          <t/>
        </is>
      </c>
      <c r="BH109" t="inlineStr">
        <is>
          <t/>
        </is>
      </c>
      <c r="BI109" t="inlineStr">
        <is>
          <t/>
        </is>
      </c>
      <c r="BJ109" s="2" t="inlineStr">
        <is>
          <t>upės baseino aukštupys</t>
        </is>
      </c>
      <c r="BK109" s="2" t="inlineStr">
        <is>
          <t>2</t>
        </is>
      </c>
      <c r="BL109" s="2" t="inlineStr">
        <is>
          <t/>
        </is>
      </c>
      <c r="BM109" t="inlineStr">
        <is>
          <t/>
        </is>
      </c>
      <c r="BN109" t="inlineStr">
        <is>
          <t/>
        </is>
      </c>
      <c r="BO109" t="inlineStr">
        <is>
          <t/>
        </is>
      </c>
      <c r="BP109" t="inlineStr">
        <is>
          <t/>
        </is>
      </c>
      <c r="BQ109" t="inlineStr">
        <is>
          <t/>
        </is>
      </c>
      <c r="BR109" s="2" t="inlineStr">
        <is>
          <t>għejun tal-baċir ta' xmara</t>
        </is>
      </c>
      <c r="BS109" s="2" t="inlineStr">
        <is>
          <t>3</t>
        </is>
      </c>
      <c r="BT109" s="2" t="inlineStr">
        <is>
          <t/>
        </is>
      </c>
      <c r="BU109" t="inlineStr">
        <is>
          <t>nixxigħat jew ilmijiet fil-bidu (fl-għejun) ta' xmara</t>
        </is>
      </c>
      <c r="BV109" t="inlineStr">
        <is>
          <t/>
        </is>
      </c>
      <c r="BW109" t="inlineStr">
        <is>
          <t/>
        </is>
      </c>
      <c r="BX109" t="inlineStr">
        <is>
          <t/>
        </is>
      </c>
      <c r="BY109" t="inlineStr">
        <is>
          <t/>
        </is>
      </c>
      <c r="BZ109" s="2" t="inlineStr">
        <is>
          <t>górny bieg rzeki</t>
        </is>
      </c>
      <c r="CA109" s="2" t="inlineStr">
        <is>
          <t>3</t>
        </is>
      </c>
      <c r="CB109" s="2" t="inlineStr">
        <is>
          <t/>
        </is>
      </c>
      <c r="CC109" t="inlineStr">
        <is>
          <t/>
        </is>
      </c>
      <c r="CD109" t="inlineStr">
        <is>
          <t/>
        </is>
      </c>
      <c r="CE109" t="inlineStr">
        <is>
          <t/>
        </is>
      </c>
      <c r="CF109" t="inlineStr">
        <is>
          <t/>
        </is>
      </c>
      <c r="CG109" t="inlineStr">
        <is>
          <t/>
        </is>
      </c>
      <c r="CH109" s="2" t="inlineStr">
        <is>
          <t>bazin superior al unui râu</t>
        </is>
      </c>
      <c r="CI109" s="2" t="inlineStr">
        <is>
          <t>3</t>
        </is>
      </c>
      <c r="CJ109" s="2" t="inlineStr">
        <is>
          <t/>
        </is>
      </c>
      <c r="CK109" t="inlineStr">
        <is>
          <t/>
        </is>
      </c>
      <c r="CL109" t="inlineStr">
        <is>
          <t/>
        </is>
      </c>
      <c r="CM109" t="inlineStr">
        <is>
          <t/>
        </is>
      </c>
      <c r="CN109" t="inlineStr">
        <is>
          <t/>
        </is>
      </c>
      <c r="CO109" t="inlineStr">
        <is>
          <t/>
        </is>
      </c>
      <c r="CP109" s="2" t="inlineStr">
        <is>
          <t>povirje</t>
        </is>
      </c>
      <c r="CQ109" s="2" t="inlineStr">
        <is>
          <t>3</t>
        </is>
      </c>
      <c r="CR109" s="2" t="inlineStr">
        <is>
          <t/>
        </is>
      </c>
      <c r="CS109" t="inlineStr">
        <is>
          <t>zgornji del porečja, kjer reke izvirajo, se oblikujejo</t>
        </is>
      </c>
      <c r="CT109" s="2" t="inlineStr">
        <is>
          <t>källområde|
övre delar av avrinningsområde|
övre delar av vattensystem</t>
        </is>
      </c>
      <c r="CU109" s="2" t="inlineStr">
        <is>
          <t>2|
3|
2</t>
        </is>
      </c>
      <c r="CV109" s="2" t="inlineStr">
        <is>
          <t xml:space="preserve">|
|
</t>
        </is>
      </c>
      <c r="CW109" t="inlineStr">
        <is>
          <t/>
        </is>
      </c>
    </row>
    <row r="110">
      <c r="A110" s="1" t="str">
        <f>HYPERLINK("https://iate.europa.eu/entry/result/3639461/all", "3639461")</f>
        <v>3639461</v>
      </c>
      <c r="B110" t="inlineStr">
        <is>
          <t>PRODUCTION, TECHNOLOGY AND RESEARCH</t>
        </is>
      </c>
      <c r="C110" t="inlineStr">
        <is>
          <t>PRODUCTION, TECHNOLOGY AND RESEARCH|technology and technical regulations|technical regulations|standardisation|international standard</t>
        </is>
      </c>
      <c r="D110" t="inlineStr">
        <is>
          <t>yes</t>
        </is>
      </c>
      <c r="E110" t="inlineStr">
        <is>
          <t/>
        </is>
      </c>
      <c r="F110" t="inlineStr">
        <is>
          <t/>
        </is>
      </c>
      <c r="G110" t="inlineStr">
        <is>
          <t/>
        </is>
      </c>
      <c r="H110" t="inlineStr">
        <is>
          <t/>
        </is>
      </c>
      <c r="I110" t="inlineStr">
        <is>
          <t/>
        </is>
      </c>
      <c r="J110" s="2" t="inlineStr">
        <is>
          <t>Ochrana biologické rozmanitosti a udržitelné řízení živých přírodních zdrojů</t>
        </is>
      </c>
      <c r="K110" s="2" t="inlineStr">
        <is>
          <t>3</t>
        </is>
      </c>
      <c r="L110" s="2" t="inlineStr">
        <is>
          <t/>
        </is>
      </c>
      <c r="M110" t="inlineStr">
        <is>
          <t>šestá &lt;a href="https://iate.europa.eu/entry/result/3639459/cs" target="_blank"&gt;norma výkonnosti IFC&lt;/a&gt;, která uznává, že ochrana biologické rozmanitosti, zachování ekosystémových služeb a udržitelné řízení živých přírodních zdrojů mají zásadní význam pro pro udržitelný rozvoj, a jejíž požadavky vycházejí z &lt;a href="https://iate.europa.eu/entry/result/858171/cs" target="_blank"&gt;Úmluvy o biologické rozmanitosti&lt;/a&gt;</t>
        </is>
      </c>
      <c r="N110" t="inlineStr">
        <is>
          <t/>
        </is>
      </c>
      <c r="O110" t="inlineStr">
        <is>
          <t/>
        </is>
      </c>
      <c r="P110" t="inlineStr">
        <is>
          <t/>
        </is>
      </c>
      <c r="Q110" t="inlineStr">
        <is>
          <t/>
        </is>
      </c>
      <c r="R110" t="inlineStr">
        <is>
          <t/>
        </is>
      </c>
      <c r="S110" t="inlineStr">
        <is>
          <t/>
        </is>
      </c>
      <c r="T110" t="inlineStr">
        <is>
          <t/>
        </is>
      </c>
      <c r="U110" t="inlineStr">
        <is>
          <t/>
        </is>
      </c>
      <c r="V110" t="inlineStr">
        <is>
          <t/>
        </is>
      </c>
      <c r="W110" t="inlineStr">
        <is>
          <t/>
        </is>
      </c>
      <c r="X110" t="inlineStr">
        <is>
          <t/>
        </is>
      </c>
      <c r="Y110" t="inlineStr">
        <is>
          <t/>
        </is>
      </c>
      <c r="Z110" s="2" t="inlineStr">
        <is>
          <t>Biodiversity Conservation and Sustainable Management of Living Natural Resources|
Performance Standard 6: Biodiversity Conservation and Sustainable Management of Living Natural Resources</t>
        </is>
      </c>
      <c r="AA110" s="2" t="inlineStr">
        <is>
          <t>3|
1</t>
        </is>
      </c>
      <c r="AB110" s="2" t="inlineStr">
        <is>
          <t xml:space="preserve">|
</t>
        </is>
      </c>
      <c r="AC110" t="inlineStr">
        <is>
          <t>sixth &lt;a href="https://iate.europa.eu/entry/result/3639459/en" target="_blank"&gt;IFC Performance Standard &lt;/a&gt;that recognises
that protecting and conserving biodiversity,
maintaining ecosystem services and
sustainably managing living natural
resources are fundamental to sustainable
development and whose requirements have been guided by the Convention on Biological Diversity</t>
        </is>
      </c>
      <c r="AD110" t="inlineStr">
        <is>
          <t/>
        </is>
      </c>
      <c r="AE110" t="inlineStr">
        <is>
          <t/>
        </is>
      </c>
      <c r="AF110" t="inlineStr">
        <is>
          <t/>
        </is>
      </c>
      <c r="AG110" t="inlineStr">
        <is>
          <t/>
        </is>
      </c>
      <c r="AH110" t="inlineStr">
        <is>
          <t/>
        </is>
      </c>
      <c r="AI110" t="inlineStr">
        <is>
          <t/>
        </is>
      </c>
      <c r="AJ110" t="inlineStr">
        <is>
          <t/>
        </is>
      </c>
      <c r="AK110" t="inlineStr">
        <is>
          <t/>
        </is>
      </c>
      <c r="AL110" t="inlineStr">
        <is>
          <t/>
        </is>
      </c>
      <c r="AM110" t="inlineStr">
        <is>
          <t/>
        </is>
      </c>
      <c r="AN110" t="inlineStr">
        <is>
          <t/>
        </is>
      </c>
      <c r="AO110" t="inlineStr">
        <is>
          <t/>
        </is>
      </c>
      <c r="AP110" t="inlineStr">
        <is>
          <t/>
        </is>
      </c>
      <c r="AQ110" t="inlineStr">
        <is>
          <t/>
        </is>
      </c>
      <c r="AR110" t="inlineStr">
        <is>
          <t/>
        </is>
      </c>
      <c r="AS110" t="inlineStr">
        <is>
          <t/>
        </is>
      </c>
      <c r="AT110" t="inlineStr">
        <is>
          <t/>
        </is>
      </c>
      <c r="AU110" t="inlineStr">
        <is>
          <t/>
        </is>
      </c>
      <c r="AV110" t="inlineStr">
        <is>
          <t/>
        </is>
      </c>
      <c r="AW110" t="inlineStr">
        <is>
          <t/>
        </is>
      </c>
      <c r="AX110" t="inlineStr">
        <is>
          <t/>
        </is>
      </c>
      <c r="AY110" t="inlineStr">
        <is>
          <t/>
        </is>
      </c>
      <c r="AZ110" t="inlineStr">
        <is>
          <t/>
        </is>
      </c>
      <c r="BA110" t="inlineStr">
        <is>
          <t/>
        </is>
      </c>
      <c r="BB110" t="inlineStr">
        <is>
          <t/>
        </is>
      </c>
      <c r="BC110" t="inlineStr">
        <is>
          <t/>
        </is>
      </c>
      <c r="BD110" t="inlineStr">
        <is>
          <t/>
        </is>
      </c>
      <c r="BE110" t="inlineStr">
        <is>
          <t/>
        </is>
      </c>
      <c r="BF110" s="2" t="inlineStr">
        <is>
          <t>conservazione della biodiversità e gestione sostenibile delle risorse naturali vive</t>
        </is>
      </c>
      <c r="BG110" s="2" t="inlineStr">
        <is>
          <t>3</t>
        </is>
      </c>
      <c r="BH110" s="2" t="inlineStr">
        <is>
          <t/>
        </is>
      </c>
      <c r="BI110" t="inlineStr">
        <is>
          <t>sesto &lt;a href="https://iate.europa.eu/entry/result/3639459/it" target="_blank"&gt;standard di prestazione dell'IFC&lt;/a&gt;, che riconosce che la protezione e la conservazione della biodiversità, il mantenimento dei servizi ecosistemici e la gestione sostenibile delle risorse naturali viventi sono fondamentali per lo sviluppo sostenibile e i cui requisiti sono stati guidati dalla &lt;a href="https://www.cbd.int/" target="_blank"&gt;Convenzione sulla diversità biologica&lt;time datetime="28.6.2023"&gt; (28.6.2023)&lt;/time&gt;&lt;/a&gt;</t>
        </is>
      </c>
      <c r="BJ110" s="2" t="inlineStr">
        <is>
          <t>standartas „Biologinės įvairovės apsauga ir tvarus gyvųjų gamtos išteklių valdymas“</t>
        </is>
      </c>
      <c r="BK110" s="2" t="inlineStr">
        <is>
          <t>3</t>
        </is>
      </c>
      <c r="BL110" s="2" t="inlineStr">
        <is>
          <t/>
        </is>
      </c>
      <c r="BM110" t="inlineStr">
        <is>
          <t/>
        </is>
      </c>
      <c r="BN110" t="inlineStr">
        <is>
          <t/>
        </is>
      </c>
      <c r="BO110" t="inlineStr">
        <is>
          <t/>
        </is>
      </c>
      <c r="BP110" t="inlineStr">
        <is>
          <t/>
        </is>
      </c>
      <c r="BQ110" t="inlineStr">
        <is>
          <t/>
        </is>
      </c>
      <c r="BR110" s="2" t="inlineStr">
        <is>
          <t>Konservazzjoni tal-Bijodiversità u Ġestjoni Sostenibbli tar-Riżorsi Naturali Ħajjin.</t>
        </is>
      </c>
      <c r="BS110" s="2" t="inlineStr">
        <is>
          <t>3</t>
        </is>
      </c>
      <c r="BT110" s="2" t="inlineStr">
        <is>
          <t/>
        </is>
      </c>
      <c r="BU110" t="inlineStr">
        <is>
          <t>is-sitt standard ta' prestazzjoni tal-IFC li jirrikonoxxi li l-protezzjoni u l-konservazzjoni tal-bijodiversità, il-manutenzjoni tas-servizzi ekosistemiċi u l-ġestjoni sostenibbli tar-riżorsi naturali ħajjin huma fundamentali għall-iżvilupp sostenibbli</t>
        </is>
      </c>
      <c r="BV110" t="inlineStr">
        <is>
          <t/>
        </is>
      </c>
      <c r="BW110" t="inlineStr">
        <is>
          <t/>
        </is>
      </c>
      <c r="BX110" t="inlineStr">
        <is>
          <t/>
        </is>
      </c>
      <c r="BY110" t="inlineStr">
        <is>
          <t/>
        </is>
      </c>
      <c r="BZ110" s="2" t="inlineStr">
        <is>
          <t>ochrona bioróżnorodności i zrównoważone zarządzanie żywymi zasobami naturalnymi</t>
        </is>
      </c>
      <c r="CA110" s="2" t="inlineStr">
        <is>
          <t>3</t>
        </is>
      </c>
      <c r="CB110" s="2" t="inlineStr">
        <is>
          <t/>
        </is>
      </c>
      <c r="CC110" t="inlineStr">
        <is>
          <t>szósta &lt;a href="https://iate.europa.eu/entry/result/3639459/pl" target="_blank"&gt;norma w zakresie pomiaru wyników MKF&lt;/a&gt;</t>
        </is>
      </c>
      <c r="CD110" t="inlineStr">
        <is>
          <t/>
        </is>
      </c>
      <c r="CE110" t="inlineStr">
        <is>
          <t/>
        </is>
      </c>
      <c r="CF110" t="inlineStr">
        <is>
          <t/>
        </is>
      </c>
      <c r="CG110" t="inlineStr">
        <is>
          <t/>
        </is>
      </c>
      <c r="CH110" s="2" t="inlineStr">
        <is>
          <t>conservarea biodiversității și gestionarea durabilă a resurselor naturale vii</t>
        </is>
      </c>
      <c r="CI110" s="2" t="inlineStr">
        <is>
          <t>3</t>
        </is>
      </c>
      <c r="CJ110" s="2" t="inlineStr">
        <is>
          <t/>
        </is>
      </c>
      <c r="CK110" t="inlineStr">
        <is>
          <t/>
        </is>
      </c>
      <c r="CL110" t="inlineStr">
        <is>
          <t/>
        </is>
      </c>
      <c r="CM110" t="inlineStr">
        <is>
          <t/>
        </is>
      </c>
      <c r="CN110" t="inlineStr">
        <is>
          <t/>
        </is>
      </c>
      <c r="CO110" t="inlineStr">
        <is>
          <t/>
        </is>
      </c>
      <c r="CP110" s="2" t="inlineStr">
        <is>
          <t>ohranjanje biotske raznovrstnosti in trajnostno gospodarjenje z živimi naravnimi viri</t>
        </is>
      </c>
      <c r="CQ110" s="2" t="inlineStr">
        <is>
          <t>3</t>
        </is>
      </c>
      <c r="CR110" s="2" t="inlineStr">
        <is>
          <t/>
        </is>
      </c>
      <c r="CS110" t="inlineStr">
        <is>
          <t/>
        </is>
      </c>
      <c r="CT110" s="2" t="inlineStr">
        <is>
          <t>bevarande av biologisk mångfald och hållbar förvaltning av levande naturresurser</t>
        </is>
      </c>
      <c r="CU110" s="2" t="inlineStr">
        <is>
          <t>3</t>
        </is>
      </c>
      <c r="CV110" s="2" t="inlineStr">
        <is>
          <t/>
        </is>
      </c>
      <c r="CW110" t="inlineStr">
        <is>
          <t/>
        </is>
      </c>
    </row>
    <row r="111">
      <c r="A111" s="1" t="str">
        <f>HYPERLINK("https://iate.europa.eu/entry/result/3572436/all", "3572436")</f>
        <v>3572436</v>
      </c>
      <c r="B111" t="inlineStr">
        <is>
          <t>ENVIRONMENT</t>
        </is>
      </c>
      <c r="C111" t="inlineStr">
        <is>
          <t>ENVIRONMENT|environmental policy|environmental protection;ENVIRONMENT|natural environment|physical environment</t>
        </is>
      </c>
      <c r="D111" t="inlineStr">
        <is>
          <t>yes</t>
        </is>
      </c>
      <c r="E111" t="inlineStr">
        <is>
          <t/>
        </is>
      </c>
      <c r="F111" t="inlineStr">
        <is>
          <t/>
        </is>
      </c>
      <c r="G111" t="inlineStr">
        <is>
          <t/>
        </is>
      </c>
      <c r="H111" t="inlineStr">
        <is>
          <t/>
        </is>
      </c>
      <c r="I111" t="inlineStr">
        <is>
          <t/>
        </is>
      </c>
      <c r="J111" t="inlineStr">
        <is>
          <t/>
        </is>
      </c>
      <c r="K111" t="inlineStr">
        <is>
          <t/>
        </is>
      </c>
      <c r="L111" t="inlineStr">
        <is>
          <t/>
        </is>
      </c>
      <c r="M111" t="inlineStr">
        <is>
          <t/>
        </is>
      </c>
      <c r="N111" t="inlineStr">
        <is>
          <t/>
        </is>
      </c>
      <c r="O111" t="inlineStr">
        <is>
          <t/>
        </is>
      </c>
      <c r="P111" t="inlineStr">
        <is>
          <t/>
        </is>
      </c>
      <c r="Q111" t="inlineStr">
        <is>
          <t/>
        </is>
      </c>
      <c r="R111" s="2" t="inlineStr">
        <is>
          <t>graue Infrastruktur</t>
        </is>
      </c>
      <c r="S111" s="2" t="inlineStr">
        <is>
          <t>3</t>
        </is>
      </c>
      <c r="T111" s="2" t="inlineStr">
        <is>
          <t/>
        </is>
      </c>
      <c r="U111" t="inlineStr">
        <is>
          <t>nicht natürliche, typischerweise aus Stahl und Beton beschaffene stadttechnische Anlagen zu Siedlungs- und Verkehrszwecken wie Straßen und Schienen, Kanäle, Hochspannungsleitungen oder menschliche Siedlungen</t>
        </is>
      </c>
      <c r="V111" s="2" t="inlineStr">
        <is>
          <t>γκρίζες υποδομές</t>
        </is>
      </c>
      <c r="W111" s="2" t="inlineStr">
        <is>
          <t>4</t>
        </is>
      </c>
      <c r="X111" s="2" t="inlineStr">
        <is>
          <t/>
        </is>
      </c>
      <c r="Y111" t="inlineStr">
        <is>
          <t/>
        </is>
      </c>
      <c r="Z111" s="2" t="inlineStr">
        <is>
          <t>grey infrastructure</t>
        </is>
      </c>
      <c r="AA111" s="2" t="inlineStr">
        <is>
          <t>3</t>
        </is>
      </c>
      <c r="AB111" s="2" t="inlineStr">
        <is>
          <t/>
        </is>
      </c>
      <c r="AC111" t="inlineStr">
        <is>
          <t>inorganic, engineered infrastructure used for the conveyance of people, goods, energy and other resources</t>
        </is>
      </c>
      <c r="AD111" t="inlineStr">
        <is>
          <t/>
        </is>
      </c>
      <c r="AE111" t="inlineStr">
        <is>
          <t/>
        </is>
      </c>
      <c r="AF111" t="inlineStr">
        <is>
          <t/>
        </is>
      </c>
      <c r="AG111" t="inlineStr">
        <is>
          <t/>
        </is>
      </c>
      <c r="AH111" t="inlineStr">
        <is>
          <t/>
        </is>
      </c>
      <c r="AI111" t="inlineStr">
        <is>
          <t/>
        </is>
      </c>
      <c r="AJ111" t="inlineStr">
        <is>
          <t/>
        </is>
      </c>
      <c r="AK111" t="inlineStr">
        <is>
          <t/>
        </is>
      </c>
      <c r="AL111" s="2" t="inlineStr">
        <is>
          <t>harmaa infrastruktuuri</t>
        </is>
      </c>
      <c r="AM111" s="2" t="inlineStr">
        <is>
          <t>3</t>
        </is>
      </c>
      <c r="AN111" s="2" t="inlineStr">
        <is>
          <t/>
        </is>
      </c>
      <c r="AO111" t="inlineStr">
        <is>
          <t>epäorgaaninen rakennettu infrastruktuuri</t>
        </is>
      </c>
      <c r="AP111" t="inlineStr">
        <is>
          <t/>
        </is>
      </c>
      <c r="AQ111" t="inlineStr">
        <is>
          <t/>
        </is>
      </c>
      <c r="AR111" t="inlineStr">
        <is>
          <t/>
        </is>
      </c>
      <c r="AS111" t="inlineStr">
        <is>
          <t/>
        </is>
      </c>
      <c r="AT111" t="inlineStr">
        <is>
          <t/>
        </is>
      </c>
      <c r="AU111" t="inlineStr">
        <is>
          <t/>
        </is>
      </c>
      <c r="AV111" t="inlineStr">
        <is>
          <t/>
        </is>
      </c>
      <c r="AW111" t="inlineStr">
        <is>
          <t/>
        </is>
      </c>
      <c r="AX111" t="inlineStr">
        <is>
          <t/>
        </is>
      </c>
      <c r="AY111" t="inlineStr">
        <is>
          <t/>
        </is>
      </c>
      <c r="AZ111" t="inlineStr">
        <is>
          <t/>
        </is>
      </c>
      <c r="BA111" t="inlineStr">
        <is>
          <t/>
        </is>
      </c>
      <c r="BB111" t="inlineStr">
        <is>
          <t/>
        </is>
      </c>
      <c r="BC111" t="inlineStr">
        <is>
          <t/>
        </is>
      </c>
      <c r="BD111" t="inlineStr">
        <is>
          <t/>
        </is>
      </c>
      <c r="BE111" t="inlineStr">
        <is>
          <t/>
        </is>
      </c>
      <c r="BF111" t="inlineStr">
        <is>
          <t/>
        </is>
      </c>
      <c r="BG111" t="inlineStr">
        <is>
          <t/>
        </is>
      </c>
      <c r="BH111" t="inlineStr">
        <is>
          <t/>
        </is>
      </c>
      <c r="BI111" t="inlineStr">
        <is>
          <t/>
        </is>
      </c>
      <c r="BJ111" s="2" t="inlineStr">
        <is>
          <t>pilkoji infrastruktūra</t>
        </is>
      </c>
      <c r="BK111" s="2" t="inlineStr">
        <is>
          <t>3</t>
        </is>
      </c>
      <c r="BL111" s="2" t="inlineStr">
        <is>
          <t/>
        </is>
      </c>
      <c r="BM111" t="inlineStr">
        <is>
          <t>sukurta, neorganinė, betono ir plieno „pilkumo“ infrastruktūra žmogaus gerovei, saugumui, energetikos, prekybos ir kt. reikmėms (nuotėkų kanalai, užtvankos ir kt.)</t>
        </is>
      </c>
      <c r="BN111" t="inlineStr">
        <is>
          <t/>
        </is>
      </c>
      <c r="BO111" t="inlineStr">
        <is>
          <t/>
        </is>
      </c>
      <c r="BP111" t="inlineStr">
        <is>
          <t/>
        </is>
      </c>
      <c r="BQ111" t="inlineStr">
        <is>
          <t/>
        </is>
      </c>
      <c r="BR111" t="inlineStr">
        <is>
          <t/>
        </is>
      </c>
      <c r="BS111" t="inlineStr">
        <is>
          <t/>
        </is>
      </c>
      <c r="BT111" t="inlineStr">
        <is>
          <t/>
        </is>
      </c>
      <c r="BU111" t="inlineStr">
        <is>
          <t/>
        </is>
      </c>
      <c r="BV111" t="inlineStr">
        <is>
          <t/>
        </is>
      </c>
      <c r="BW111" t="inlineStr">
        <is>
          <t/>
        </is>
      </c>
      <c r="BX111" t="inlineStr">
        <is>
          <t/>
        </is>
      </c>
      <c r="BY111" t="inlineStr">
        <is>
          <t/>
        </is>
      </c>
      <c r="BZ111" s="2" t="inlineStr">
        <is>
          <t>szara infrastruktura</t>
        </is>
      </c>
      <c r="CA111" s="2" t="inlineStr">
        <is>
          <t>3</t>
        </is>
      </c>
      <c r="CB111" s="2" t="inlineStr">
        <is>
          <t/>
        </is>
      </c>
      <c r="CC111" t="inlineStr">
        <is>
          <t>infrastruktura hydrotechniczna, której celem jest zbieranie i odprowadzanie wód, na który składa się
system kanalizacyjny zbierający wodę z dróg, placów i budynków, kolektory burzowe oraz system
oczyszczania ścieków</t>
        </is>
      </c>
      <c r="CD111" t="inlineStr">
        <is>
          <t/>
        </is>
      </c>
      <c r="CE111" t="inlineStr">
        <is>
          <t/>
        </is>
      </c>
      <c r="CF111" t="inlineStr">
        <is>
          <t/>
        </is>
      </c>
      <c r="CG111" t="inlineStr">
        <is>
          <t/>
        </is>
      </c>
      <c r="CH111" t="inlineStr">
        <is>
          <t/>
        </is>
      </c>
      <c r="CI111" t="inlineStr">
        <is>
          <t/>
        </is>
      </c>
      <c r="CJ111" t="inlineStr">
        <is>
          <t/>
        </is>
      </c>
      <c r="CK111" t="inlineStr">
        <is>
          <t/>
        </is>
      </c>
      <c r="CL111" t="inlineStr">
        <is>
          <t/>
        </is>
      </c>
      <c r="CM111" t="inlineStr">
        <is>
          <t/>
        </is>
      </c>
      <c r="CN111" t="inlineStr">
        <is>
          <t/>
        </is>
      </c>
      <c r="CO111" t="inlineStr">
        <is>
          <t/>
        </is>
      </c>
      <c r="CP111" s="2" t="inlineStr">
        <is>
          <t>siva infrastruktura</t>
        </is>
      </c>
      <c r="CQ111" s="2" t="inlineStr">
        <is>
          <t>3</t>
        </is>
      </c>
      <c r="CR111" s="2" t="inlineStr">
        <is>
          <t/>
        </is>
      </c>
      <c r="CS111" t="inlineStr">
        <is>
          <t>konvencionalna, anorganska grajena infrastruktura, nasprotje zelene infrastrukture</t>
        </is>
      </c>
      <c r="CT111" s="2" t="inlineStr">
        <is>
          <t>grå infrastruktur</t>
        </is>
      </c>
      <c r="CU111" s="2" t="inlineStr">
        <is>
          <t>3</t>
        </is>
      </c>
      <c r="CV111" s="2" t="inlineStr">
        <is>
          <t/>
        </is>
      </c>
      <c r="CW111" t="inlineStr">
        <is>
          <t/>
        </is>
      </c>
    </row>
    <row r="112">
      <c r="A112" s="1" t="str">
        <f>HYPERLINK("https://iate.europa.eu/entry/result/924561/all", "924561")</f>
        <v>924561</v>
      </c>
      <c r="B112" t="inlineStr">
        <is>
          <t>POLITICS;ENVIRONMENT</t>
        </is>
      </c>
      <c r="C112" t="inlineStr">
        <is>
          <t>POLITICS|politics and public safety|public safety;ENVIRONMENT|deterioration of the environment|degradation of the environment|natural disaster;ENVIRONMENT|deterioration of the environment|degradation of the environment|man-made disaster</t>
        </is>
      </c>
      <c r="D112" t="inlineStr">
        <is>
          <t>yes</t>
        </is>
      </c>
      <c r="E112" t="inlineStr">
        <is>
          <t/>
        </is>
      </c>
      <c r="F112" s="2" t="inlineStr">
        <is>
          <t>Механизъм за гражданска защита на Съюза</t>
        </is>
      </c>
      <c r="G112" s="2" t="inlineStr">
        <is>
          <t>3</t>
        </is>
      </c>
      <c r="H112" s="2" t="inlineStr">
        <is>
          <t/>
        </is>
      </c>
      <c r="I112" t="inlineStr">
        <is>
          <t>механизъм, чиято цел е да засили сътрудничеството между
Съюза и държавите членки и да улесни координацията в областта на гражданската
защита с цел подобряване на ефективността на системите за превенция, готовност
и реагиране при природни и причинени от човека бедствия</t>
        </is>
      </c>
      <c r="J112" s="2" t="inlineStr">
        <is>
          <t>mechanismus civilní ochrany Evropské unie|
mechanismus civilní ochrany EU|
mechanismus civilní ochrany Unie|
UCPM</t>
        </is>
      </c>
      <c r="K112" s="2" t="inlineStr">
        <is>
          <t>3|
3|
3|
3</t>
        </is>
      </c>
      <c r="L112" s="2" t="inlineStr">
        <is>
          <t xml:space="preserve">|
|
|
</t>
        </is>
      </c>
      <c r="M112" t="inlineStr">
        <is>
          <t>mechanismus, jehož cílem je posilovat spolupráci mezi Unií a členskými státy a usnadňovat koordinaci
 v oblasti civilní ochrany s cílem zlepšit účinnost systémů pro 
předcházení přírodním a člověkem způsobeným katastrofám, připravenost a 
odezvu na ně</t>
        </is>
      </c>
      <c r="N112" s="2" t="inlineStr">
        <is>
          <t>EU-civilbeskyttelsesmekanisme</t>
        </is>
      </c>
      <c r="O112" s="2" t="inlineStr">
        <is>
          <t>4</t>
        </is>
      </c>
      <c r="P112" s="2" t="inlineStr">
        <is>
          <t/>
        </is>
      </c>
      <c r="Q112" t="inlineStr">
        <is>
          <t>mekanisme, der sigter mod at styrke samarbejdet mellem Unionen og medlemsstaterne og at fremme koordineringen på civilbeskyttelsesområdet for at gøre forebyggelsen, beredskabet og indsatsen i tilfælde af naturkatastrofer og menneskeskabte katastrofer mere effektiv</t>
        </is>
      </c>
      <c r="R112" s="2" t="inlineStr">
        <is>
          <t>Katastrophenschutzverfahren der Union|
Unionsverfahren für den Katastrophenschutz</t>
        </is>
      </c>
      <c r="S112" s="2" t="inlineStr">
        <is>
          <t>3|
3</t>
        </is>
      </c>
      <c r="T112" s="2" t="inlineStr">
        <is>
          <t xml:space="preserve">preferred|
</t>
        </is>
      </c>
      <c r="U112" t="inlineStr">
        <is>
          <t>Verfahren der Union zur Förderung einer verstärkten Zusammenarbeit zwischen der Union und den Mitgliedstaaten im Bereich des Katastrophenschutzes und zur Erleichterung der Koordinierung mit dem Ziel, die Wirksamkeit der Präventions-, Vorsorge- und Bewältigungssysteme für Naturkatastrophen und vom Menschen verursachte Katastrophen zu verbessern</t>
        </is>
      </c>
      <c r="V112" s="2" t="inlineStr">
        <is>
          <t>μηχανισμός πολιτικής προστασίας της Ένωσης</t>
        </is>
      </c>
      <c r="W112" s="2" t="inlineStr">
        <is>
          <t>3</t>
        </is>
      </c>
      <c r="X112" s="2" t="inlineStr">
        <is>
          <t/>
        </is>
      </c>
      <c r="Y112" t="inlineStr">
        <is>
          <t/>
        </is>
      </c>
      <c r="Z112" s="2" t="inlineStr">
        <is>
          <t>European Union Civil Protection Mechanism|
EU Civil Protection Mechanism|
EU CPM|
Union Civil Protection Mechanism|
UCPM|
Union Mechanism|
Community mechanism to facilitate reinforced cooperation in civil protection assistance interventions|
Community Civil Protection Mechanism|
European Civil Protection Mechanism|
ECPM|
Community Mechanism for Civil Protection|
Community mechanism for the coordination of civil protection intervention in the event of emergencies|
Civil protection framework</t>
        </is>
      </c>
      <c r="AA112" s="2" t="inlineStr">
        <is>
          <t>3|
3|
3|
3|
3|
3|
1|
1|
1|
1|
1|
1|
1</t>
        </is>
      </c>
      <c r="AB112" s="2" t="inlineStr">
        <is>
          <t xml:space="preserve">|
|
|
|
|
|
obsolete|
obsolete|
|
|
|
obsolete|
</t>
        </is>
      </c>
      <c r="AC112" t="inlineStr">
        <is>
          <t>mechanism to strengthen cooperation between the European Union and the Member States and to facilitate coordination in the field of civil protection in order to improve the effectiveness of systems for preventing, preparing for and responding to natural and man-made disasters</t>
        </is>
      </c>
      <c r="AD112" s="2" t="inlineStr">
        <is>
          <t>Mecanismo de Protección Civil de la Unión</t>
        </is>
      </c>
      <c r="AE112" s="2" t="inlineStr">
        <is>
          <t>3</t>
        </is>
      </c>
      <c r="AF112" s="2" t="inlineStr">
        <is>
          <t/>
        </is>
      </c>
      <c r="AG112" t="inlineStr">
        <is>
          <t>Mecanismo que tiene por objetivo reforzar la cooperación entre la Unión y los Estados miembros y facilitar la coordinación en el ámbito de la protección civil con el fin de mejorar la eficacia de los sistemas de prevención, preparación y respuesta ante catástrofes naturales o de origen humano.</t>
        </is>
      </c>
      <c r="AH112" s="2" t="inlineStr">
        <is>
          <t>Euroopa Liidu elanikkonnakaitse mehhanism|
ELi elanikkonnakaitse mehhanism|
liidu elanikkonnakaitse mehhanism|
liidu mehhanism</t>
        </is>
      </c>
      <c r="AI112" s="2" t="inlineStr">
        <is>
          <t>3|
3|
3|
3</t>
        </is>
      </c>
      <c r="AJ112" s="2" t="inlineStr">
        <is>
          <t xml:space="preserve">|
|
|
</t>
        </is>
      </c>
      <c r="AK112" t="inlineStr">
        <is>
          <t>mehhanism, mille eesmärk on tugevdada liidu ja liikmesriikide vahelist koostööd ning hõlbustada koordineerimist &lt;i&gt;elanikkonnakaitse&lt;/i&gt; &lt;a href="/entry/result/768254/all" id="ENTRY_TO_ENTRY_CONVERTER" target="_blank"&gt;IATE:768254&lt;/a&gt; vallas, et parandada loodusõnnetuste või inimtegevusest tingitud õnnetuste ennetamise, nendeks valmisoleku ja neile reageerimise süsteemide tõhusust</t>
        </is>
      </c>
      <c r="AL112" s="2" t="inlineStr">
        <is>
          <t>Euroopan unionin pelastuspalvelumekanismi|
unionin pelastuspalvelumekanismi</t>
        </is>
      </c>
      <c r="AM112" s="2" t="inlineStr">
        <is>
          <t>3|
3</t>
        </is>
      </c>
      <c r="AN112" s="2" t="inlineStr">
        <is>
          <t xml:space="preserve">|
</t>
        </is>
      </c>
      <c r="AO112" t="inlineStr">
        <is>
          <t>Mekanismi, jonka tarkoituksena on tehostaa unionin ja jäsenvaltioiden välistä yhteistyötä ja helpottaa koordinointia pelastuspalvelun alalla, jotta voidaan parantaa niiden järjestelmien tehokkuutta, joiden tavoitteena on luonnon ja ihmisen aiheuttamien katastrofien ennaltaehkäisy ja niihin varautuminen sekä avustustoimet.</t>
        </is>
      </c>
      <c r="AP112" s="2" t="inlineStr">
        <is>
          <t>mécanisme de protection civile de l'Union|
MPCU|
Mécanisme européen de protection civile</t>
        </is>
      </c>
      <c r="AQ112" s="2" t="inlineStr">
        <is>
          <t>3|
3|
3</t>
        </is>
      </c>
      <c r="AR112" s="2" t="inlineStr">
        <is>
          <t xml:space="preserve">|
|
</t>
        </is>
      </c>
      <c r="AS112" t="inlineStr">
        <is>
          <t>mécanisme visant à renforcer la coopération entre l'Union et les États membres et à faciliter la coordination dans le domaine de la protection civile en vue de rendre plus efficaces les systèmes de prévention, de préparation et de réaction en cas de catastrophes naturelles ou d'origine humaine</t>
        </is>
      </c>
      <c r="AT112" s="2" t="inlineStr">
        <is>
          <t>an Sásra Aontais um Chosaint Shibhialta|
Sásra an Aontais um Chosaint Shibhialta</t>
        </is>
      </c>
      <c r="AU112" s="2" t="inlineStr">
        <is>
          <t>3|
3</t>
        </is>
      </c>
      <c r="AV112" s="2" t="inlineStr">
        <is>
          <t xml:space="preserve">|
</t>
        </is>
      </c>
      <c r="AW112" t="inlineStr">
        <is>
          <t>meicníocht chun an comhar a láidriú idir an tAontas agus na Ballstáit agus chun an comhordú a éascú i réimse na cosanta sibhialta sa chaoi gur fearr a bheifear in ann tubaistí, idir nádúrtha agus de dhéantús an duine, a sheachaint agus a mhalú</t>
        </is>
      </c>
      <c r="AX112" s="2" t="inlineStr">
        <is>
          <t>Mehanizam Unije za civilnu zaštitu|
Mehanizam EU-a za civilnu zaštitu</t>
        </is>
      </c>
      <c r="AY112" s="2" t="inlineStr">
        <is>
          <t>3|
3</t>
        </is>
      </c>
      <c r="AZ112" s="2" t="inlineStr">
        <is>
          <t xml:space="preserve">|
</t>
        </is>
      </c>
      <c r="BA112" t="inlineStr">
        <is>
          <t>mehanizam za poboljšanje suradnje između Unije i država članica na području civilne zaštite u slučaju hitnih situacija većih razmjera ili njihovih neposrednih prijetnji</t>
        </is>
      </c>
      <c r="BB112" s="2" t="inlineStr">
        <is>
          <t>uniós polgári védelmi mechanizmus|
uniós mechanizmus|
UCPM</t>
        </is>
      </c>
      <c r="BC112" s="2" t="inlineStr">
        <is>
          <t>3|
3|
3</t>
        </is>
      </c>
      <c r="BD112" s="2" t="inlineStr">
        <is>
          <t xml:space="preserve">|
|
</t>
        </is>
      </c>
      <c r="BE112" t="inlineStr">
        <is>
          <t>uniós mechanizmus, amelynek célja a tagállamok és az Unió közötti együttműködés megerősítése és a koordináció elősegítése a polgári védelem terén, annak érdekében, hogy javuljon a természeti és ember okozta katasztrófák megelőzését, az azokra való felkészültséget és reagálást szolgáló rendszerek hatékonysága</t>
        </is>
      </c>
      <c r="BF112" s="2" t="inlineStr">
        <is>
          <t>meccanismo unionale di protezione civile|
meccanismo unionale|
UCPM|
meccanismo di protezione civile dell'Unione europea|
EUCPM|
meccanismo di protezione civile dell'Unione</t>
        </is>
      </c>
      <c r="BG112" s="2" t="inlineStr">
        <is>
          <t>3|
3|
3|
3|
3|
3</t>
        </is>
      </c>
      <c r="BH112" s="2" t="inlineStr">
        <is>
          <t xml:space="preserve">|
|
|
|
admitted|
</t>
        </is>
      </c>
      <c r="BI112" t="inlineStr">
        <is>
          <t>meccanismo destinato a rafforzare la cooperazione tra l'Unione e gli Stati membri e a facilitare il coordinamento nel settore della protezione civile al fine di migliorare l'efficacia dei sistemi di prevenzione, preparazione e risposta alle catastrofi naturali e provocate dall'uomo</t>
        </is>
      </c>
      <c r="BJ112" s="2" t="inlineStr">
        <is>
          <t>Sąjungos civilinės saugos mechanizmas|
SCSM|
ES CSM</t>
        </is>
      </c>
      <c r="BK112" s="2" t="inlineStr">
        <is>
          <t>3|
3|
2</t>
        </is>
      </c>
      <c r="BL112" s="2" t="inlineStr">
        <is>
          <t xml:space="preserve">|
|
</t>
        </is>
      </c>
      <c r="BM112" t="inlineStr">
        <is>
          <t>mechanizmas, kuriuo siekiama stiprinti Sąjungos ir valstybių narių bendradarbiavimą ir sudaryti palankesnes sąlygas koordinuoti veiklą civilinės saugos srityje, siekiant gerinti gamtinių ir žmogaus sukeltų nelaimių prevencijos, pasirengimo joms ir reagavimo į jas sistemų veiksmingumą</t>
        </is>
      </c>
      <c r="BN112" s="2" t="inlineStr">
        <is>
          <t>Savienības civilās aizsardzības mehānisms|
ES civilās aizsardzības mehānisms</t>
        </is>
      </c>
      <c r="BO112" s="2" t="inlineStr">
        <is>
          <t>3|
3</t>
        </is>
      </c>
      <c r="BP112" s="2" t="inlineStr">
        <is>
          <t xml:space="preserve">|
</t>
        </is>
      </c>
      <c r="BQ112" t="inlineStr">
        <is>
          <t>ES mehānisms, ar ko nostiprina sadarbību starp dalībvalstīm un Savienību un veicina koordināciju civilās aizsardzības jomā, lai uzlabotu to sistēmu efektivitāti, kuru mērķis ir novērst dabas un cilvēku izraisītas katastrofas, sagatavoties tām un reaģēt uz tām</t>
        </is>
      </c>
      <c r="BR112" s="2" t="inlineStr">
        <is>
          <t>Mekkaniżmu tal-Unjoni għall-Protezzjoni Ċivili|
Mekkaniżmu tal-UE għall-Protezzjoni Ċivili|
UCPM</t>
        </is>
      </c>
      <c r="BS112" s="2" t="inlineStr">
        <is>
          <t>3|
3|
3</t>
        </is>
      </c>
      <c r="BT112" s="2" t="inlineStr">
        <is>
          <t xml:space="preserve">|
|
</t>
        </is>
      </c>
      <c r="BU112" t="inlineStr">
        <is>
          <t>mekkaniżmu maħsub sabiex isaħħaħ il-kooperazzjoni bejn l-Unjoni u l-Istati Membri u jiffaċilita l-koordinazzjoni fil-qasam tal-protezzjoni ċivili sabiex itejjeb l-effikaċja tas-sistemi għall-prevenzjoni, it-tħejjija u r-reazzjoni għad-diżastri naturali u dawk ikkawżati mill-bniedem</t>
        </is>
      </c>
      <c r="BV112" s="2" t="inlineStr">
        <is>
          <t>Uniemechanisme voor civiele bescherming|
Uniemechanisme|
EU-mechanisme voor civiele bescherming</t>
        </is>
      </c>
      <c r="BW112" s="2" t="inlineStr">
        <is>
          <t>3|
3|
3</t>
        </is>
      </c>
      <c r="BX112" s="2" t="inlineStr">
        <is>
          <t xml:space="preserve">|
|
</t>
        </is>
      </c>
      <c r="BY112" t="inlineStr">
        <is>
          <t>mechanisme dat "is gericht op het versterken van de samenwerking tussen de Unie en de lidstaten en het faciliteren van de coördinatie op het terrein van civiele bescherming, om [...] te komen tot een grotere doeltreffendheid van systemen op het gebied van de preventie, de paraatheid en de respons ten aanzien van door de mens of de natuur veroorzaakte rampen"</t>
        </is>
      </c>
      <c r="BZ112" s="2" t="inlineStr">
        <is>
          <t>Unijny Mechanizm Ochrony Ludności|
UMOL</t>
        </is>
      </c>
      <c r="CA112" s="2" t="inlineStr">
        <is>
          <t>3|
3</t>
        </is>
      </c>
      <c r="CB112" s="2" t="inlineStr">
        <is>
          <t xml:space="preserve">|
</t>
        </is>
      </c>
      <c r="CC112" t="inlineStr">
        <is>
          <t>instytucjonalna platforma
współdziałania państw z instytucjami unijnymi w dziedzinie ochrony ludności i wspólnotowego przygotowania, zapobiegania i reagowania
na klęski żywiołowe lub katastrofy spowodowane przez człowieka; udzielana w jego ramach pomoc polega w szczególności na
kierowaniu do działań wyspecjalizowanych i odpowiednio wyposażonych zespołów
ratowniczych (modułów) oraz dostarczaniu pomocy rzeczowej i eksperckiej</t>
        </is>
      </c>
      <c r="CD112" s="2" t="inlineStr">
        <is>
          <t>Mecanismo de Proteção Civil da União Europeia|
MPCUE|
Mecanismo de Proteção Civil da União|
MPCU</t>
        </is>
      </c>
      <c r="CE112" s="2" t="inlineStr">
        <is>
          <t>3|
3|
3|
3</t>
        </is>
      </c>
      <c r="CF112" s="2" t="inlineStr">
        <is>
          <t xml:space="preserve">|
|
|
</t>
        </is>
      </c>
      <c r="CG112" t="inlineStr">
        <is>
          <t>Mecanismo destinado a reforçar a cooperação entre a UE e os Estados-Membros e facilitar a coordenação no domínio da proteção civil, a fim de aumentar a eficácia dos sistemas de prevenção, preparação e resposta a catástrofes naturais e de origem humana de todos os tipos, dentro e fora da UE.</t>
        </is>
      </c>
      <c r="CH112" s="2" t="inlineStr">
        <is>
          <t>mecanismul de protecție civilă al Uniunii|
UCPM|
mecanismul de protecție civilă al UE|
EUCPM</t>
        </is>
      </c>
      <c r="CI112" s="2" t="inlineStr">
        <is>
          <t>3|
2|
3|
3</t>
        </is>
      </c>
      <c r="CJ112" s="2" t="inlineStr">
        <is>
          <t xml:space="preserve">|
|
|
</t>
        </is>
      </c>
      <c r="CK112" t="inlineStr">
        <is>
          <t>mecanism menit să consolideze cooperarea dintre Uniune și statele membre și să faciliteze coordonarea în domeniul protecției civile în vederea îmbunătățirii eficienței sistemelor de prevenire, pregătire și răspuns la dezastre naturale și provocate de om</t>
        </is>
      </c>
      <c r="CL112" s="2" t="inlineStr">
        <is>
          <t>mechanizmus Únie v oblasti civilnej ochrany|
mechanizmus Európskej únie v oblasti civilnej ochrany</t>
        </is>
      </c>
      <c r="CM112" s="2" t="inlineStr">
        <is>
          <t>3|
3</t>
        </is>
      </c>
      <c r="CN112" s="2" t="inlineStr">
        <is>
          <t xml:space="preserve">|
</t>
        </is>
      </c>
      <c r="CO112" t="inlineStr">
        <is>
          <t>mechanizmus, ktorého cieľom je posilňovať spoluprácu medzi Úniou a členskými štátmi a uľahčovať koordináciu v oblasti civilnej ochrany v záujme zlepšenia účinnosti systémov predchádzania prírodným katastrofám a katastrofám spôsobeným ľudskou činnosťou, prípravy a reakcie na ne</t>
        </is>
      </c>
      <c r="CP112" s="2" t="inlineStr">
        <is>
          <t>mehanizem Unije na področju civilne zaščite|
mehanizem Evropske unije na področju civilne zaščite</t>
        </is>
      </c>
      <c r="CQ112" s="2" t="inlineStr">
        <is>
          <t>3|
3</t>
        </is>
      </c>
      <c r="CR112" s="2" t="inlineStr">
        <is>
          <t xml:space="preserve">|
</t>
        </is>
      </c>
      <c r="CS112" t="inlineStr">
        <is>
          <t>mehanizem, namenjen krepitvi sodelovanja med Unijo in državami članicami na področju civilne zaščite ter olajševanju usklajevanja na tem področju, da bi se izboljšala učinkovitost sistemov za preventivo pred naravnimi nesrečami in nesrečami, ki jih povzroči človek, ter za pripravljenost in odziv nanje</t>
        </is>
      </c>
      <c r="CT112" s="2" t="inlineStr">
        <is>
          <t>unionens civilskyddsmekanism|
civilskyddsmekanismen|
Europeiska unionens civilskyddsmekanism|
EU:s civilskyddsmekanism</t>
        </is>
      </c>
      <c r="CU112" s="2" t="inlineStr">
        <is>
          <t>3|
3|
2|
3</t>
        </is>
      </c>
      <c r="CV112" s="2" t="inlineStr">
        <is>
          <t xml:space="preserve">|
|
|
</t>
        </is>
      </c>
      <c r="CW112" t="inlineStr">
        <is>
          <t>mekanism som ska stärka samarbetet mellan unionen och medlemsstaterna och underlätta samordningen på civilskyddsområdet i syfte att förbättra effektiviteten hos systemen för förebyggande av, beredskap för och insatser vid naturkatastrofer och katastrofer som orsakats av människor</t>
        </is>
      </c>
    </row>
    <row r="113">
      <c r="A113" s="1" t="str">
        <f>HYPERLINK("https://iate.europa.eu/entry/result/1255263/all", "1255263")</f>
        <v>1255263</v>
      </c>
      <c r="B113" t="inlineStr">
        <is>
          <t>ENVIRONMENT</t>
        </is>
      </c>
      <c r="C113" t="inlineStr">
        <is>
          <t>ENVIRONMENT|natural environment|geophysical environment</t>
        </is>
      </c>
      <c r="D113" t="inlineStr">
        <is>
          <t>yes</t>
        </is>
      </c>
      <c r="E113" t="inlineStr">
        <is>
          <t/>
        </is>
      </c>
      <c r="F113" t="inlineStr">
        <is>
          <t/>
        </is>
      </c>
      <c r="G113" t="inlineStr">
        <is>
          <t/>
        </is>
      </c>
      <c r="H113" t="inlineStr">
        <is>
          <t/>
        </is>
      </c>
      <c r="I113" t="inlineStr">
        <is>
          <t/>
        </is>
      </c>
      <c r="J113" s="2" t="inlineStr">
        <is>
          <t>říční koryto</t>
        </is>
      </c>
      <c r="K113" s="2" t="inlineStr">
        <is>
          <t>1</t>
        </is>
      </c>
      <c r="L113" s="2" t="inlineStr">
        <is>
          <t/>
        </is>
      </c>
      <c r="M113" t="inlineStr">
        <is>
          <t/>
        </is>
      </c>
      <c r="N113" s="2" t="inlineStr">
        <is>
          <t>flodseng|
flodleje|
flodsengen</t>
        </is>
      </c>
      <c r="O113" s="2" t="inlineStr">
        <is>
          <t>3|
3|
3</t>
        </is>
      </c>
      <c r="P113" s="2" t="inlineStr">
        <is>
          <t xml:space="preserve">|
|
</t>
        </is>
      </c>
      <c r="Q113" t="inlineStr">
        <is>
          <t/>
        </is>
      </c>
      <c r="R113" s="2" t="inlineStr">
        <is>
          <t>Flussbett|
Flussohle|
Flußbett</t>
        </is>
      </c>
      <c r="S113" s="2" t="inlineStr">
        <is>
          <t>3|
3|
1</t>
        </is>
      </c>
      <c r="T113" s="2" t="inlineStr">
        <is>
          <t xml:space="preserve">|
|
</t>
        </is>
      </c>
      <c r="U113" t="inlineStr">
        <is>
          <t/>
        </is>
      </c>
      <c r="V113" s="2" t="inlineStr">
        <is>
          <t>κοίτη|
κοίτη ποταμού</t>
        </is>
      </c>
      <c r="W113" s="2" t="inlineStr">
        <is>
          <t>3|
3</t>
        </is>
      </c>
      <c r="X113" s="2" t="inlineStr">
        <is>
          <t xml:space="preserve">|
</t>
        </is>
      </c>
      <c r="Y113" t="inlineStr">
        <is>
          <t/>
        </is>
      </c>
      <c r="Z113" s="2" t="inlineStr">
        <is>
          <t>river bed|
riverbed</t>
        </is>
      </c>
      <c r="AA113" s="2" t="inlineStr">
        <is>
          <t>3|
3</t>
        </is>
      </c>
      <c r="AB113" s="2" t="inlineStr">
        <is>
          <t xml:space="preserve">|
</t>
        </is>
      </c>
      <c r="AC113" t="inlineStr">
        <is>
          <t>ground over which a river usually flows or used to flow</t>
        </is>
      </c>
      <c r="AD113" s="2" t="inlineStr">
        <is>
          <t>lecho|
cauce|
lecho del río</t>
        </is>
      </c>
      <c r="AE113" s="2" t="inlineStr">
        <is>
          <t>3|
3|
3</t>
        </is>
      </c>
      <c r="AF113" s="2" t="inlineStr">
        <is>
          <t xml:space="preserve">|
|
</t>
        </is>
      </c>
      <c r="AG113" t="inlineStr">
        <is>
          <t>Lecho de los ríos y arroyos.</t>
        </is>
      </c>
      <c r="AH113" t="inlineStr">
        <is>
          <t/>
        </is>
      </c>
      <c r="AI113" t="inlineStr">
        <is>
          <t/>
        </is>
      </c>
      <c r="AJ113" t="inlineStr">
        <is>
          <t/>
        </is>
      </c>
      <c r="AK113" t="inlineStr">
        <is>
          <t/>
        </is>
      </c>
      <c r="AL113" s="2" t="inlineStr">
        <is>
          <t>joenuoma|
joenpohja|
joen uoma</t>
        </is>
      </c>
      <c r="AM113" s="2" t="inlineStr">
        <is>
          <t>3|
3|
3</t>
        </is>
      </c>
      <c r="AN113" s="2" t="inlineStr">
        <is>
          <t xml:space="preserve">|
|
</t>
        </is>
      </c>
      <c r="AO113" t="inlineStr">
        <is>
          <t/>
        </is>
      </c>
      <c r="AP113" s="2" t="inlineStr">
        <is>
          <t>lit|
fond de la rivière|
plafond de la rivière|
lit de cours d'eau</t>
        </is>
      </c>
      <c r="AQ113" s="2" t="inlineStr">
        <is>
          <t>3|
3|
3|
3</t>
        </is>
      </c>
      <c r="AR113" s="2" t="inlineStr">
        <is>
          <t xml:space="preserve">|
|
|
</t>
        </is>
      </c>
      <c r="AS113" t="inlineStr">
        <is>
          <t>partie en général la plus profonde de la vallée dans laquelle s'écoule gravitairement un courant d'eau</t>
        </is>
      </c>
      <c r="AT113" t="inlineStr">
        <is>
          <t/>
        </is>
      </c>
      <c r="AU113" t="inlineStr">
        <is>
          <t/>
        </is>
      </c>
      <c r="AV113" t="inlineStr">
        <is>
          <t/>
        </is>
      </c>
      <c r="AW113" t="inlineStr">
        <is>
          <t/>
        </is>
      </c>
      <c r="AX113" t="inlineStr">
        <is>
          <t/>
        </is>
      </c>
      <c r="AY113" t="inlineStr">
        <is>
          <t/>
        </is>
      </c>
      <c r="AZ113" t="inlineStr">
        <is>
          <t/>
        </is>
      </c>
      <c r="BA113" t="inlineStr">
        <is>
          <t/>
        </is>
      </c>
      <c r="BB113" t="inlineStr">
        <is>
          <t/>
        </is>
      </c>
      <c r="BC113" t="inlineStr">
        <is>
          <t/>
        </is>
      </c>
      <c r="BD113" t="inlineStr">
        <is>
          <t/>
        </is>
      </c>
      <c r="BE113" t="inlineStr">
        <is>
          <t/>
        </is>
      </c>
      <c r="BF113" s="2" t="inlineStr">
        <is>
          <t>letto del fiume|
alveo|
letto fluviale|
fondo del corso d'acqua|
letto del corso d'acqua|
letto di fiume|
alveo fluviale</t>
        </is>
      </c>
      <c r="BG113" s="2" t="inlineStr">
        <is>
          <t>3|
3|
3|
3|
3|
1|
3</t>
        </is>
      </c>
      <c r="BH113" s="2" t="inlineStr">
        <is>
          <t xml:space="preserve">|
|
|
|
|
|
</t>
        </is>
      </c>
      <c r="BI113" t="inlineStr">
        <is>
          <t/>
        </is>
      </c>
      <c r="BJ113" s="2" t="inlineStr">
        <is>
          <t>upės vaga</t>
        </is>
      </c>
      <c r="BK113" s="2" t="inlineStr">
        <is>
          <t>3</t>
        </is>
      </c>
      <c r="BL113" s="2" t="inlineStr">
        <is>
          <t/>
        </is>
      </c>
      <c r="BM113" t="inlineStr">
        <is>
          <t/>
        </is>
      </c>
      <c r="BN113" t="inlineStr">
        <is>
          <t/>
        </is>
      </c>
      <c r="BO113" t="inlineStr">
        <is>
          <t/>
        </is>
      </c>
      <c r="BP113" t="inlineStr">
        <is>
          <t/>
        </is>
      </c>
      <c r="BQ113" t="inlineStr">
        <is>
          <t/>
        </is>
      </c>
      <c r="BR113" t="inlineStr">
        <is>
          <t/>
        </is>
      </c>
      <c r="BS113" t="inlineStr">
        <is>
          <t/>
        </is>
      </c>
      <c r="BT113" t="inlineStr">
        <is>
          <t/>
        </is>
      </c>
      <c r="BU113" t="inlineStr">
        <is>
          <t/>
        </is>
      </c>
      <c r="BV113" s="2" t="inlineStr">
        <is>
          <t>bedding|
rivierbodem|
rivierbedding|
stroombed</t>
        </is>
      </c>
      <c r="BW113" s="2" t="inlineStr">
        <is>
          <t>3|
3|
3|
3</t>
        </is>
      </c>
      <c r="BX113" s="2" t="inlineStr">
        <is>
          <t xml:space="preserve">|
|
|
</t>
        </is>
      </c>
      <c r="BY113" t="inlineStr">
        <is>
          <t/>
        </is>
      </c>
      <c r="BZ113" t="inlineStr">
        <is>
          <t/>
        </is>
      </c>
      <c r="CA113" t="inlineStr">
        <is>
          <t/>
        </is>
      </c>
      <c r="CB113" t="inlineStr">
        <is>
          <t/>
        </is>
      </c>
      <c r="CC113" t="inlineStr">
        <is>
          <t/>
        </is>
      </c>
      <c r="CD113" s="2" t="inlineStr">
        <is>
          <t>leito do rio|
leitos de rios</t>
        </is>
      </c>
      <c r="CE113" s="2" t="inlineStr">
        <is>
          <t>3|
3</t>
        </is>
      </c>
      <c r="CF113" s="2" t="inlineStr">
        <is>
          <t xml:space="preserve">|
</t>
        </is>
      </c>
      <c r="CG113" t="inlineStr">
        <is>
          <t/>
        </is>
      </c>
      <c r="CH113" t="inlineStr">
        <is>
          <t/>
        </is>
      </c>
      <c r="CI113" t="inlineStr">
        <is>
          <t/>
        </is>
      </c>
      <c r="CJ113" t="inlineStr">
        <is>
          <t/>
        </is>
      </c>
      <c r="CK113" t="inlineStr">
        <is>
          <t/>
        </is>
      </c>
      <c r="CL113" t="inlineStr">
        <is>
          <t/>
        </is>
      </c>
      <c r="CM113" t="inlineStr">
        <is>
          <t/>
        </is>
      </c>
      <c r="CN113" t="inlineStr">
        <is>
          <t/>
        </is>
      </c>
      <c r="CO113" t="inlineStr">
        <is>
          <t/>
        </is>
      </c>
      <c r="CP113" s="2" t="inlineStr">
        <is>
          <t>rečna struga</t>
        </is>
      </c>
      <c r="CQ113" s="2" t="inlineStr">
        <is>
          <t>3</t>
        </is>
      </c>
      <c r="CR113" s="2" t="inlineStr">
        <is>
          <t/>
        </is>
      </c>
      <c r="CS113" t="inlineStr">
        <is>
          <t>reliefna oblika, ki nastane z neposrednim delovanjem tekoče vode</t>
        </is>
      </c>
      <c r="CT113" s="2" t="inlineStr">
        <is>
          <t>flodbädd</t>
        </is>
      </c>
      <c r="CU113" s="2" t="inlineStr">
        <is>
          <t>3</t>
        </is>
      </c>
      <c r="CV113" s="2" t="inlineStr">
        <is>
          <t/>
        </is>
      </c>
      <c r="CW113" t="inlineStr">
        <is>
          <t/>
        </is>
      </c>
    </row>
    <row r="114">
      <c r="A114" s="1" t="str">
        <f>HYPERLINK("https://iate.europa.eu/entry/result/47323/all", "47323")</f>
        <v>47323</v>
      </c>
      <c r="B114" t="inlineStr">
        <is>
          <t>ENVIRONMENT</t>
        </is>
      </c>
      <c r="C114" t="inlineStr">
        <is>
          <t>ENVIRONMENT|natural environment|physical environment|ecosystem</t>
        </is>
      </c>
      <c r="D114" t="inlineStr">
        <is>
          <t>yes</t>
        </is>
      </c>
      <c r="E114" t="inlineStr">
        <is>
          <t/>
        </is>
      </c>
      <c r="F114" s="2" t="inlineStr">
        <is>
          <t>възстановяване (подновяване) на земята</t>
        </is>
      </c>
      <c r="G114" s="2" t="inlineStr">
        <is>
          <t>3</t>
        </is>
      </c>
      <c r="H114" s="2" t="inlineStr">
        <is>
          <t/>
        </is>
      </c>
      <c r="I114" t="inlineStr">
        <is>
          <t>процес за подпомагане на възобновяването на дадена екосистема, която е деградирала, увредена или унищожена, за да може да се върне в първоначалното си състояние</t>
        </is>
      </c>
      <c r="J114" s="2" t="inlineStr">
        <is>
          <t>rekultivace půdy|
rehabilitace půdy|
obnova půdy</t>
        </is>
      </c>
      <c r="K114" s="2" t="inlineStr">
        <is>
          <t>2|
2|
3</t>
        </is>
      </c>
      <c r="L114" s="2" t="inlineStr">
        <is>
          <t xml:space="preserve">|
|
</t>
        </is>
      </c>
      <c r="M114" t="inlineStr">
        <is>
          <t/>
        </is>
      </c>
      <c r="N114" s="2" t="inlineStr">
        <is>
          <t>landskabsretablering|
landskabsgenopretning</t>
        </is>
      </c>
      <c r="O114" s="2" t="inlineStr">
        <is>
          <t>3|
3</t>
        </is>
      </c>
      <c r="P114" s="2" t="inlineStr">
        <is>
          <t xml:space="preserve">|
</t>
        </is>
      </c>
      <c r="Q114" t="inlineStr">
        <is>
          <t>genetablering af et landområde, der er blevet ødelagt eller forringet, så det bliver bragt tilbage til sin oprindelige form eller til en ny bæredygtig form</t>
        </is>
      </c>
      <c r="R114" s="2" t="inlineStr">
        <is>
          <t>Bodensanierung|
Wiederherstellung von Flächen|
Ödlandkultivierung</t>
        </is>
      </c>
      <c r="S114" s="2" t="inlineStr">
        <is>
          <t>3|
2|
2</t>
        </is>
      </c>
      <c r="T114" s="2" t="inlineStr">
        <is>
          <t xml:space="preserve">|
|
</t>
        </is>
      </c>
      <c r="U114" t="inlineStr">
        <is>
          <t/>
        </is>
      </c>
      <c r="V114" s="2" t="inlineStr">
        <is>
          <t>αποκατάσταση γαιών (του εδάφους)</t>
        </is>
      </c>
      <c r="W114" s="2" t="inlineStr">
        <is>
          <t>3</t>
        </is>
      </c>
      <c r="X114" s="2" t="inlineStr">
        <is>
          <t/>
        </is>
      </c>
      <c r="Y114" t="inlineStr">
        <is>
          <t/>
        </is>
      </c>
      <c r="Z114" s="2" t="inlineStr">
        <is>
          <t>restoration|
land restoration|
landscape restoration|
land rehabilitation</t>
        </is>
      </c>
      <c r="AA114" s="2" t="inlineStr">
        <is>
          <t>3|
3|
3|
3</t>
        </is>
      </c>
      <c r="AB114" s="2" t="inlineStr">
        <is>
          <t xml:space="preserve">|
|
|
</t>
        </is>
      </c>
      <c r="AC114" t="inlineStr">
        <is>
          <t>process of restoration to bring an area of land back to its natural state after it has been damaged or degraded, making it safe for wildlife and flora as well as humans</t>
        </is>
      </c>
      <c r="AD114" s="2" t="inlineStr">
        <is>
          <t>rehabilitación de la tierra|
restauración de tierras|
recuperación de tierras</t>
        </is>
      </c>
      <c r="AE114" s="2" t="inlineStr">
        <is>
          <t>3|
3|
2</t>
        </is>
      </c>
      <c r="AF114" s="2" t="inlineStr">
        <is>
          <t xml:space="preserve">|
|
</t>
        </is>
      </c>
      <c r="AG114" t="inlineStr">
        <is>
          <t>Proceso por el cual la tierra
de una zona específica vuelve a su estado original hasta cierto grado después de que otro
proceso (sobreexplotación, desastres naturales, etc.) haya ocasionado su deterioro.</t>
        </is>
      </c>
      <c r="AH114" s="2" t="inlineStr">
        <is>
          <t>alade taastamine|
maastiku taastamine|
maa taastamine|
maapinna korrastamine</t>
        </is>
      </c>
      <c r="AI114" s="2" t="inlineStr">
        <is>
          <t>3|
3|
3|
2</t>
        </is>
      </c>
      <c r="AJ114" s="2" t="inlineStr">
        <is>
          <t xml:space="preserve">|
|
|
</t>
        </is>
      </c>
      <c r="AK114" t="inlineStr">
        <is>
          <t>protsess, mille eesmärk on taastada maaala looduslik seisund pärast selle kahjustamist või degradeerimist, muutes selle ohutuks eluslooduse, taimestiku ning inimeste jaoks</t>
        </is>
      </c>
      <c r="AL114" s="2" t="inlineStr">
        <is>
          <t>maa-alueen ennallistaminen</t>
        </is>
      </c>
      <c r="AM114" s="2" t="inlineStr">
        <is>
          <t>3</t>
        </is>
      </c>
      <c r="AN114" s="2" t="inlineStr">
        <is>
          <t/>
        </is>
      </c>
      <c r="AO114" t="inlineStr">
        <is>
          <t>ennallistamismenettely, jossa maa-alue palautetaan luonnolliseen tilaansa sen jälkeen kun se on vahingoittunut tai huonontunut ja tehdään siitä turvallinen eläimille ja kasveille sekä ihmisille</t>
        </is>
      </c>
      <c r="AP114" s="2" t="inlineStr">
        <is>
          <t>restauration|
restauration des terres|
réhabilitation|
remise en état</t>
        </is>
      </c>
      <c r="AQ114" s="2" t="inlineStr">
        <is>
          <t>3|
3|
3|
3</t>
        </is>
      </c>
      <c r="AR114" s="2" t="inlineStr">
        <is>
          <t xml:space="preserve">|
|
|
</t>
        </is>
      </c>
      <c r="AS114" t="inlineStr">
        <is>
          <t>processus d'aide au
rétablissement d'un écosystème qui a été dégradé, endommagé ou détruit afin de permettre un retour à son état d'origine</t>
        </is>
      </c>
      <c r="AT114" s="2" t="inlineStr">
        <is>
          <t>athchóiriú talún|
athshlánú talún</t>
        </is>
      </c>
      <c r="AU114" s="2" t="inlineStr">
        <is>
          <t>3|
3</t>
        </is>
      </c>
      <c r="AV114" s="2" t="inlineStr">
        <is>
          <t xml:space="preserve">|
</t>
        </is>
      </c>
      <c r="AW114" t="inlineStr">
        <is>
          <t/>
        </is>
      </c>
      <c r="AX114" s="2" t="inlineStr">
        <is>
          <t>obnova zemljišta|
obnova krajolika</t>
        </is>
      </c>
      <c r="AY114" s="2" t="inlineStr">
        <is>
          <t>3|
3</t>
        </is>
      </c>
      <c r="AZ114" s="2" t="inlineStr">
        <is>
          <t xml:space="preserve">|
</t>
        </is>
      </c>
      <c r="BA114" t="inlineStr">
        <is>
          <t/>
        </is>
      </c>
      <c r="BB114" s="2" t="inlineStr">
        <is>
          <t>helyreállítás|
földterületek helyreállítása|
tájrehabilitáció</t>
        </is>
      </c>
      <c r="BC114" s="2" t="inlineStr">
        <is>
          <t>3|
3|
3</t>
        </is>
      </c>
      <c r="BD114" s="2" t="inlineStr">
        <is>
          <t xml:space="preserve">|
|
</t>
        </is>
      </c>
      <c r="BE114" t="inlineStr">
        <is>
          <t>az emberi tevékenységek, a helytelen tájhasználat
eredményeként tönkretett, illetve a kedvezőtlen természeti folyamatok következtében
degradálódott táji adottságok helyreállítására irányuló tevékenység</t>
        </is>
      </c>
      <c r="BF114" s="2" t="inlineStr">
        <is>
          <t>ripristino|
ripristino del suolo|
ripristino del paesaggio|
ripristino ambientale|
bonifica del territorio</t>
        </is>
      </c>
      <c r="BG114" s="2" t="inlineStr">
        <is>
          <t>3|
3|
3|
3|
3</t>
        </is>
      </c>
      <c r="BH114" s="2" t="inlineStr">
        <is>
          <t xml:space="preserve">|
|
|
|
</t>
        </is>
      </c>
      <c r="BI114" t="inlineStr">
        <is>
          <t>processo volto a riportare allo stato originario un habitat o un
ecosistema danneggiato o degradato</t>
        </is>
      </c>
      <c r="BJ114" s="2" t="inlineStr">
        <is>
          <t>dirvos atkūrimas</t>
        </is>
      </c>
      <c r="BK114" s="2" t="inlineStr">
        <is>
          <t>3</t>
        </is>
      </c>
      <c r="BL114" s="2" t="inlineStr">
        <is>
          <t/>
        </is>
      </c>
      <c r="BM114" t="inlineStr">
        <is>
          <t/>
        </is>
      </c>
      <c r="BN114" s="2" t="inlineStr">
        <is>
          <t>zemes atjaunošana|
zemes sanācija</t>
        </is>
      </c>
      <c r="BO114" s="2" t="inlineStr">
        <is>
          <t>3|
3</t>
        </is>
      </c>
      <c r="BP114" s="2" t="inlineStr">
        <is>
          <t xml:space="preserve">|
</t>
        </is>
      </c>
      <c r="BQ114" t="inlineStr">
        <is>
          <t>atjaunošanas process, kurā pēc bojājuma vai degradācijas zemes platība tiek atgriezta tās dabiskajā stāvoklī, padarot to nekaitīgu savvaļas dzīvniekiem un augiem, kā arī cilvēkiem</t>
        </is>
      </c>
      <c r="BR114" s="2" t="inlineStr">
        <is>
          <t>restawr|
restawr ta’ art|
restawr tal-pajsaġġ|
riabilitazzjoni tal-art|
riġenerazzjoni tal-art</t>
        </is>
      </c>
      <c r="BS114" s="2" t="inlineStr">
        <is>
          <t>3|
3|
3|
3|
3</t>
        </is>
      </c>
      <c r="BT114" s="2" t="inlineStr">
        <is>
          <t xml:space="preserve">|
|
|
|
</t>
        </is>
      </c>
      <c r="BU114" t="inlineStr">
        <is>
          <t>proċess biex żona ta’ art terġa’ lura għall-istat naturali tagħha wara li tkun saritilha ħsara jew tkun ġiet degradata, biex issir sigura għall-annimali selvaġġi u l-flora kif ukoll għall-bnedmin</t>
        </is>
      </c>
      <c r="BV114" s="2" t="inlineStr">
        <is>
          <t>herstel|
landschapsherstel|
bodemherstel|
bodemverbetering</t>
        </is>
      </c>
      <c r="BW114" s="2" t="inlineStr">
        <is>
          <t>3|
3|
2|
2</t>
        </is>
      </c>
      <c r="BX114" s="2" t="inlineStr">
        <is>
          <t xml:space="preserve">|
|
|
</t>
        </is>
      </c>
      <c r="BY114" t="inlineStr">
        <is>
          <t>plegen van interventies om dorre of gedegradeerde stukken land te veranderen in gezonde, vruchtbare, 
functionerende landschappen, waarin een balans is gevonden 
tussen biodiversiteit en productiviteit, tussen mens en natuur</t>
        </is>
      </c>
      <c r="BZ114" s="2" t="inlineStr">
        <is>
          <t>renaturalizacja terenu|
rekultywacja terenu</t>
        </is>
      </c>
      <c r="CA114" s="2" t="inlineStr">
        <is>
          <t>3|
3</t>
        </is>
      </c>
      <c r="CB114" s="2" t="inlineStr">
        <is>
          <t xml:space="preserve">|
</t>
        </is>
      </c>
      <c r="CC114" t="inlineStr">
        <is>
          <t>proces rekultywacji mający na celu przywrócenie obszaru ziemi do stanu naturalnego po jego zniszczeniu lub zdegradowaniu, czyniąc go bezpiecznym dla dzikich zwierząt i roślin oraz ludzi</t>
        </is>
      </c>
      <c r="CD114" s="2" t="inlineStr">
        <is>
          <t>restauração|
restauro|
recuperação de solos|
restauração dos terrenos</t>
        </is>
      </c>
      <c r="CE114" s="2" t="inlineStr">
        <is>
          <t>3|
3|
3|
3</t>
        </is>
      </c>
      <c r="CF114" s="2" t="inlineStr">
        <is>
          <t xml:space="preserve">|
|
|
</t>
        </is>
      </c>
      <c r="CG114" t="inlineStr">
        <is>
          <t>Processo que consiste em restabelecer, tanto quanto possível, as características (físicas, químicas e biológicas) e as funções originais de um sistema natural poluído ou degradado.</t>
        </is>
      </c>
      <c r="CH114" s="2" t="inlineStr">
        <is>
          <t>restaurare a terenurilor|
reabilitare a terenurilor</t>
        </is>
      </c>
      <c r="CI114" s="2" t="inlineStr">
        <is>
          <t>3|
3</t>
        </is>
      </c>
      <c r="CJ114" s="2" t="inlineStr">
        <is>
          <t xml:space="preserve">|
</t>
        </is>
      </c>
      <c r="CK114" t="inlineStr">
        <is>
          <t>proces prin care se urmărește ca o suprafață de teren care a fost degradată sau distrusă să fie readusă în starea sa inițială și să redevină sigură atât pentru flora și fauna sălbatică, cât și pentru oameni</t>
        </is>
      </c>
      <c r="CL114" s="2" t="inlineStr">
        <is>
          <t>obnova|
obnova pôdy|
obnova krajiny|
revitalizácia pôdy|
rehabilitácia krajiny|
rekultivácia pôdy</t>
        </is>
      </c>
      <c r="CM114" s="2" t="inlineStr">
        <is>
          <t>3|
3|
3|
3|
3|
3</t>
        </is>
      </c>
      <c r="CN114" s="2" t="inlineStr">
        <is>
          <t xml:space="preserve">|
|
|
|
|
</t>
        </is>
      </c>
      <c r="CO114" t="inlineStr">
        <is>
          <t>vytváranie podmienok na obnovenie prírodného stavu degradovaných či zničených ekosystémov a snaha o ich návrat do pôvodného stavu, ako aj o pomoc pri ochrane tých neporušených</t>
        </is>
      </c>
      <c r="CP114" s="2" t="inlineStr">
        <is>
          <t>sanacija tal|
sanacija zemljišča</t>
        </is>
      </c>
      <c r="CQ114" s="2" t="inlineStr">
        <is>
          <t>3|
3</t>
        </is>
      </c>
      <c r="CR114" s="2" t="inlineStr">
        <is>
          <t xml:space="preserve">|
</t>
        </is>
      </c>
      <c r="CS114" t="inlineStr">
        <is>
          <t>proces vračanja zemljišča na nekem območju v neko stopnjo prejšnjega stanja, potem ko je določen proces (industrija,naravne nesreče itd.) povzročil njegovo škodo</t>
        </is>
      </c>
      <c r="CT114" s="2" t="inlineStr">
        <is>
          <t>jordsanering|
jordåtervinning|
marksanering</t>
        </is>
      </c>
      <c r="CU114" s="2" t="inlineStr">
        <is>
          <t>3|
3|
3</t>
        </is>
      </c>
      <c r="CV114" s="2" t="inlineStr">
        <is>
          <t xml:space="preserve">|
|
</t>
        </is>
      </c>
      <c r="CW114" t="inlineStr">
        <is>
          <t/>
        </is>
      </c>
    </row>
    <row r="115">
      <c r="A115" s="1" t="str">
        <f>HYPERLINK("https://iate.europa.eu/entry/result/323944/all", "323944")</f>
        <v>323944</v>
      </c>
      <c r="B115" t="inlineStr">
        <is>
          <t>AGRICULTURE, FORESTRY AND FISHERIES</t>
        </is>
      </c>
      <c r="C115" t="inlineStr">
        <is>
          <t>AGRICULTURE, FORESTRY AND FISHERIES|forestry|forest</t>
        </is>
      </c>
      <c r="D115" t="inlineStr">
        <is>
          <t>yes</t>
        </is>
      </c>
      <c r="E115" t="inlineStr">
        <is>
          <t/>
        </is>
      </c>
      <c r="F115" s="2" t="inlineStr">
        <is>
          <t>изсъхнала дървесина|
мъртва дървесина</t>
        </is>
      </c>
      <c r="G115" s="2" t="inlineStr">
        <is>
          <t>3|
4</t>
        </is>
      </c>
      <c r="H115" s="2" t="inlineStr">
        <is>
          <t xml:space="preserve">|
</t>
        </is>
      </c>
      <c r="I115" t="inlineStr">
        <is>
          <t>съвкупност от неживата дървесна биомаса в насаждението, с изключение на мъртвата горска постилка, която е следствие от естествени процеси на отпад и гниене или горскостопански дейности. Мъртвата дървесина се състои от стояща мъртва дървесина (стоящи изсъхнали дървета и пречупени стъбла, които са резултат от естествени процеси на отпад), лежаща мъртва дървесина (паднали и изкоренени дървета, стъбла и клони, резултат от естествени процеси и дърводобивна дейност) и пънове (част от основата на стъблото, която остава след отрязването му)</t>
        </is>
      </c>
      <c r="J115" s="2" t="inlineStr">
        <is>
          <t>mrtvé dřevo</t>
        </is>
      </c>
      <c r="K115" s="2" t="inlineStr">
        <is>
          <t>2</t>
        </is>
      </c>
      <c r="L115" s="2" t="inlineStr">
        <is>
          <t/>
        </is>
      </c>
      <c r="M115" t="inlineStr">
        <is>
          <t>dřevo v různém stadiu rozkladu</t>
        </is>
      </c>
      <c r="N115" s="2" t="inlineStr">
        <is>
          <t>dødt ved|
død træmasse</t>
        </is>
      </c>
      <c r="O115" s="2" t="inlineStr">
        <is>
          <t>3|
2</t>
        </is>
      </c>
      <c r="P115" s="2" t="inlineStr">
        <is>
          <t xml:space="preserve">|
</t>
        </is>
      </c>
      <c r="Q115" t="inlineStr">
        <is>
          <t/>
        </is>
      </c>
      <c r="R115" s="2" t="inlineStr">
        <is>
          <t>Totholz</t>
        </is>
      </c>
      <c r="S115" s="2" t="inlineStr">
        <is>
          <t>3</t>
        </is>
      </c>
      <c r="T115" s="2" t="inlineStr">
        <is>
          <t/>
        </is>
      </c>
      <c r="U115" t="inlineStr">
        <is>
          <t>Sammelbegriff für abgestorbene Bäume oder deren Teile</t>
        </is>
      </c>
      <c r="V115" s="2" t="inlineStr">
        <is>
          <t>νεκρό ξύλο</t>
        </is>
      </c>
      <c r="W115" s="2" t="inlineStr">
        <is>
          <t>3</t>
        </is>
      </c>
      <c r="X115" s="2" t="inlineStr">
        <is>
          <t/>
        </is>
      </c>
      <c r="Y115" t="inlineStr">
        <is>
          <t/>
        </is>
      </c>
      <c r="Z115" s="2" t="inlineStr">
        <is>
          <t>deadwood|
dead wood</t>
        </is>
      </c>
      <c r="AA115" s="2" t="inlineStr">
        <is>
          <t>3|
3</t>
        </is>
      </c>
      <c r="AB115" s="2" t="inlineStr">
        <is>
          <t xml:space="preserve">preferred|
</t>
        </is>
      </c>
      <c r="AC115" t="inlineStr">
        <is>
          <t>all non-living woody
biomass not contained in the litter, either standing, lying on the ground, or
in the soil, including wood lying on the surface, coarse debris, dead roots,
and stumps larger than or equal to to 10 cm in diameter or any other diameter used
by the country concerned</t>
        </is>
      </c>
      <c r="AD115" s="2" t="inlineStr">
        <is>
          <t>madera muerta</t>
        </is>
      </c>
      <c r="AE115" s="2" t="inlineStr">
        <is>
          <t>3</t>
        </is>
      </c>
      <c r="AF115" s="2" t="inlineStr">
        <is>
          <t/>
        </is>
      </c>
      <c r="AG115" t="inlineStr">
        <is>
          <t>Biomasa boscosa no viva no contenida en el mantillo, ya sea en pie, superficial o en el suelo.</t>
        </is>
      </c>
      <c r="AH115" s="2" t="inlineStr">
        <is>
          <t>lagupuit</t>
        </is>
      </c>
      <c r="AI115" s="2" t="inlineStr">
        <is>
          <t>3</t>
        </is>
      </c>
      <c r="AJ115" s="2" t="inlineStr">
        <is>
          <t/>
        </is>
      </c>
      <c r="AK115" t="inlineStr">
        <is>
          <t>jaguneb kahte suurde rühma: seisvad surnud puud ning maapinnale langenud lamapuit; võib moodustuda ka murdunud puuokstest ja latvadest</t>
        </is>
      </c>
      <c r="AL115" s="2" t="inlineStr">
        <is>
          <t>kuollut puuaines</t>
        </is>
      </c>
      <c r="AM115" s="2" t="inlineStr">
        <is>
          <t>3</t>
        </is>
      </c>
      <c r="AN115" s="2" t="inlineStr">
        <is>
          <t/>
        </is>
      </c>
      <c r="AO115" t="inlineStr">
        <is>
          <t>&lt;a href="https://iate.europa.eu/entry/result/922868/fi" target="_blank"&gt;LULUCFin&lt;/a&gt; yhteydessä kaikki eloton puumainen biomassa, joka ei ole kariketta, joko pystyssä, maassa tai maaperässä</t>
        </is>
      </c>
      <c r="AP115" s="2" t="inlineStr">
        <is>
          <t>bois mort</t>
        </is>
      </c>
      <c r="AQ115" s="2" t="inlineStr">
        <is>
          <t>3</t>
        </is>
      </c>
      <c r="AR115" s="2" t="inlineStr">
        <is>
          <t/>
        </is>
      </c>
      <c r="AS115" t="inlineStr">
        <is>
          <t>toute la biomasse ligneuse morte qui n'est pas contenue dans la litière, et qui est sur pied, au sol ou dans le sol</t>
        </is>
      </c>
      <c r="AT115" s="2" t="inlineStr">
        <is>
          <t>adhmad marbh</t>
        </is>
      </c>
      <c r="AU115" s="2" t="inlineStr">
        <is>
          <t>3</t>
        </is>
      </c>
      <c r="AV115" s="2" t="inlineStr">
        <is>
          <t/>
        </is>
      </c>
      <c r="AW115" t="inlineStr">
        <is>
          <t/>
        </is>
      </c>
      <c r="AX115" s="2" t="inlineStr">
        <is>
          <t>mrtvo drvo</t>
        </is>
      </c>
      <c r="AY115" s="2" t="inlineStr">
        <is>
          <t>3</t>
        </is>
      </c>
      <c r="AZ115" s="2" t="inlineStr">
        <is>
          <t/>
        </is>
      </c>
      <c r="BA115" t="inlineStr">
        <is>
          <t/>
        </is>
      </c>
      <c r="BB115" s="2" t="inlineStr">
        <is>
          <t>száradék</t>
        </is>
      </c>
      <c r="BC115" s="2" t="inlineStr">
        <is>
          <t>4</t>
        </is>
      </c>
      <c r="BD115" s="2" t="inlineStr">
        <is>
          <t/>
        </is>
      </c>
      <c r="BE115" t="inlineStr">
        <is>
          <t/>
        </is>
      </c>
      <c r="BF115" s="2" t="inlineStr">
        <is>
          <t>legno morto|
necromassa</t>
        </is>
      </c>
      <c r="BG115" s="2" t="inlineStr">
        <is>
          <t>3|
3</t>
        </is>
      </c>
      <c r="BH115" s="2" t="inlineStr">
        <is>
          <t xml:space="preserve">|
</t>
        </is>
      </c>
      <c r="BI115" t="inlineStr">
        <is>
          <t>nell'ambito delle attività LULUCF ( &lt;a href="/entry/result/922868/all" id="ENTRY_TO_ENTRY_CONVERTER" target="_blank"&gt;IATE:922868&lt;/a&gt; ), insieme delle piante e alberi morti, in piedi o a terra, interi o parte di essi (ceppaie, rami e radici)</t>
        </is>
      </c>
      <c r="BJ115" s="2" t="inlineStr">
        <is>
          <t>negyva mediena</t>
        </is>
      </c>
      <c r="BK115" s="2" t="inlineStr">
        <is>
          <t>4</t>
        </is>
      </c>
      <c r="BL115" s="2" t="inlineStr">
        <is>
          <t/>
        </is>
      </c>
      <c r="BM115" t="inlineStr">
        <is>
          <t>prie negyvos medienos priskiriami seni drevėti medžiai, stuobriai, stovintys sausuoliai, kelmai, šakos ir kt.</t>
        </is>
      </c>
      <c r="BN115" s="2" t="inlineStr">
        <is>
          <t>atmirusi koksne</t>
        </is>
      </c>
      <c r="BO115" s="2" t="inlineStr">
        <is>
          <t>3</t>
        </is>
      </c>
      <c r="BP115" s="2" t="inlineStr">
        <is>
          <t/>
        </is>
      </c>
      <c r="BQ115" t="inlineStr">
        <is>
          <t>galvenie veidi ir kritalas jeb guļoši koki un atmiruši stāvoši koki - sausokņi un stumbeņi</t>
        </is>
      </c>
      <c r="BR115" s="2" t="inlineStr">
        <is>
          <t>injam mejjet</t>
        </is>
      </c>
      <c r="BS115" s="2" t="inlineStr">
        <is>
          <t>3</t>
        </is>
      </c>
      <c r="BT115" s="2" t="inlineStr">
        <is>
          <t/>
        </is>
      </c>
      <c r="BU115" t="inlineStr">
        <is>
          <t/>
        </is>
      </c>
      <c r="BV115" s="2" t="inlineStr">
        <is>
          <t>dood hout</t>
        </is>
      </c>
      <c r="BW115" s="2" t="inlineStr">
        <is>
          <t>3</t>
        </is>
      </c>
      <c r="BX115" s="2" t="inlineStr">
        <is>
          <t/>
        </is>
      </c>
      <c r="BY115" t="inlineStr">
        <is>
          <t/>
        </is>
      </c>
      <c r="BZ115" s="2" t="inlineStr">
        <is>
          <t>drewno posuszowe|
leżanina</t>
        </is>
      </c>
      <c r="CA115" s="2" t="inlineStr">
        <is>
          <t>3|
3</t>
        </is>
      </c>
      <c r="CB115" s="2" t="inlineStr">
        <is>
          <t xml:space="preserve">|
</t>
        </is>
      </c>
      <c r="CC115" t="inlineStr">
        <is>
          <t>cała martwa biomasa drzewna niezawarta w ściółce, stojąca, leżąca na ziemi albo zawarta w glebie, w tym drewno leżące na powierzchni, gruby rumosz drzewny, martwe korzenie oraz pieńki o średnicy wynoszącej co najmniej 10 cm lub o dowolnej innej średnicy przyjętej w danym kraju</t>
        </is>
      </c>
      <c r="CD115" s="2" t="inlineStr">
        <is>
          <t>madeira morta</t>
        </is>
      </c>
      <c r="CE115" s="2" t="inlineStr">
        <is>
          <t>3</t>
        </is>
      </c>
      <c r="CF115" s="2" t="inlineStr">
        <is>
          <t/>
        </is>
      </c>
      <c r="CG115" t="inlineStr">
        <is>
          <t>Biomassa lenhosa não viva não contida na manta morta, quer esteja em pé, sobre o solo ou na terra, incluindo madeira à superfície, detritos grosseiros, raízes mortas e cepos de diâmetro igual ou superior a 10 cm ou a qualquer outro diâmetro utilizado no país em causa.</t>
        </is>
      </c>
      <c r="CH115" s="2" t="inlineStr">
        <is>
          <t>lemn mort</t>
        </is>
      </c>
      <c r="CI115" s="2" t="inlineStr">
        <is>
          <t>4</t>
        </is>
      </c>
      <c r="CJ115" s="2" t="inlineStr">
        <is>
          <t/>
        </is>
      </c>
      <c r="CK115" t="inlineStr">
        <is>
          <t/>
        </is>
      </c>
      <c r="CL115" s="2" t="inlineStr">
        <is>
          <t>odumreté drevo</t>
        </is>
      </c>
      <c r="CM115" s="2" t="inlineStr">
        <is>
          <t>2</t>
        </is>
      </c>
      <c r="CN115" s="2" t="inlineStr">
        <is>
          <t/>
        </is>
      </c>
      <c r="CO115" t="inlineStr">
        <is>
          <t/>
        </is>
      </c>
      <c r="CP115" s="2" t="inlineStr">
        <is>
          <t>odmrli les</t>
        </is>
      </c>
      <c r="CQ115" s="2" t="inlineStr">
        <is>
          <t>3</t>
        </is>
      </c>
      <c r="CR115" s="2" t="inlineStr">
        <is>
          <t/>
        </is>
      </c>
      <c r="CS115" t="inlineStr">
        <is>
          <t>vsa odmrla lesna biomasa (stoječa, na površini tal ali v tleh) brez opada</t>
        </is>
      </c>
      <c r="CT115" s="2" t="inlineStr">
        <is>
          <t>död ved</t>
        </is>
      </c>
      <c r="CU115" s="2" t="inlineStr">
        <is>
          <t>3</t>
        </is>
      </c>
      <c r="CV115" s="2" t="inlineStr">
        <is>
          <t/>
        </is>
      </c>
      <c r="CW115" t="inlineStr">
        <is>
          <t>bark och trä på döda träd eller rötat trä på eller inuti levande träd</t>
        </is>
      </c>
    </row>
    <row r="116">
      <c r="A116" s="1" t="str">
        <f>HYPERLINK("https://iate.europa.eu/entry/result/1258898/all", "1258898")</f>
        <v>1258898</v>
      </c>
      <c r="B116" t="inlineStr">
        <is>
          <t>AGRICULTURE, FORESTRY AND FISHERIES</t>
        </is>
      </c>
      <c r="C116" t="inlineStr">
        <is>
          <t>AGRICULTURE, FORESTRY AND FISHERIES</t>
        </is>
      </c>
      <c r="D116" t="inlineStr">
        <is>
          <t>no</t>
        </is>
      </c>
      <c r="E116" t="inlineStr">
        <is>
          <t/>
        </is>
      </c>
      <c r="F116" t="inlineStr">
        <is>
          <t/>
        </is>
      </c>
      <c r="G116" t="inlineStr">
        <is>
          <t/>
        </is>
      </c>
      <c r="H116" t="inlineStr">
        <is>
          <t/>
        </is>
      </c>
      <c r="I116" t="inlineStr">
        <is>
          <t/>
        </is>
      </c>
      <c r="J116" t="inlineStr">
        <is>
          <t/>
        </is>
      </c>
      <c r="K116" t="inlineStr">
        <is>
          <t/>
        </is>
      </c>
      <c r="L116" t="inlineStr">
        <is>
          <t/>
        </is>
      </c>
      <c r="M116" t="inlineStr">
        <is>
          <t/>
        </is>
      </c>
      <c r="N116" t="inlineStr">
        <is>
          <t/>
        </is>
      </c>
      <c r="O116" t="inlineStr">
        <is>
          <t/>
        </is>
      </c>
      <c r="P116" t="inlineStr">
        <is>
          <t/>
        </is>
      </c>
      <c r="Q116" t="inlineStr">
        <is>
          <t/>
        </is>
      </c>
      <c r="R116" t="inlineStr">
        <is>
          <t/>
        </is>
      </c>
      <c r="S116" t="inlineStr">
        <is>
          <t/>
        </is>
      </c>
      <c r="T116" t="inlineStr">
        <is>
          <t/>
        </is>
      </c>
      <c r="U116" t="inlineStr">
        <is>
          <t/>
        </is>
      </c>
      <c r="V116" s="2" t="inlineStr">
        <is>
          <t>μη ομήλικο δάσος</t>
        </is>
      </c>
      <c r="W116" s="2" t="inlineStr">
        <is>
          <t>3</t>
        </is>
      </c>
      <c r="X116" s="2" t="inlineStr">
        <is>
          <t/>
        </is>
      </c>
      <c r="Y116" t="inlineStr">
        <is>
          <t/>
        </is>
      </c>
      <c r="Z116" s="2" t="inlineStr">
        <is>
          <t>uneven-aged forest</t>
        </is>
      </c>
      <c r="AA116" s="2" t="inlineStr">
        <is>
          <t>3</t>
        </is>
      </c>
      <c r="AB116" s="2" t="inlineStr">
        <is>
          <t/>
        </is>
      </c>
      <c r="AC116" t="inlineStr">
        <is>
          <t/>
        </is>
      </c>
      <c r="AD116" t="inlineStr">
        <is>
          <t/>
        </is>
      </c>
      <c r="AE116" t="inlineStr">
        <is>
          <t/>
        </is>
      </c>
      <c r="AF116" t="inlineStr">
        <is>
          <t/>
        </is>
      </c>
      <c r="AG116" t="inlineStr">
        <is>
          <t/>
        </is>
      </c>
      <c r="AH116" t="inlineStr">
        <is>
          <t/>
        </is>
      </c>
      <c r="AI116" t="inlineStr">
        <is>
          <t/>
        </is>
      </c>
      <c r="AJ116" t="inlineStr">
        <is>
          <t/>
        </is>
      </c>
      <c r="AK116" t="inlineStr">
        <is>
          <t/>
        </is>
      </c>
      <c r="AL116" t="inlineStr">
        <is>
          <t/>
        </is>
      </c>
      <c r="AM116" t="inlineStr">
        <is>
          <t/>
        </is>
      </c>
      <c r="AN116" t="inlineStr">
        <is>
          <t/>
        </is>
      </c>
      <c r="AO116" t="inlineStr">
        <is>
          <t/>
        </is>
      </c>
      <c r="AP116" s="2" t="inlineStr">
        <is>
          <t>forêt non équienne</t>
        </is>
      </c>
      <c r="AQ116" s="2" t="inlineStr">
        <is>
          <t>3</t>
        </is>
      </c>
      <c r="AR116" s="2" t="inlineStr">
        <is>
          <t/>
        </is>
      </c>
      <c r="AS116" t="inlineStr">
        <is>
          <t/>
        </is>
      </c>
      <c r="AT116" t="inlineStr">
        <is>
          <t/>
        </is>
      </c>
      <c r="AU116" t="inlineStr">
        <is>
          <t/>
        </is>
      </c>
      <c r="AV116" t="inlineStr">
        <is>
          <t/>
        </is>
      </c>
      <c r="AW116" t="inlineStr">
        <is>
          <t/>
        </is>
      </c>
      <c r="AX116" s="2" t="inlineStr">
        <is>
          <t>raznodobne šume</t>
        </is>
      </c>
      <c r="AY116" s="2" t="inlineStr">
        <is>
          <t>3</t>
        </is>
      </c>
      <c r="AZ116" s="2" t="inlineStr">
        <is>
          <t/>
        </is>
      </c>
      <c r="BA116" t="inlineStr">
        <is>
          <t/>
        </is>
      </c>
      <c r="BB116" t="inlineStr">
        <is>
          <t/>
        </is>
      </c>
      <c r="BC116" t="inlineStr">
        <is>
          <t/>
        </is>
      </c>
      <c r="BD116" t="inlineStr">
        <is>
          <t/>
        </is>
      </c>
      <c r="BE116" t="inlineStr">
        <is>
          <t/>
        </is>
      </c>
      <c r="BF116" t="inlineStr">
        <is>
          <t/>
        </is>
      </c>
      <c r="BG116" t="inlineStr">
        <is>
          <t/>
        </is>
      </c>
      <c r="BH116" t="inlineStr">
        <is>
          <t/>
        </is>
      </c>
      <c r="BI116" t="inlineStr">
        <is>
          <t/>
        </is>
      </c>
      <c r="BJ116" t="inlineStr">
        <is>
          <t/>
        </is>
      </c>
      <c r="BK116" t="inlineStr">
        <is>
          <t/>
        </is>
      </c>
      <c r="BL116" t="inlineStr">
        <is>
          <t/>
        </is>
      </c>
      <c r="BM116" t="inlineStr">
        <is>
          <t/>
        </is>
      </c>
      <c r="BN116" t="inlineStr">
        <is>
          <t/>
        </is>
      </c>
      <c r="BO116" t="inlineStr">
        <is>
          <t/>
        </is>
      </c>
      <c r="BP116" t="inlineStr">
        <is>
          <t/>
        </is>
      </c>
      <c r="BQ116" t="inlineStr">
        <is>
          <t/>
        </is>
      </c>
      <c r="BR116" t="inlineStr">
        <is>
          <t/>
        </is>
      </c>
      <c r="BS116" t="inlineStr">
        <is>
          <t/>
        </is>
      </c>
      <c r="BT116" t="inlineStr">
        <is>
          <t/>
        </is>
      </c>
      <c r="BU116" t="inlineStr">
        <is>
          <t/>
        </is>
      </c>
      <c r="BV116" t="inlineStr">
        <is>
          <t/>
        </is>
      </c>
      <c r="BW116" t="inlineStr">
        <is>
          <t/>
        </is>
      </c>
      <c r="BX116" t="inlineStr">
        <is>
          <t/>
        </is>
      </c>
      <c r="BY116" t="inlineStr">
        <is>
          <t/>
        </is>
      </c>
      <c r="BZ116" t="inlineStr">
        <is>
          <t/>
        </is>
      </c>
      <c r="CA116" t="inlineStr">
        <is>
          <t/>
        </is>
      </c>
      <c r="CB116" t="inlineStr">
        <is>
          <t/>
        </is>
      </c>
      <c r="CC116" t="inlineStr">
        <is>
          <t/>
        </is>
      </c>
      <c r="CD116" t="inlineStr">
        <is>
          <t/>
        </is>
      </c>
      <c r="CE116" t="inlineStr">
        <is>
          <t/>
        </is>
      </c>
      <c r="CF116" t="inlineStr">
        <is>
          <t/>
        </is>
      </c>
      <c r="CG116" t="inlineStr">
        <is>
          <t/>
        </is>
      </c>
      <c r="CH116" t="inlineStr">
        <is>
          <t/>
        </is>
      </c>
      <c r="CI116" t="inlineStr">
        <is>
          <t/>
        </is>
      </c>
      <c r="CJ116" t="inlineStr">
        <is>
          <t/>
        </is>
      </c>
      <c r="CK116" t="inlineStr">
        <is>
          <t/>
        </is>
      </c>
      <c r="CL116" t="inlineStr">
        <is>
          <t/>
        </is>
      </c>
      <c r="CM116" t="inlineStr">
        <is>
          <t/>
        </is>
      </c>
      <c r="CN116" t="inlineStr">
        <is>
          <t/>
        </is>
      </c>
      <c r="CO116" t="inlineStr">
        <is>
          <t/>
        </is>
      </c>
      <c r="CP116" t="inlineStr">
        <is>
          <t/>
        </is>
      </c>
      <c r="CQ116" t="inlineStr">
        <is>
          <t/>
        </is>
      </c>
      <c r="CR116" t="inlineStr">
        <is>
          <t/>
        </is>
      </c>
      <c r="CS116" t="inlineStr">
        <is>
          <t/>
        </is>
      </c>
      <c r="CT116" t="inlineStr">
        <is>
          <t/>
        </is>
      </c>
      <c r="CU116" t="inlineStr">
        <is>
          <t/>
        </is>
      </c>
      <c r="CV116" t="inlineStr">
        <is>
          <t/>
        </is>
      </c>
      <c r="CW116" t="inlineStr">
        <is>
          <t/>
        </is>
      </c>
    </row>
    <row r="117">
      <c r="A117" s="1" t="str">
        <f>HYPERLINK("https://iate.europa.eu/entry/result/3608550/all", "3608550")</f>
        <v>3608550</v>
      </c>
      <c r="B117" t="inlineStr">
        <is>
          <t>AGRICULTURE, FORESTRY AND FISHERIES;EUROPEAN UNION</t>
        </is>
      </c>
      <c r="C117" t="inlineStr">
        <is>
          <t>AGRICULTURE, FORESTRY AND FISHERIES|forestry|forestry policy;EUROPEAN UNION|European Union law|intergovernmental legal instrument|common strategy</t>
        </is>
      </c>
      <c r="D117" t="inlineStr">
        <is>
          <t>yes</t>
        </is>
      </c>
      <c r="E117" t="inlineStr">
        <is>
          <t/>
        </is>
      </c>
      <c r="F117" s="2" t="inlineStr">
        <is>
          <t>стратегия на ЕС за горите</t>
        </is>
      </c>
      <c r="G117" s="2" t="inlineStr">
        <is>
          <t>3</t>
        </is>
      </c>
      <c r="H117" s="2" t="inlineStr">
        <is>
          <t/>
        </is>
      </c>
      <c r="I117" t="inlineStr">
        <is>
          <t/>
        </is>
      </c>
      <c r="J117" s="2" t="inlineStr">
        <is>
          <t>Lesní strategie EU|
Lesní strategie EU do roku 2030|
nová Lesní strategie EU do roku 2030</t>
        </is>
      </c>
      <c r="K117" s="2" t="inlineStr">
        <is>
          <t>3|
3|
3</t>
        </is>
      </c>
      <c r="L117" s="2" t="inlineStr">
        <is>
          <t xml:space="preserve">|
|
</t>
        </is>
      </c>
      <c r="M117" t="inlineStr">
        <is>
          <t>společná strategie EU, která stanoví vizi a konkrétní opatření ke zvýšení kvantity a 
kvality lesů v EU a posílení jejich ochrany, obnovy a odolnosti</t>
        </is>
      </c>
      <c r="N117" s="2" t="inlineStr">
        <is>
          <t>EU's skovstrategi|
EU's skovstrategi for 2030|
EU's nye skovstrategi for 2030</t>
        </is>
      </c>
      <c r="O117" s="2" t="inlineStr">
        <is>
          <t>3|
3|
3</t>
        </is>
      </c>
      <c r="P117" s="2" t="inlineStr">
        <is>
          <t xml:space="preserve">|
|
</t>
        </is>
      </c>
      <c r="Q117" t="inlineStr">
        <is>
          <t>fælles europæisk strategi,
der skal øge mængden af skove og kvaliteten heraf i EU og fremme beskyttelsen
og genopretningen af skove og styrke deres modstandsdygtighed</t>
        </is>
      </c>
      <c r="R117" s="2" t="inlineStr">
        <is>
          <t>EU-Waldstrategie|
EU-Waldstrategie für 2030|
neue EU-Waldstrategie für 2030</t>
        </is>
      </c>
      <c r="S117" s="2" t="inlineStr">
        <is>
          <t>3|
3|
3</t>
        </is>
      </c>
      <c r="T117" s="2" t="inlineStr">
        <is>
          <t xml:space="preserve">|
|
</t>
        </is>
      </c>
      <c r="U117" t="inlineStr">
        <is>
          <t/>
        </is>
      </c>
      <c r="V117" s="2" t="inlineStr">
        <is>
          <t>δασική στρατηγική της ΕΕ|
στρατηγική της ΕΕ για τα δάση με ορίζοντα το 2030|
νέα δασική στρατηγική της ΕΕ για το 2030</t>
        </is>
      </c>
      <c r="W117" s="2" t="inlineStr">
        <is>
          <t>3|
3|
3</t>
        </is>
      </c>
      <c r="X117" s="2" t="inlineStr">
        <is>
          <t xml:space="preserve">|
|
</t>
        </is>
      </c>
      <c r="Y117" t="inlineStr">
        <is>
          <t>κοινή ευρωπαϊκή στρατηγική για την αύξηση της ποσότητας και της ποιότητας των δασών στην ΕΕ και την ενίσχυση της προστασίας, της αποκατάστασης και της ανθεκτικότητάς τους</t>
        </is>
      </c>
      <c r="Z117" s="2" t="inlineStr">
        <is>
          <t>EU Forest Strategy|
EU Forest Strategy for 2030|
new EU Forest Strategy for 2030</t>
        </is>
      </c>
      <c r="AA117" s="2" t="inlineStr">
        <is>
          <t>3|
3|
3</t>
        </is>
      </c>
      <c r="AB117" s="2" t="inlineStr">
        <is>
          <t xml:space="preserve">|
|
</t>
        </is>
      </c>
      <c r="AC117" t="inlineStr">
        <is>
          <t>common European strategy for increasing the quantity and quality of forests in the EU and strengthening their protection, restoration and resilience</t>
        </is>
      </c>
      <c r="AD117" s="2" t="inlineStr">
        <is>
          <t>Nueva Estrategia de la UE en favor de los Bosques para 2030</t>
        </is>
      </c>
      <c r="AE117" s="2" t="inlineStr">
        <is>
          <t>3</t>
        </is>
      </c>
      <c r="AF117" s="2" t="inlineStr">
        <is>
          <t/>
        </is>
      </c>
      <c r="AG117" t="inlineStr">
        <is>
          <t>Estrategia de la UE que pretende apoyar a los propietarios y gestores forestales, favoreciendo medidas adecuadas de adaptación a los efectos del cambio climático y prácticas de gestión forestal que refuercen la resiliencia, y garantizar un aumento de la cantidad y calidad de la cubierta forestal de la UE durante las próximas décadas.</t>
        </is>
      </c>
      <c r="AH117" s="2" t="inlineStr">
        <is>
          <t>ELi metsastrateegia|
ELi uus metsastrateegia aastani 2030</t>
        </is>
      </c>
      <c r="AI117" s="2" t="inlineStr">
        <is>
          <t>3|
3</t>
        </is>
      </c>
      <c r="AJ117" s="2" t="inlineStr">
        <is>
          <t xml:space="preserve">|
</t>
        </is>
      </c>
      <c r="AK117" t="inlineStr">
        <is>
          <t>üks Euroopa rohelise kokkuleppe juhtalgatusi, mis aitab saavutada ELi eesmärki vähendada 2030. aastaks kasvuhoonegaaside heidet vähemalt 55% ja saada 2050. aastaks kliimaneutraalseks ning täita ELi võetud kohustust suurendada kasvuhoonegaaside sidumist looduslikes neeldajates, nagu on ette nähtud kliimamääruses</t>
        </is>
      </c>
      <c r="AL117" s="2" t="inlineStr">
        <is>
          <t>EU:n metsästrategia|
EU:n uusi metsästrategia 2030</t>
        </is>
      </c>
      <c r="AM117" s="2" t="inlineStr">
        <is>
          <t>3|
3</t>
        </is>
      </c>
      <c r="AN117" s="2" t="inlineStr">
        <is>
          <t xml:space="preserve">|
</t>
        </is>
      </c>
      <c r="AO117" t="inlineStr">
        <is>
          <t>yhteinen strategia, jolla pyritään parantamaan EU:n metsien laatua, määrää sekä selviytymis- ja sopeutumiskykyä, tuetaan metsänhoitajia ja metsäbiotaloutta, säilytetään metsien korjuu ja biomassan käyttö kestävänä ja vaalitaan luonnon monimuotoisuutta</t>
        </is>
      </c>
      <c r="AP117" s="2" t="inlineStr">
        <is>
          <t>nouvelle stratégie de l'UE pour les forêts pour 2030|
stratégie de l'UE pour les forêts pour 2030|
stratégie de l'UE pour les forêts</t>
        </is>
      </c>
      <c r="AQ117" s="2" t="inlineStr">
        <is>
          <t>3|
3|
3</t>
        </is>
      </c>
      <c r="AR117" s="2" t="inlineStr">
        <is>
          <t xml:space="preserve">|
|
</t>
        </is>
      </c>
      <c r="AS117" t="inlineStr">
        <is>
          <t/>
        </is>
      </c>
      <c r="AT117" s="2" t="inlineStr">
        <is>
          <t>Straitéis Foraoiseachta an Aontais Eorpaigh|
Straitéis Foraoiseachta an Aontais Eorpaigh le haghaidh 2030</t>
        </is>
      </c>
      <c r="AU117" s="2" t="inlineStr">
        <is>
          <t>3|
3</t>
        </is>
      </c>
      <c r="AV117" s="2" t="inlineStr">
        <is>
          <t xml:space="preserve">|
</t>
        </is>
      </c>
      <c r="AW117" t="inlineStr">
        <is>
          <t/>
        </is>
      </c>
      <c r="AX117" s="2" t="inlineStr">
        <is>
          <t>strategija EU-a za šume|
strategija EU-a za šume do 2030.|
nova strategija EU-a za šume do 2030.</t>
        </is>
      </c>
      <c r="AY117" s="2" t="inlineStr">
        <is>
          <t>3|
3|
3</t>
        </is>
      </c>
      <c r="AZ117" s="2" t="inlineStr">
        <is>
          <t xml:space="preserve">|
|
</t>
        </is>
      </c>
      <c r="BA117" t="inlineStr">
        <is>
          <t/>
        </is>
      </c>
      <c r="BB117" s="2" t="inlineStr">
        <is>
          <t>2030-ig tartó időszakra vonatkozó új uniós erdőstratégia|
uniós erdőstratégia</t>
        </is>
      </c>
      <c r="BC117" s="2" t="inlineStr">
        <is>
          <t>3|
3</t>
        </is>
      </c>
      <c r="BD117" s="2" t="inlineStr">
        <is>
          <t xml:space="preserve">|
</t>
        </is>
      </c>
      <c r="BE117" t="inlineStr">
        <is>
          <t/>
        </is>
      </c>
      <c r="BF117" s="2" t="inlineStr">
        <is>
          <t>strategia dell'UE per le foreste|
nuova strategia dell'UE per le foreste per il 2030|
strategia dell'UE per le foreste per il 2030</t>
        </is>
      </c>
      <c r="BG117" s="2" t="inlineStr">
        <is>
          <t>3|
3|
3</t>
        </is>
      </c>
      <c r="BH117" s="2" t="inlineStr">
        <is>
          <t xml:space="preserve">|
|
</t>
        </is>
      </c>
      <c r="BI117" t="inlineStr">
        <is>
          <t>strategia comune europea che definisce linee concettuali e azioni concrete per aumentare la quantità e la qualità delle foreste nell'UE e rafforzare la loro protezione, la loro ricostituzione e la loro resilienza</t>
        </is>
      </c>
      <c r="BJ117" s="2" t="inlineStr">
        <is>
          <t>ES miškų strategija|
2030 m. ES miškų strategija|
Naujoji 2030 m. ES miškų strategija</t>
        </is>
      </c>
      <c r="BK117" s="2" t="inlineStr">
        <is>
          <t>3|
3|
3</t>
        </is>
      </c>
      <c r="BL117" s="2" t="inlineStr">
        <is>
          <t xml:space="preserve">|
|
</t>
        </is>
      </c>
      <c r="BM117" t="inlineStr">
        <is>
          <t>viena iš Europos žaliojo kurso pavyzdinių iniciatyvų, kuri grindžiama ES 2030 m. biologinės įvairovės strategija ir kurioje aptariamos visos įvairialypės miškų funkcijos; ja padedama siekti tikslo iki 2030 m. ne mažiau kaip 55 proc. sumažinti ES išmetamą šiltnamio efektą sukeliančių dujų kiekį ir iki 2050 m. neutralizuoti poveikį klimatui, taip pat ES įsipareigojimo gerinti jų absorbavimą natūraliais absorbentais, kaip numatyta Klimato teisės akte</t>
        </is>
      </c>
      <c r="BN117" s="2" t="inlineStr">
        <is>
          <t>ES Meža stratēģija|
ES Meža stratēģija 2030. gadam|
jauna ES Meža stratēģija 2030. gadam</t>
        </is>
      </c>
      <c r="BO117" s="2" t="inlineStr">
        <is>
          <t>3|
3|
3</t>
        </is>
      </c>
      <c r="BP117" s="2" t="inlineStr">
        <is>
          <t xml:space="preserve">|
|
</t>
        </is>
      </c>
      <c r="BQ117" t="inlineStr">
        <is>
          <t/>
        </is>
      </c>
      <c r="BR117" s="2" t="inlineStr">
        <is>
          <t>Strateġija tal-UE għall-Foresti|
Strateġija l-ġdida tal-UE għall-Foresti għall-2030|
Strateġija tal-UE għall-Foresti għall-2030</t>
        </is>
      </c>
      <c r="BS117" s="2" t="inlineStr">
        <is>
          <t>3|
3|
3</t>
        </is>
      </c>
      <c r="BT117" s="2" t="inlineStr">
        <is>
          <t xml:space="preserve">|
|
</t>
        </is>
      </c>
      <c r="BU117" t="inlineStr">
        <is>
          <t>strateġija Ewropea komuni b'viżjoni u azzjonijiet konkreti biex jiżdiedu l-kwantità u l-kwalità tal-foresti fl-Unjoni Ewropea u biex jissaħħu l-ħarsien, ir-restawr u r-reżiljenza tagħhom, u li l-għan tagħha huwa li tadatta l-foresti tal-Ewropa għal kundizzjonijiet ġodda, għall-kundizzjonijiet tat-temp estremi u għall-inċertezzi kbar li jġib miegħu t-tibdil fil-klima</t>
        </is>
      </c>
      <c r="BV117" s="2" t="inlineStr">
        <is>
          <t>EU-bosstrategie|
nieuwe EU-bosstrategie voor 2030|
EU-bosstrategie voor 2030</t>
        </is>
      </c>
      <c r="BW117" s="2" t="inlineStr">
        <is>
          <t>3|
3|
3</t>
        </is>
      </c>
      <c r="BX117" s="2" t="inlineStr">
        <is>
          <t xml:space="preserve">|
|
</t>
        </is>
      </c>
      <c r="BY117" t="inlineStr">
        <is>
          <t>EU-strategie om de kwantiteit en kwaliteit van het bos in de EU te vergroten en de bescherming, het herstel en de veerkracht ervan te versterken</t>
        </is>
      </c>
      <c r="BZ117" s="2" t="inlineStr">
        <is>
          <t>strategia leśna UE|
nowa strategia leśna UE 2030|
nowa strategia leśna UE 2030</t>
        </is>
      </c>
      <c r="CA117" s="2" t="inlineStr">
        <is>
          <t>3|
3|
3</t>
        </is>
      </c>
      <c r="CB117" s="2" t="inlineStr">
        <is>
          <t xml:space="preserve">|
|
</t>
        </is>
      </c>
      <c r="CC117" t="inlineStr">
        <is>
          <t>jedna z inicjatyw przewodnich Europejskiego Zielonego Ładu, która opiera się na unijnej strategii na rzecz bioróżnorodności 2030 i obejmuje wszystkie różnorodne funkcje lasów; określono w niej wizję i konkretne działania na rzecz zwiększenia ilości i poprawy jakości lasów w UE oraz poprawy ich ochrony, odbudowy i odporności</t>
        </is>
      </c>
      <c r="CD117" s="2" t="inlineStr">
        <is>
          <t>Estratégia da UE para as Florestas|
Nova Estratégia da UE para as Florestas 2030</t>
        </is>
      </c>
      <c r="CE117" s="2" t="inlineStr">
        <is>
          <t>3|
3</t>
        </is>
      </c>
      <c r="CF117" s="2" t="inlineStr">
        <is>
          <t xml:space="preserve">|
</t>
        </is>
      </c>
      <c r="CG117" t="inlineStr">
        <is>
          <t>Estratégia que define uma visão e ações concretas para 
aumentar a quantidade e a qualidade das florestas na União Europeia e reforçar a sua
 proteção, recuperação e resiliência de forma a alcançar reduções das emissões de gases com efeito de estufa de, pelo menos, 55 % até 2030 e a neutralidade climática em 2050 na UE.</t>
        </is>
      </c>
      <c r="CH117" s="2" t="inlineStr">
        <is>
          <t>noua strategie a UE pentru păduri pentru 2030|
noua Strategie a UE pentru păduri pentru 2030</t>
        </is>
      </c>
      <c r="CI117" s="2" t="inlineStr">
        <is>
          <t>3|
3</t>
        </is>
      </c>
      <c r="CJ117" s="2" t="inlineStr">
        <is>
          <t xml:space="preserve">|
</t>
        </is>
      </c>
      <c r="CK117" t="inlineStr">
        <is>
          <t>strategie care urmărește să abordeze aceste aspecte pentru a sprijini proprietarii și gestionarii de păduri în eforturile lor, pentru a extinde pe scară largă utilizarea celor mai bune practici și pentru a asigura creșterea cantității și calității suprafețelor cu păduri ale UE pentru deceniile următoare</t>
        </is>
      </c>
      <c r="CL117" s="2" t="inlineStr">
        <is>
          <t>stratégia EÚ pre lesy|
stratégia EÚ pre lesy do roku 2030|
nová stratégia EÚ pre lesy do roku 2030</t>
        </is>
      </c>
      <c r="CM117" s="2" t="inlineStr">
        <is>
          <t>3|
3|
3</t>
        </is>
      </c>
      <c r="CN117" s="2" t="inlineStr">
        <is>
          <t xml:space="preserve">|
|
</t>
        </is>
      </c>
      <c r="CO117" t="inlineStr">
        <is>
          <t>spoločná európska stratégia zameraná na zvýšenie kvantity a kvality lesného porastu v EÚ a posilnenie ich ochrany, obnovy a odolnosti</t>
        </is>
      </c>
      <c r="CP117" s="2" t="inlineStr">
        <is>
          <t>strategija EU za gozdove|
nova strategija EU za gozdove do leta 2030|
strategija EU za gozdove do leta 2030</t>
        </is>
      </c>
      <c r="CQ117" s="2" t="inlineStr">
        <is>
          <t>3|
3|
3</t>
        </is>
      </c>
      <c r="CR117" s="2" t="inlineStr">
        <is>
          <t xml:space="preserve">|
|
</t>
        </is>
      </c>
      <c r="CS117" t="inlineStr">
        <is>
          <t>skupna evropska
strategija za povečanje količine in kakovosti gozdov v EU ter krepitev njihove
zaščite, obnove in odpornosti</t>
        </is>
      </c>
      <c r="CT117" s="2" t="inlineStr">
        <is>
          <t>EU:s skogsstrategi|
EU:s skogsstrategi för 2030|
EU:s nya skogsstrategi för 2030</t>
        </is>
      </c>
      <c r="CU117" s="2" t="inlineStr">
        <is>
          <t>3|
3|
3</t>
        </is>
      </c>
      <c r="CV117" s="2" t="inlineStr">
        <is>
          <t xml:space="preserve">|
|
</t>
        </is>
      </c>
      <c r="CW117" t="inlineStr">
        <is>
          <t/>
        </is>
      </c>
    </row>
    <row r="118">
      <c r="A118" s="1" t="str">
        <f>HYPERLINK("https://iate.europa.eu/entry/result/3539570/all", "3539570")</f>
        <v>3539570</v>
      </c>
      <c r="B118" t="inlineStr">
        <is>
          <t>SOCIAL QUESTIONS;ENVIRONMENT;AGRICULTURE, FORESTRY AND FISHERIES</t>
        </is>
      </c>
      <c r="C118" t="inlineStr">
        <is>
          <t>SOCIAL QUESTIONS|health;ENVIRONMENT|natural environment|wildlife;AGRICULTURE, FORESTRY AND FISHERIES|agricultural activity|animal health</t>
        </is>
      </c>
      <c r="D118" t="inlineStr">
        <is>
          <t>yes</t>
        </is>
      </c>
      <c r="E118" t="inlineStr">
        <is>
          <t/>
        </is>
      </c>
      <c r="F118" s="2" t="inlineStr">
        <is>
          <t>подход „Едно здраве“</t>
        </is>
      </c>
      <c r="G118" s="2" t="inlineStr">
        <is>
          <t>3</t>
        </is>
      </c>
      <c r="H118" s="2" t="inlineStr">
        <is>
          <t/>
        </is>
      </c>
      <c r="I118" t="inlineStr">
        <is>
          <t>Интегриран подход към здравето, обхващащ здравето на човека и на животните и взаимодействията между разнообразните им среди. Насърчава сътрудничеството и взаимодействията между всички професионални сектори и фактори, чиито дейност може да оказва влияние върху здравето.</t>
        </is>
      </c>
      <c r="J118" s="2" t="inlineStr">
        <is>
          <t>přístup „jedno zdraví“|
přístup „jednoho zdraví“</t>
        </is>
      </c>
      <c r="K118" s="2" t="inlineStr">
        <is>
          <t>3|
3</t>
        </is>
      </c>
      <c r="L118" s="2" t="inlineStr">
        <is>
          <t xml:space="preserve">|
</t>
        </is>
      </c>
      <c r="M118" t="inlineStr">
        <is>
          <t>víceodvětvový přístup, který uznává, že zdraví lidí souvisí se zdravím 
zvířat a životním prostředím a že opatření k řešení zdravotních hrozeb 
musí tyto tři rozměry zohledňovat</t>
        </is>
      </c>
      <c r="N118" s="2" t="inlineStr">
        <is>
          <t>One Health-model</t>
        </is>
      </c>
      <c r="O118" s="2" t="inlineStr">
        <is>
          <t>3</t>
        </is>
      </c>
      <c r="P118" s="2" t="inlineStr">
        <is>
          <t/>
        </is>
      </c>
      <c r="Q118" t="inlineStr">
        <is>
          <t>En erkendelse af at der er en sammenhæng mellem menneskers og dyrs sygdomme og miljøet.</t>
        </is>
      </c>
      <c r="R118" s="2" t="inlineStr">
        <is>
          <t>Konzept „Eine Gesundheit“|
„Eine-Gesundheit-Konzept“|
„Eine Gesundheit“-Konzept</t>
        </is>
      </c>
      <c r="S118" s="2" t="inlineStr">
        <is>
          <t>3|
3|
3</t>
        </is>
      </c>
      <c r="T118" s="2" t="inlineStr">
        <is>
          <t xml:space="preserve">preferred|
|
</t>
        </is>
      </c>
      <c r="U118" t="inlineStr">
        <is>
          <t>ganzheitlicher, interdisziplinärer Ansatz, der die komplexen Zusammenhänge zwischen Mensch, Tier, Umwelt und Gesundheit beschreibt und die enge Zusammenarbeit der im öffentlichen Gesundheits- und Veterinärwesen tätigen Berufsgruppen erfordert</t>
        </is>
      </c>
      <c r="V118" s="2" t="inlineStr">
        <is>
          <t>προσέγγιση «Μία υγεία»</t>
        </is>
      </c>
      <c r="W118" s="2" t="inlineStr">
        <is>
          <t>3</t>
        </is>
      </c>
      <c r="X118" s="2" t="inlineStr">
        <is>
          <t/>
        </is>
      </c>
      <c r="Y118" t="inlineStr">
        <is>
          <t/>
        </is>
      </c>
      <c r="Z118" s="2" t="inlineStr">
        <is>
          <t>One Health approach|
One World One Health</t>
        </is>
      </c>
      <c r="AA118" s="2" t="inlineStr">
        <is>
          <t>3|
1</t>
        </is>
      </c>
      <c r="AB118" s="2" t="inlineStr">
        <is>
          <t xml:space="preserve">|
</t>
        </is>
      </c>
      <c r="AC118" t="inlineStr">
        <is>
          <t>coordinated, collaborative, multidisciplinary and cross-sectoral approach to healthcare that recognises that the health of humans, animals and ecosystems are interconnected</t>
        </is>
      </c>
      <c r="AD118" s="2" t="inlineStr">
        <is>
          <t>concepto «Una sola salud»</t>
        </is>
      </c>
      <c r="AE118" s="2" t="inlineStr">
        <is>
          <t>3</t>
        </is>
      </c>
      <c r="AF118" s="2" t="inlineStr">
        <is>
          <t/>
        </is>
      </c>
      <c r="AG118" t="inlineStr">
        <is>
          <t>Planteamiento que se formalizó con la publicación en abril de 2010 de una nota conceptual conjunta de la FAO, la OIE y la OMS ( &lt;a href="http://www.oie.int/fileadmin/Home/eng/Current_Scientific_Issues/docs/pdf/FINAL_CONCEPT_NOTE_Hanoi.pdf" target="_blank"&gt;http://www.oie.int/fileadmin/Home/eng/Current_Scientific_Issues/docs/pdf/FINAL_CONCEPT_NOTE_Hanoi.pdf&lt;/a&gt; ) en virtud de la cual se establece una alianza concertada para la prevención y el control de los riesgos sanitarios en la interfaz hombre-animal-medio ambiente, y en la que se definen las responsabilidades recíprocas y la coordinación de acciones globales a tal efecto. &lt;br&gt;Este planteamiento se ha generalizado desde entonces, dando lugar a diversas iniciativas de colaboración público-privada y entre médicos y veterinarios.</t>
        </is>
      </c>
      <c r="AH118" s="2" t="inlineStr">
        <is>
          <t>terviseühtsuse põhimõte</t>
        </is>
      </c>
      <c r="AI118" s="2" t="inlineStr">
        <is>
          <t>3</t>
        </is>
      </c>
      <c r="AJ118" s="2" t="inlineStr">
        <is>
          <t/>
        </is>
      </c>
      <c r="AK118" t="inlineStr">
        <is>
          <t>põhimõte, millega tunnistatakse, et inimeste ja loomade tervis on omavahel seotud, et haigused levivad inimestelt loomadele ja vastupidi, ning seetõttu tuleb nii inimeste kui ka loomade haigusi koos käsitleda; põhimõte hõlmab ka keskkonda, mis on samuti inimeste ja loomade kokkupuutepunkt ja uute resistentsete mikroorganismide võimalik allikas</t>
        </is>
      </c>
      <c r="AL118" s="2" t="inlineStr">
        <is>
          <t>Yksi terveys -malli|
yhteinen terveys -malli|
yhteinen terveys -lähestymistapa</t>
        </is>
      </c>
      <c r="AM118" s="2" t="inlineStr">
        <is>
          <t>2|
3|
3</t>
        </is>
      </c>
      <c r="AN118" s="2" t="inlineStr">
        <is>
          <t>|
preferred|
preferred</t>
        </is>
      </c>
      <c r="AO118" t="inlineStr">
        <is>
          <t>näkemys, jonka mukaan ihmisten ja eläinten sairaudet sekä ympäristö ovat kytköksissä toisiinsa</t>
        </is>
      </c>
      <c r="AP118" s="2" t="inlineStr">
        <is>
          <t>approche «Une seule santé»|
concept «Une seule santé»|
approche de santé globale|
concept «Un monde, une seule santé»</t>
        </is>
      </c>
      <c r="AQ118" s="2" t="inlineStr">
        <is>
          <t>3|
3|
3|
2</t>
        </is>
      </c>
      <c r="AR118" s="2" t="inlineStr">
        <is>
          <t xml:space="preserve">preferred|
|
|
</t>
        </is>
      </c>
      <c r="AS118" t="inlineStr">
        <is>
          <t>approche collaborative globale permettant d'appréhender dans leur ensemble les risques pour la santé humaine ou la santé des animaux (domestiques ou sauvages) et les écosystèmes</t>
        </is>
      </c>
      <c r="AT118" s="2" t="inlineStr">
        <is>
          <t>an cur chuige Aon Sláinte Amháin|
cur chuige na hAon Sláinte Amháin</t>
        </is>
      </c>
      <c r="AU118" s="2" t="inlineStr">
        <is>
          <t>3|
3</t>
        </is>
      </c>
      <c r="AV118" s="2" t="inlineStr">
        <is>
          <t xml:space="preserve">|
</t>
        </is>
      </c>
      <c r="AW118" t="inlineStr">
        <is>
          <t/>
        </is>
      </c>
      <c r="AX118" t="inlineStr">
        <is>
          <t/>
        </is>
      </c>
      <c r="AY118" t="inlineStr">
        <is>
          <t/>
        </is>
      </c>
      <c r="AZ118" t="inlineStr">
        <is>
          <t/>
        </is>
      </c>
      <c r="BA118" t="inlineStr">
        <is>
          <t/>
        </is>
      </c>
      <c r="BB118" s="2" t="inlineStr">
        <is>
          <t>„Egy az egészség” koncepció</t>
        </is>
      </c>
      <c r="BC118" s="2" t="inlineStr">
        <is>
          <t>3</t>
        </is>
      </c>
      <c r="BD118" s="2" t="inlineStr">
        <is>
          <t/>
        </is>
      </c>
      <c r="BE118" t="inlineStr">
        <is>
          <t>olyan új globális egészségügyi szemlélet, amely szerint a humán- és az állategészségügy, valamint a környezet egészsége nem választható el egymástól, és ezért a különböző szakterületek képviselőinek együtt kell működniük</t>
        </is>
      </c>
      <c r="BF118" s="2" t="inlineStr">
        <is>
          <t>approccio "One Health"</t>
        </is>
      </c>
      <c r="BG118" s="2" t="inlineStr">
        <is>
          <t>3</t>
        </is>
      </c>
      <c r="BH118" s="2" t="inlineStr">
        <is>
          <t/>
        </is>
      </c>
      <c r="BI118" t="inlineStr">
        <is>
          <t>approccio integrato basato sul riconoscimento che salute degli esseri umani è legata alla salute degli animali e all'ambiente che prevede collaborazioni e comunicazione tra le diverse discipline</t>
        </is>
      </c>
      <c r="BJ118" s="2" t="inlineStr">
        <is>
          <t>koncepcija „Viena sveikata“|
bendros sveikatos koncepcija</t>
        </is>
      </c>
      <c r="BK118" s="2" t="inlineStr">
        <is>
          <t>3|
3</t>
        </is>
      </c>
      <c r="BL118" s="2" t="inlineStr">
        <is>
          <t xml:space="preserve">|
</t>
        </is>
      </c>
      <c r="BM118" t="inlineStr">
        <is>
          <t>bendros pastangos pasitelkus įvairias disciplinas ir dirbant vietos, nacionaliniu bei pasauliniu lygmenimis pasiekti, kad žmonių, gyvūnų ir aplinkos sveikata būtų optimali</t>
        </is>
      </c>
      <c r="BN118" s="2" t="inlineStr">
        <is>
          <t>pieeja "Viena veselība"</t>
        </is>
      </c>
      <c r="BO118" s="2" t="inlineStr">
        <is>
          <t>2</t>
        </is>
      </c>
      <c r="BP118" s="2" t="inlineStr">
        <is>
          <t/>
        </is>
      </c>
      <c r="BQ118" t="inlineStr">
        <is>
          <t/>
        </is>
      </c>
      <c r="BR118" s="2" t="inlineStr">
        <is>
          <t>approċċ "saħħa waħda"</t>
        </is>
      </c>
      <c r="BS118" s="2" t="inlineStr">
        <is>
          <t>3</t>
        </is>
      </c>
      <c r="BT118" s="2" t="inlineStr">
        <is>
          <t/>
        </is>
      </c>
      <c r="BU118" t="inlineStr">
        <is>
          <t/>
        </is>
      </c>
      <c r="BV118" s="2" t="inlineStr">
        <is>
          <t>"één gezondheid"-benadering|
"één gezondheid"-aanpak</t>
        </is>
      </c>
      <c r="BW118" s="2" t="inlineStr">
        <is>
          <t>3|
2</t>
        </is>
      </c>
      <c r="BX118" s="2" t="inlineStr">
        <is>
          <t>preferred|
admitted</t>
        </is>
      </c>
      <c r="BY118" t="inlineStr">
        <is>
          <t>benadering waarbij wordt erkend dat de gezondheid van mensen en dieren onderling verbonden is door de ziekten die ze op elkaar overbrengen en door het milieu (dat een mogelijke bron voor nieuwe resistente microorganismen is), en die de basis vormt voor de bestrijding van antimicrobiële resistentie</t>
        </is>
      </c>
      <c r="BZ118" s="2" t="inlineStr">
        <is>
          <t>podejście „Jedno zdrowie”</t>
        </is>
      </c>
      <c r="CA118" s="2" t="inlineStr">
        <is>
          <t>3</t>
        </is>
      </c>
      <c r="CB118" s="2" t="inlineStr">
        <is>
          <t/>
        </is>
      </c>
      <c r="CC118" t="inlineStr">
        <is>
          <t>podejście wykorzystujące doświadczenia i współpracę różnych sektorów w zakresie zdrowia ludzi, zwierząt domowych i dzikich</t>
        </is>
      </c>
      <c r="CD118" s="2" t="inlineStr">
        <is>
          <t>Abordagem «Uma Só Saúde»|
conceito de Uma Só Saúde</t>
        </is>
      </c>
      <c r="CE118" s="2" t="inlineStr">
        <is>
          <t>3|
3</t>
        </is>
      </c>
      <c r="CF118" s="2" t="inlineStr">
        <is>
          <t xml:space="preserve">preferred|
</t>
        </is>
      </c>
      <c r="CG118" t="inlineStr">
        <is>
          <t>Movimento que adota uma política que advoga o estreitamento de laços entre a medicina humana e a veterinária, convidando ambas as profissões para ações colaborativas e investigativas que auxiliem a avaliação, o tratamento e a prevenção das doenças de transmissão interespécies.</t>
        </is>
      </c>
      <c r="CH118" s="2" t="inlineStr">
        <is>
          <t>abordare de tip „O singură sănătate”|
abordarea "O singură sănătate"</t>
        </is>
      </c>
      <c r="CI118" s="2" t="inlineStr">
        <is>
          <t>3|
3</t>
        </is>
      </c>
      <c r="CJ118" s="2" t="inlineStr">
        <is>
          <t xml:space="preserve">|
</t>
        </is>
      </c>
      <c r="CK118" t="inlineStr">
        <is>
          <t/>
        </is>
      </c>
      <c r="CL118" s="2" t="inlineStr">
        <is>
          <t>prístup „jedno zdravie“</t>
        </is>
      </c>
      <c r="CM118" s="2" t="inlineStr">
        <is>
          <t>3</t>
        </is>
      </c>
      <c r="CN118" s="2" t="inlineStr">
        <is>
          <t/>
        </is>
      </c>
      <c r="CO118" t="inlineStr">
        <is>
          <t>multisektorový prístup, ktorý vychádza z toho, že ľudské zdravie je prepojené so zdravím zvierat a so životným prostredím a že opatrenia na riešenie ohrození zdravia musia zohľadňovať uvedené tri rozmery</t>
        </is>
      </c>
      <c r="CP118" s="2" t="inlineStr">
        <is>
          <t>pristop „eno zdravje“</t>
        </is>
      </c>
      <c r="CQ118" s="2" t="inlineStr">
        <is>
          <t>3</t>
        </is>
      </c>
      <c r="CR118" s="2" t="inlineStr">
        <is>
          <t/>
        </is>
      </c>
      <c r="CS118" t="inlineStr">
        <is>
          <t>načelo, ki priznava, da je zdravje ljudi in živali medsebojno povezano, da se bolezni prenašajo z ljudi na živali in obratno ter zajema tudi okolje, tj. še eno vez med ljudmi in živalmi</t>
        </is>
      </c>
      <c r="CT118" s="2" t="inlineStr">
        <is>
          <t>One health-modell</t>
        </is>
      </c>
      <c r="CU118" s="2" t="inlineStr">
        <is>
          <t>3</t>
        </is>
      </c>
      <c r="CV118" s="2" t="inlineStr">
        <is>
          <t/>
        </is>
      </c>
      <c r="CW118" t="inlineStr">
        <is>
          <t/>
        </is>
      </c>
    </row>
    <row r="119">
      <c r="A119" s="1" t="str">
        <f>HYPERLINK("https://iate.europa.eu/entry/result/3578156/all", "3578156")</f>
        <v>3578156</v>
      </c>
      <c r="B119" t="inlineStr">
        <is>
          <t>EUROPEAN UNION;FINANCE</t>
        </is>
      </c>
      <c r="C119" t="inlineStr">
        <is>
          <t>EUROPEAN UNION|EU finance|EU financing;FINANCE|financing and investment</t>
        </is>
      </c>
      <c r="D119" t="inlineStr">
        <is>
          <t>yes</t>
        </is>
      </c>
      <c r="E119" t="inlineStr">
        <is>
          <t/>
        </is>
      </c>
      <c r="F119" s="2" t="inlineStr">
        <is>
          <t>програма InvestEU|
InvestEU</t>
        </is>
      </c>
      <c r="G119" s="2" t="inlineStr">
        <is>
          <t>3|
2</t>
        </is>
      </c>
      <c r="H119" s="2" t="inlineStr">
        <is>
          <t xml:space="preserve">|
</t>
        </is>
      </c>
      <c r="I119" t="inlineStr">
        <is>
          <t>&lt;p&gt;програма за периода 2021—2027 г., която ще обединява множеството финансови инструменти на ЕС, ориентирани към подкрепа на инвестициите в Съюза, и ще опрости финансирането от ЕС за инвестиционни проекти в Европа&lt;/p&gt;</t>
        </is>
      </c>
      <c r="J119" s="2" t="inlineStr">
        <is>
          <t>Program InvestEU</t>
        </is>
      </c>
      <c r="K119" s="2" t="inlineStr">
        <is>
          <t>3</t>
        </is>
      </c>
      <c r="L119" s="2" t="inlineStr">
        <is>
          <t/>
        </is>
      </c>
      <c r="M119" t="inlineStr">
        <is>
          <t>program EU na období 2021–2027, jehož cílem je podpora cílů politiky Unie prostřednictvím finančních a investičních operací, které přispívají ke: 
&lt;br&gt;a) konkurenceschopnosti Unie včetně inovací a digitalizace; 
&lt;br&gt;b) udržitelnosti ekonomiky EU a jejímu růstu; 
&lt;br&gt;c) sociální odolnosti a inkluzivitě Unie; 
&lt;br&gt;d) integraci kapitálových trhů Unie a posilování jednotného trhu včetně řešení roztříštěnosti kapitálových trhů Unie, diverzifikace zdrojů financování podniků Unie a propagace udržitelného financování</t>
        </is>
      </c>
      <c r="N119" s="2" t="inlineStr">
        <is>
          <t>InvestEU-programmet|
InvestEU</t>
        </is>
      </c>
      <c r="O119" s="2" t="inlineStr">
        <is>
          <t>3|
3</t>
        </is>
      </c>
      <c r="P119" s="2" t="inlineStr">
        <is>
          <t xml:space="preserve">|
</t>
        </is>
      </c>
      <c r="Q119" t="inlineStr">
        <is>
          <t/>
        </is>
      </c>
      <c r="R119" s="2" t="inlineStr">
        <is>
          <t>Programm „InvestEU“|
InvestEU|
InvestEU-Programm</t>
        </is>
      </c>
      <c r="S119" s="2" t="inlineStr">
        <is>
          <t>3|
3|
3</t>
        </is>
      </c>
      <c r="T119" s="2" t="inlineStr">
        <is>
          <t xml:space="preserve">|
|
</t>
        </is>
      </c>
      <c r="U119" t="inlineStr">
        <is>
          <t>Programm, das die
Vielzahl der derzeit verfügbaren EU-Finanzierungsinstrumente zur Förderung von
Investitionen in der EU unter einem Dach zusammenführen wird, wodurch die
Finanzierung von Investitionsprojekten in Europa einfacher, effizienter und
flexibler wird (Laufzeit von 2021 bis 2027)</t>
        </is>
      </c>
      <c r="V119" s="2" t="inlineStr">
        <is>
          <t>πρόγραμμα InvestEU</t>
        </is>
      </c>
      <c r="W119" s="2" t="inlineStr">
        <is>
          <t>3</t>
        </is>
      </c>
      <c r="X119" s="2" t="inlineStr">
        <is>
          <t/>
        </is>
      </c>
      <c r="Y119" t="inlineStr">
        <is>
          <t>πρόγραμμα που παρέχει έναν ενιαίο ενωσιακό μηχανισμό στήριξης των επενδύσεων εντός της ΕΕ για το &lt;a href="https://iate.europa.eu/entry/slideshow/1584128189089/930627/el" target="_blank"&gt;ΠΔΠ &lt;/a&gt;2021-2027</t>
        </is>
      </c>
      <c r="Z119" s="2" t="inlineStr">
        <is>
          <t>InvestEU Programme|
InvestEU|
INVEST EU</t>
        </is>
      </c>
      <c r="AA119" s="2" t="inlineStr">
        <is>
          <t>3|
3|
1</t>
        </is>
      </c>
      <c r="AB119" s="2" t="inlineStr">
        <is>
          <t xml:space="preserve">|
|
</t>
        </is>
      </c>
      <c r="AC119" t="inlineStr">
        <is>
          <t>programme to run between 2021 and 2027 to bring together under one roof the multitude of EU financial instruments currently available to support investment in the EU, making EU funding for investment projects in Europe simpler, more efficient and more flexible</t>
        </is>
      </c>
      <c r="AD119" s="2" t="inlineStr">
        <is>
          <t>programa InvestEU|
InvestEU</t>
        </is>
      </c>
      <c r="AE119" s="2" t="inlineStr">
        <is>
          <t>3|
3</t>
        </is>
      </c>
      <c r="AF119" s="2" t="inlineStr">
        <is>
          <t xml:space="preserve">|
</t>
        </is>
      </c>
      <c r="AG119" t="inlineStr">
        <is>
          <t>Programa que se desarrollará entre 2021 y 2027 y cuyo objetivo es unificar bajo un mismo techo la multitud de instrumentos financieros de la UE disponibles actualmente para apoyar la inversión en la Unión, de manera que la financiación de la UE para proyectos de inversión en Europa sea más sencilla, eficiente y flexible.</t>
        </is>
      </c>
      <c r="AH119" s="2" t="inlineStr">
        <is>
          <t>programm „InvestEU“|
InvestEU programm</t>
        </is>
      </c>
      <c r="AI119" s="2" t="inlineStr">
        <is>
          <t>3|
2</t>
        </is>
      </c>
      <c r="AJ119" s="2" t="inlineStr">
        <is>
          <t xml:space="preserve">preferred|
</t>
        </is>
      </c>
      <c r="AK119" t="inlineStr">
        <is>
          <t>aastatel 2021–2027 rakendatav programm, mis koondab praegu investeerimise toetamiseks ELis olemasolevad ELi rahastamisvahendid kokku, muutes ELi vahendite eraldamise investeerimisprojektidele Euroopas lihtsamaks, tõhusamaks ja paindlikumaks</t>
        </is>
      </c>
      <c r="AL119" s="2" t="inlineStr">
        <is>
          <t>InvestEU-ohjelma</t>
        </is>
      </c>
      <c r="AM119" s="2" t="inlineStr">
        <is>
          <t>3</t>
        </is>
      </c>
      <c r="AN119" s="2" t="inlineStr">
        <is>
          <t/>
        </is>
      </c>
      <c r="AO119" t="inlineStr">
        <is>
          <t>rahoituskehyskaudella 2021-2027 toteutettava EU:n ohjelma, joka kokoaa investointien tukemiseen tarkoitetut EU:n rahoitusvälineet yhteen</t>
        </is>
      </c>
      <c r="AP119" s="2" t="inlineStr">
        <is>
          <t>programme InvestEU|
InvestEU</t>
        </is>
      </c>
      <c r="AQ119" s="2" t="inlineStr">
        <is>
          <t>3|
3</t>
        </is>
      </c>
      <c r="AR119" s="2" t="inlineStr">
        <is>
          <t xml:space="preserve">|
</t>
        </is>
      </c>
      <c r="AS119" t="inlineStr">
        <is>
          <t>programme qui sera mis en œuvre de 2021 à 2027 afin de regrouper dans une seule structure la multitude d'instruments financiers de l'UE actuellement employés pour soutenir l'investissement en Europe dans le but de rendre les financements de l'UE en faveur de projets d'investissement plus simples, plus efficaces et plus souples</t>
        </is>
      </c>
      <c r="AT119" s="2" t="inlineStr">
        <is>
          <t>an Clár InvestEU|
InvestEU</t>
        </is>
      </c>
      <c r="AU119" s="2" t="inlineStr">
        <is>
          <t>3|
3</t>
        </is>
      </c>
      <c r="AV119" s="2" t="inlineStr">
        <is>
          <t xml:space="preserve">|
</t>
        </is>
      </c>
      <c r="AW119" t="inlineStr">
        <is>
          <t/>
        </is>
      </c>
      <c r="AX119" s="2" t="inlineStr">
        <is>
          <t>program InvestEU</t>
        </is>
      </c>
      <c r="AY119" s="2" t="inlineStr">
        <is>
          <t>3</t>
        </is>
      </c>
      <c r="AZ119" s="2" t="inlineStr">
        <is>
          <t/>
        </is>
      </c>
      <c r="BA119" t="inlineStr">
        <is>
          <t/>
        </is>
      </c>
      <c r="BB119" s="2" t="inlineStr">
        <is>
          <t>InvestEU program|
InvestEU</t>
        </is>
      </c>
      <c r="BC119" s="2" t="inlineStr">
        <is>
          <t>3|
3</t>
        </is>
      </c>
      <c r="BD119" s="2" t="inlineStr">
        <is>
          <t xml:space="preserve">|
</t>
        </is>
      </c>
      <c r="BE119" t="inlineStr">
        <is>
          <t>az EU-szerte stratégiai beruházásokat támogató, központilag irányított finanszírozási eszközöket a 2021-2027-es időszakban összefogó pénzügyi program</t>
        </is>
      </c>
      <c r="BF119" s="2" t="inlineStr">
        <is>
          <t>programma InvestEU</t>
        </is>
      </c>
      <c r="BG119" s="2" t="inlineStr">
        <is>
          <t>3</t>
        </is>
      </c>
      <c r="BH119" s="2" t="inlineStr">
        <is>
          <t/>
        </is>
      </c>
      <c r="BI119" t="inlineStr">
        <is>
          <t>insieme del fondo InvestEU, del polo di consulenza InvestEU, de portale InvestEU e delle operazioni di finanziamento misto, considerati collettivamente</t>
        </is>
      </c>
      <c r="BJ119" s="2" t="inlineStr">
        <is>
          <t>programa „InvestEU“|
„InvestEU“</t>
        </is>
      </c>
      <c r="BK119" s="2" t="inlineStr">
        <is>
          <t>3|
3</t>
        </is>
      </c>
      <c r="BL119" s="2" t="inlineStr">
        <is>
          <t xml:space="preserve">|
</t>
        </is>
      </c>
      <c r="BM119" t="inlineStr">
        <is>
          <t>2021–2027 m. programa, kuria į vieną vietą bus sutelkta daugybė ES finansinių priemonių investicijoms ES remti, kad investiciniams projektams Europoje skiriamas ES finansavimas būtų paprastesnis, veiksmingesnis ir lankstesnis</t>
        </is>
      </c>
      <c r="BN119" s="2" t="inlineStr">
        <is>
          <t>programma &lt;i&gt;InvestEU&lt;/i&gt;</t>
        </is>
      </c>
      <c r="BO119" s="2" t="inlineStr">
        <is>
          <t>3</t>
        </is>
      </c>
      <c r="BP119" s="2" t="inlineStr">
        <is>
          <t/>
        </is>
      </c>
      <c r="BQ119" t="inlineStr">
        <is>
          <t>visas fonda &lt;i&gt;InvestEU&lt;/i&gt;, konsultāciju centra
&lt;i&gt;InvestEU&lt;/i&gt;, portāla &lt;i&gt;InvestEU&lt;/i&gt; un finansējuma apvienošanas darbības 
kopā</t>
        </is>
      </c>
      <c r="BR119" s="2" t="inlineStr">
        <is>
          <t>Programm InvestEU|
InvestEU</t>
        </is>
      </c>
      <c r="BS119" s="2" t="inlineStr">
        <is>
          <t>3|
3</t>
        </is>
      </c>
      <c r="BT119" s="2" t="inlineStr">
        <is>
          <t xml:space="preserve">|
</t>
        </is>
      </c>
      <c r="BU119" t="inlineStr">
        <is>
          <t>programm li se jkun implimentat bejn l-2021 sal-2027, bil-għan li jġib flimkien taħt saqaf wieħed l-għadd kbir ta' strumenti finanzjarji tal-UE attwalment disponibbli għall-appoġġ lill-investimenti fl-UE, b'tali mod li l-finanzjament tal-UE għal proġetti ta' investiment fl-Ewropa isir aktar sempliċi, aktar effiċjenti u aktar flessibbli</t>
        </is>
      </c>
      <c r="BV119" s="2" t="inlineStr">
        <is>
          <t>InvestEU-programma|
InvestEU</t>
        </is>
      </c>
      <c r="BW119" s="2" t="inlineStr">
        <is>
          <t>3|
3</t>
        </is>
      </c>
      <c r="BX119" s="2" t="inlineStr">
        <is>
          <t xml:space="preserve">|
</t>
        </is>
      </c>
      <c r="BY119" t="inlineStr">
        <is>
          <t>programma dat van 2021 tot en met 2027 zal lopen en de vele EU-financieringsinstrumenten die momenteel beschikbaar zijn om investeringen in de EU te ondersteunen, onder één dak bijeen zal brengen, waardoor EU-financiering voor investeringsprojecten in Europa eenvoudiger, efficiënter en flexibeler zal worden</t>
        </is>
      </c>
      <c r="BZ119" s="2" t="inlineStr">
        <is>
          <t>Program InvestEU|
InvestEU</t>
        </is>
      </c>
      <c r="CA119" s="2" t="inlineStr">
        <is>
          <t>3|
3</t>
        </is>
      </c>
      <c r="CB119" s="2" t="inlineStr">
        <is>
          <t xml:space="preserve">|
</t>
        </is>
      </c>
      <c r="CC119" t="inlineStr">
        <is>
          <t>proponowany program UE na lata 2021-2027 mający na celu wspieranie realizacji celów polityki Unii poprzez uruchamianie inwestycji publicznych i prywatnych w UE oraz przeciwdziałanie w ten sposób niedoskonałościom rynku i lukom inwestycyjnym, które utrudniają osiąganie celów UE w zakresie zrównoważoności, konkurencyjności i wzrostu gospodarczego sprzyjającego włączeniu społecznemu</t>
        </is>
      </c>
      <c r="CD119" s="2" t="inlineStr">
        <is>
          <t>Programa InvestEU</t>
        </is>
      </c>
      <c r="CE119" s="2" t="inlineStr">
        <is>
          <t>3</t>
        </is>
      </c>
      <c r="CF119" s="2" t="inlineStr">
        <is>
          <t/>
        </is>
      </c>
      <c r="CG119" t="inlineStr">
        <is>
          <t>Programa da UE para 2021-2027 que reúne vários instrumentos financeiros anteriormente apoiados por diferentes fundos e programas a fim de apoiar e mobilizar o investimento público e privado na União, contribuindo para a recuperação económica e as prioridades estratégicas da UE a médio e longo prazo, incluindo as transições ecológica e digital.</t>
        </is>
      </c>
      <c r="CH119" s="2" t="inlineStr">
        <is>
          <t>programul InvestEU|
InvestEU</t>
        </is>
      </c>
      <c r="CI119" s="2" t="inlineStr">
        <is>
          <t>3|
3</t>
        </is>
      </c>
      <c r="CJ119" s="2" t="inlineStr">
        <is>
          <t xml:space="preserve">|
</t>
        </is>
      </c>
      <c r="CK119" t="inlineStr">
        <is>
          <t>program care se va derula între 2021 și 2027 și care va reuni în același cadru multitudinea de instrumente financiare ale UE disponibile în prezent pentru sprijinirea investițiilor în UE, ceea ce va face ca finanțarea UE pentru proiectele de investiții din Europa să devină mai simplă, mai eficientă și mai flexibilă</t>
        </is>
      </c>
      <c r="CL119" s="2" t="inlineStr">
        <is>
          <t>Program InvestEU</t>
        </is>
      </c>
      <c r="CM119" s="2" t="inlineStr">
        <is>
          <t>3</t>
        </is>
      </c>
      <c r="CN119" s="2" t="inlineStr">
        <is>
          <t/>
        </is>
      </c>
      <c r="CO119" t="inlineStr">
        <is>
          <t>program EÚ na obdobie 2021 – 2027, ktorý vychádza z Európskeho fondu pre strategické investície a ktorého cieľom je podporiť politické ciele Únie prostredníctvom operácií financovania a investičných operácií, ktoré prispievajú k posilneniu: 
&lt;br&gt;a) konkurencieschopnosti Únie vrátane inovácie a digitalizácie; 
&lt;br&gt;b) udržateľnosti hospodárstva Únie a jeho rastu; 
&lt;br&gt;c) sociálnej odolnosti a inkluzívnosti Únie; 
&lt;br&gt;d) integrácie kapitálových trhov Únie a k posilneniu jednotného trhu</t>
        </is>
      </c>
      <c r="CP119" s="2" t="inlineStr">
        <is>
          <t>program InvestEU|
InvestEU</t>
        </is>
      </c>
      <c r="CQ119" s="2" t="inlineStr">
        <is>
          <t>3|
3</t>
        </is>
      </c>
      <c r="CR119" s="2" t="inlineStr">
        <is>
          <t xml:space="preserve">|
</t>
        </is>
      </c>
      <c r="CS119" t="inlineStr">
        <is>
          <t/>
        </is>
      </c>
      <c r="CT119" s="2" t="inlineStr">
        <is>
          <t>InvestEU-programmet|
InvestEU</t>
        </is>
      </c>
      <c r="CU119" s="2" t="inlineStr">
        <is>
          <t>3|
3</t>
        </is>
      </c>
      <c r="CV119" s="2" t="inlineStr">
        <is>
          <t xml:space="preserve">|
</t>
        </is>
      </c>
      <c r="CW119" t="inlineStr">
        <is>
          <t>samlingsbeteckning för InvestEU-fonden, InvestEU:s rådgivningscentrum, InvestEU-portalen och blandfinansieringsinsatser</t>
        </is>
      </c>
    </row>
    <row r="120">
      <c r="A120" s="1" t="str">
        <f>HYPERLINK("https://iate.europa.eu/entry/result/3639711/all", "3639711")</f>
        <v>3639711</v>
      </c>
      <c r="B120" t="inlineStr">
        <is>
          <t>ENVIRONMENT</t>
        </is>
      </c>
      <c r="C120" t="inlineStr">
        <is>
          <t>ENVIRONMENT|natural environment|geophysical environment|watercourse</t>
        </is>
      </c>
      <c r="D120" t="inlineStr">
        <is>
          <t>yes</t>
        </is>
      </c>
      <c r="E120" t="inlineStr">
        <is>
          <t/>
        </is>
      </c>
      <c r="F120" t="inlineStr">
        <is>
          <t/>
        </is>
      </c>
      <c r="G120" t="inlineStr">
        <is>
          <t/>
        </is>
      </c>
      <c r="H120" t="inlineStr">
        <is>
          <t/>
        </is>
      </c>
      <c r="I120" t="inlineStr">
        <is>
          <t/>
        </is>
      </c>
      <c r="J120" s="2" t="inlineStr">
        <is>
          <t>obnova meandrů|
obnova meandrů řek|
obnova meandrování řek|
opětovné meandrování říčních toků|
obnova meandrujících říčních toků</t>
        </is>
      </c>
      <c r="K120" s="2" t="inlineStr">
        <is>
          <t>3|
3|
3|
3|
3</t>
        </is>
      </c>
      <c r="L120" s="2" t="inlineStr">
        <is>
          <t xml:space="preserve">|
|
|
|
</t>
        </is>
      </c>
      <c r="M120" t="inlineStr">
        <is>
          <t/>
        </is>
      </c>
      <c r="N120" t="inlineStr">
        <is>
          <t/>
        </is>
      </c>
      <c r="O120" t="inlineStr">
        <is>
          <t/>
        </is>
      </c>
      <c r="P120" t="inlineStr">
        <is>
          <t/>
        </is>
      </c>
      <c r="Q120" t="inlineStr">
        <is>
          <t/>
        </is>
      </c>
      <c r="R120" t="inlineStr">
        <is>
          <t/>
        </is>
      </c>
      <c r="S120" t="inlineStr">
        <is>
          <t/>
        </is>
      </c>
      <c r="T120" t="inlineStr">
        <is>
          <t/>
        </is>
      </c>
      <c r="U120" t="inlineStr">
        <is>
          <t/>
        </is>
      </c>
      <c r="V120" t="inlineStr">
        <is>
          <t/>
        </is>
      </c>
      <c r="W120" t="inlineStr">
        <is>
          <t/>
        </is>
      </c>
      <c r="X120" t="inlineStr">
        <is>
          <t/>
        </is>
      </c>
      <c r="Y120" t="inlineStr">
        <is>
          <t/>
        </is>
      </c>
      <c r="Z120" s="2" t="inlineStr">
        <is>
          <t>re-meandering|
river re-meandering|
re-meandering a river course</t>
        </is>
      </c>
      <c r="AA120" s="2" t="inlineStr">
        <is>
          <t>3|
3|
3</t>
        </is>
      </c>
      <c r="AB120" s="2" t="inlineStr">
        <is>
          <t xml:space="preserve">|
|
</t>
        </is>
      </c>
      <c r="AC120" t="inlineStr">
        <is>
          <t>creating a new meandering course or reconnecting cut-off meanders, therefore slowing down the river flow</t>
        </is>
      </c>
      <c r="AD120" t="inlineStr">
        <is>
          <t/>
        </is>
      </c>
      <c r="AE120" t="inlineStr">
        <is>
          <t/>
        </is>
      </c>
      <c r="AF120" t="inlineStr">
        <is>
          <t/>
        </is>
      </c>
      <c r="AG120" t="inlineStr">
        <is>
          <t/>
        </is>
      </c>
      <c r="AH120" t="inlineStr">
        <is>
          <t/>
        </is>
      </c>
      <c r="AI120" t="inlineStr">
        <is>
          <t/>
        </is>
      </c>
      <c r="AJ120" t="inlineStr">
        <is>
          <t/>
        </is>
      </c>
      <c r="AK120" t="inlineStr">
        <is>
          <t/>
        </is>
      </c>
      <c r="AL120" t="inlineStr">
        <is>
          <t/>
        </is>
      </c>
      <c r="AM120" t="inlineStr">
        <is>
          <t/>
        </is>
      </c>
      <c r="AN120" t="inlineStr">
        <is>
          <t/>
        </is>
      </c>
      <c r="AO120" t="inlineStr">
        <is>
          <t/>
        </is>
      </c>
      <c r="AP120" t="inlineStr">
        <is>
          <t/>
        </is>
      </c>
      <c r="AQ120" t="inlineStr">
        <is>
          <t/>
        </is>
      </c>
      <c r="AR120" t="inlineStr">
        <is>
          <t/>
        </is>
      </c>
      <c r="AS120" t="inlineStr">
        <is>
          <t/>
        </is>
      </c>
      <c r="AT120" t="inlineStr">
        <is>
          <t/>
        </is>
      </c>
      <c r="AU120" t="inlineStr">
        <is>
          <t/>
        </is>
      </c>
      <c r="AV120" t="inlineStr">
        <is>
          <t/>
        </is>
      </c>
      <c r="AW120" t="inlineStr">
        <is>
          <t/>
        </is>
      </c>
      <c r="AX120" t="inlineStr">
        <is>
          <t/>
        </is>
      </c>
      <c r="AY120" t="inlineStr">
        <is>
          <t/>
        </is>
      </c>
      <c r="AZ120" t="inlineStr">
        <is>
          <t/>
        </is>
      </c>
      <c r="BA120" t="inlineStr">
        <is>
          <t/>
        </is>
      </c>
      <c r="BB120" t="inlineStr">
        <is>
          <t/>
        </is>
      </c>
      <c r="BC120" t="inlineStr">
        <is>
          <t/>
        </is>
      </c>
      <c r="BD120" t="inlineStr">
        <is>
          <t/>
        </is>
      </c>
      <c r="BE120" t="inlineStr">
        <is>
          <t/>
        </is>
      </c>
      <c r="BF120" t="inlineStr">
        <is>
          <t/>
        </is>
      </c>
      <c r="BG120" t="inlineStr">
        <is>
          <t/>
        </is>
      </c>
      <c r="BH120" t="inlineStr">
        <is>
          <t/>
        </is>
      </c>
      <c r="BI120" t="inlineStr">
        <is>
          <t/>
        </is>
      </c>
      <c r="BJ120" s="2" t="inlineStr">
        <is>
          <t>vingiuotumo atkūrimas|
upės vingiuotumo atkūrimas|
upės vagos vingiuotumo atkūrimas|
vingių atkūrimas</t>
        </is>
      </c>
      <c r="BK120" s="2" t="inlineStr">
        <is>
          <t>3|
3|
3|
2</t>
        </is>
      </c>
      <c r="BL120" s="2" t="inlineStr">
        <is>
          <t xml:space="preserve">|
|
|
</t>
        </is>
      </c>
      <c r="BM120" t="inlineStr">
        <is>
          <t/>
        </is>
      </c>
      <c r="BN120" t="inlineStr">
        <is>
          <t/>
        </is>
      </c>
      <c r="BO120" t="inlineStr">
        <is>
          <t/>
        </is>
      </c>
      <c r="BP120" t="inlineStr">
        <is>
          <t/>
        </is>
      </c>
      <c r="BQ120" t="inlineStr">
        <is>
          <t/>
        </is>
      </c>
      <c r="BR120" s="2" t="inlineStr">
        <is>
          <t>riserpeġġjar</t>
        </is>
      </c>
      <c r="BS120" s="2" t="inlineStr">
        <is>
          <t>3</t>
        </is>
      </c>
      <c r="BT120" s="2" t="inlineStr">
        <is>
          <t/>
        </is>
      </c>
      <c r="BU120" t="inlineStr">
        <is>
          <t>il-ħolqien ta' rotta serriepa ġdida fi xmara, jew ir-rikonnessjoni ta' rotot imserrpa maqtugħa, biex b'hekk il-fluss tax-xmara jiddeċellera</t>
        </is>
      </c>
      <c r="BV120" t="inlineStr">
        <is>
          <t/>
        </is>
      </c>
      <c r="BW120" t="inlineStr">
        <is>
          <t/>
        </is>
      </c>
      <c r="BX120" t="inlineStr">
        <is>
          <t/>
        </is>
      </c>
      <c r="BY120" t="inlineStr">
        <is>
          <t/>
        </is>
      </c>
      <c r="BZ120" s="2" t="inlineStr">
        <is>
          <t>odtwarzanie meandrów rzek|
remeandryzacja rzek|
remeandryzacja biegu rzeki</t>
        </is>
      </c>
      <c r="CA120" s="2" t="inlineStr">
        <is>
          <t>3|
3|
3</t>
        </is>
      </c>
      <c r="CB120" s="2" t="inlineStr">
        <is>
          <t xml:space="preserve">|
|
</t>
        </is>
      </c>
      <c r="CC120" t="inlineStr">
        <is>
          <t>tworzenie nowego, meandrującego biegu rzeki lub ponowne łączenie odciętych meandrów, przez
co spowalnia w ten sposób przepływ rzeki</t>
        </is>
      </c>
      <c r="CD120" t="inlineStr">
        <is>
          <t/>
        </is>
      </c>
      <c r="CE120" t="inlineStr">
        <is>
          <t/>
        </is>
      </c>
      <c r="CF120" t="inlineStr">
        <is>
          <t/>
        </is>
      </c>
      <c r="CG120" t="inlineStr">
        <is>
          <t/>
        </is>
      </c>
      <c r="CH120" t="inlineStr">
        <is>
          <t/>
        </is>
      </c>
      <c r="CI120" t="inlineStr">
        <is>
          <t/>
        </is>
      </c>
      <c r="CJ120" t="inlineStr">
        <is>
          <t/>
        </is>
      </c>
      <c r="CK120" t="inlineStr">
        <is>
          <t/>
        </is>
      </c>
      <c r="CL120" t="inlineStr">
        <is>
          <t/>
        </is>
      </c>
      <c r="CM120" t="inlineStr">
        <is>
          <t/>
        </is>
      </c>
      <c r="CN120" t="inlineStr">
        <is>
          <t/>
        </is>
      </c>
      <c r="CO120" t="inlineStr">
        <is>
          <t/>
        </is>
      </c>
      <c r="CP120" s="2" t="inlineStr">
        <is>
          <t>preoblikovanje rečnih meandrov</t>
        </is>
      </c>
      <c r="CQ120" s="2" t="inlineStr">
        <is>
          <t>3</t>
        </is>
      </c>
      <c r="CR120" s="2" t="inlineStr">
        <is>
          <t/>
        </is>
      </c>
      <c r="CS120" t="inlineStr">
        <is>
          <t/>
        </is>
      </c>
      <c r="CT120" s="2" t="inlineStr">
        <is>
          <t>återmeandring</t>
        </is>
      </c>
      <c r="CU120" s="2" t="inlineStr">
        <is>
          <t>3</t>
        </is>
      </c>
      <c r="CV120" s="2" t="inlineStr">
        <is>
          <t/>
        </is>
      </c>
      <c r="CW120" t="inlineStr">
        <is>
          <t/>
        </is>
      </c>
    </row>
    <row r="121">
      <c r="A121" s="1" t="str">
        <f>HYPERLINK("https://iate.europa.eu/entry/result/3639690/all", "3639690")</f>
        <v>3639690</v>
      </c>
      <c r="B121" t="inlineStr">
        <is>
          <t>ENVIRONMENT;ECONOMICS</t>
        </is>
      </c>
      <c r="C121" t="inlineStr">
        <is>
          <t>ENVIRONMENT|environmental policy|climate change policy;ECONOMICS|national accounts|accounting system;ENVIRONMENT|natural environment|physical environment|biosphere|biodiversity</t>
        </is>
      </c>
      <c r="D121" t="inlineStr">
        <is>
          <t>yes</t>
        </is>
      </c>
      <c r="E121" t="inlineStr">
        <is>
          <t/>
        </is>
      </c>
      <c r="F121" t="inlineStr">
        <is>
          <t/>
        </is>
      </c>
      <c r="G121" t="inlineStr">
        <is>
          <t/>
        </is>
      </c>
      <c r="H121" t="inlineStr">
        <is>
          <t/>
        </is>
      </c>
      <c r="I121" t="inlineStr">
        <is>
          <t/>
        </is>
      </c>
      <c r="J121" t="inlineStr">
        <is>
          <t/>
        </is>
      </c>
      <c r="K121" t="inlineStr">
        <is>
          <t/>
        </is>
      </c>
      <c r="L121" t="inlineStr">
        <is>
          <t/>
        </is>
      </c>
      <c r="M121" t="inlineStr">
        <is>
          <t/>
        </is>
      </c>
      <c r="N121" t="inlineStr">
        <is>
          <t/>
        </is>
      </c>
      <c r="O121" t="inlineStr">
        <is>
          <t/>
        </is>
      </c>
      <c r="P121" t="inlineStr">
        <is>
          <t/>
        </is>
      </c>
      <c r="Q121" t="inlineStr">
        <is>
          <t/>
        </is>
      </c>
      <c r="R121" t="inlineStr">
        <is>
          <t/>
        </is>
      </c>
      <c r="S121" t="inlineStr">
        <is>
          <t/>
        </is>
      </c>
      <c r="T121" t="inlineStr">
        <is>
          <t/>
        </is>
      </c>
      <c r="U121" t="inlineStr">
        <is>
          <t/>
        </is>
      </c>
      <c r="V121" t="inlineStr">
        <is>
          <t/>
        </is>
      </c>
      <c r="W121" t="inlineStr">
        <is>
          <t/>
        </is>
      </c>
      <c r="X121" t="inlineStr">
        <is>
          <t/>
        </is>
      </c>
      <c r="Y121" t="inlineStr">
        <is>
          <t/>
        </is>
      </c>
      <c r="Z121" s="2" t="inlineStr">
        <is>
          <t>net gain|
NG|
net positive impact|
NPI</t>
        </is>
      </c>
      <c r="AA121" s="2" t="inlineStr">
        <is>
          <t>3|
3|
3|
3</t>
        </is>
      </c>
      <c r="AB121" s="2" t="inlineStr">
        <is>
          <t xml:space="preserve">|
|
|
</t>
        </is>
      </c>
      <c r="AC121" t="inlineStr">
        <is>
          <t>target for a development project in which negative impacts on biodiversity caused by the project are outweighed through compensation/offset measures implemented in the project region</t>
        </is>
      </c>
      <c r="AD121" t="inlineStr">
        <is>
          <t/>
        </is>
      </c>
      <c r="AE121" t="inlineStr">
        <is>
          <t/>
        </is>
      </c>
      <c r="AF121" t="inlineStr">
        <is>
          <t/>
        </is>
      </c>
      <c r="AG121" t="inlineStr">
        <is>
          <t/>
        </is>
      </c>
      <c r="AH121" t="inlineStr">
        <is>
          <t/>
        </is>
      </c>
      <c r="AI121" t="inlineStr">
        <is>
          <t/>
        </is>
      </c>
      <c r="AJ121" t="inlineStr">
        <is>
          <t/>
        </is>
      </c>
      <c r="AK121" t="inlineStr">
        <is>
          <t/>
        </is>
      </c>
      <c r="AL121" t="inlineStr">
        <is>
          <t/>
        </is>
      </c>
      <c r="AM121" t="inlineStr">
        <is>
          <t/>
        </is>
      </c>
      <c r="AN121" t="inlineStr">
        <is>
          <t/>
        </is>
      </c>
      <c r="AO121" t="inlineStr">
        <is>
          <t/>
        </is>
      </c>
      <c r="AP121" t="inlineStr">
        <is>
          <t/>
        </is>
      </c>
      <c r="AQ121" t="inlineStr">
        <is>
          <t/>
        </is>
      </c>
      <c r="AR121" t="inlineStr">
        <is>
          <t/>
        </is>
      </c>
      <c r="AS121" t="inlineStr">
        <is>
          <t/>
        </is>
      </c>
      <c r="AT121" t="inlineStr">
        <is>
          <t/>
        </is>
      </c>
      <c r="AU121" t="inlineStr">
        <is>
          <t/>
        </is>
      </c>
      <c r="AV121" t="inlineStr">
        <is>
          <t/>
        </is>
      </c>
      <c r="AW121" t="inlineStr">
        <is>
          <t/>
        </is>
      </c>
      <c r="AX121" t="inlineStr">
        <is>
          <t/>
        </is>
      </c>
      <c r="AY121" t="inlineStr">
        <is>
          <t/>
        </is>
      </c>
      <c r="AZ121" t="inlineStr">
        <is>
          <t/>
        </is>
      </c>
      <c r="BA121" t="inlineStr">
        <is>
          <t/>
        </is>
      </c>
      <c r="BB121" t="inlineStr">
        <is>
          <t/>
        </is>
      </c>
      <c r="BC121" t="inlineStr">
        <is>
          <t/>
        </is>
      </c>
      <c r="BD121" t="inlineStr">
        <is>
          <t/>
        </is>
      </c>
      <c r="BE121" t="inlineStr">
        <is>
          <t/>
        </is>
      </c>
      <c r="BF121" t="inlineStr">
        <is>
          <t/>
        </is>
      </c>
      <c r="BG121" t="inlineStr">
        <is>
          <t/>
        </is>
      </c>
      <c r="BH121" t="inlineStr">
        <is>
          <t/>
        </is>
      </c>
      <c r="BI121" t="inlineStr">
        <is>
          <t/>
        </is>
      </c>
      <c r="BJ121" t="inlineStr">
        <is>
          <t/>
        </is>
      </c>
      <c r="BK121" t="inlineStr">
        <is>
          <t/>
        </is>
      </c>
      <c r="BL121" t="inlineStr">
        <is>
          <t/>
        </is>
      </c>
      <c r="BM121" t="inlineStr">
        <is>
          <t/>
        </is>
      </c>
      <c r="BN121" t="inlineStr">
        <is>
          <t/>
        </is>
      </c>
      <c r="BO121" t="inlineStr">
        <is>
          <t/>
        </is>
      </c>
      <c r="BP121" t="inlineStr">
        <is>
          <t/>
        </is>
      </c>
      <c r="BQ121" t="inlineStr">
        <is>
          <t/>
        </is>
      </c>
      <c r="BR121" t="inlineStr">
        <is>
          <t/>
        </is>
      </c>
      <c r="BS121" t="inlineStr">
        <is>
          <t/>
        </is>
      </c>
      <c r="BT121" t="inlineStr">
        <is>
          <t/>
        </is>
      </c>
      <c r="BU121" t="inlineStr">
        <is>
          <t/>
        </is>
      </c>
      <c r="BV121" t="inlineStr">
        <is>
          <t/>
        </is>
      </c>
      <c r="BW121" t="inlineStr">
        <is>
          <t/>
        </is>
      </c>
      <c r="BX121" t="inlineStr">
        <is>
          <t/>
        </is>
      </c>
      <c r="BY121" t="inlineStr">
        <is>
          <t/>
        </is>
      </c>
      <c r="BZ121" t="inlineStr">
        <is>
          <t/>
        </is>
      </c>
      <c r="CA121" t="inlineStr">
        <is>
          <t/>
        </is>
      </c>
      <c r="CB121" t="inlineStr">
        <is>
          <t/>
        </is>
      </c>
      <c r="CC121" t="inlineStr">
        <is>
          <t/>
        </is>
      </c>
      <c r="CD121" t="inlineStr">
        <is>
          <t/>
        </is>
      </c>
      <c r="CE121" t="inlineStr">
        <is>
          <t/>
        </is>
      </c>
      <c r="CF121" t="inlineStr">
        <is>
          <t/>
        </is>
      </c>
      <c r="CG121" t="inlineStr">
        <is>
          <t/>
        </is>
      </c>
      <c r="CH121" t="inlineStr">
        <is>
          <t/>
        </is>
      </c>
      <c r="CI121" t="inlineStr">
        <is>
          <t/>
        </is>
      </c>
      <c r="CJ121" t="inlineStr">
        <is>
          <t/>
        </is>
      </c>
      <c r="CK121" t="inlineStr">
        <is>
          <t/>
        </is>
      </c>
      <c r="CL121" t="inlineStr">
        <is>
          <t/>
        </is>
      </c>
      <c r="CM121" t="inlineStr">
        <is>
          <t/>
        </is>
      </c>
      <c r="CN121" t="inlineStr">
        <is>
          <t/>
        </is>
      </c>
      <c r="CO121" t="inlineStr">
        <is>
          <t/>
        </is>
      </c>
      <c r="CP121" s="2" t="inlineStr">
        <is>
          <t>neto korist</t>
        </is>
      </c>
      <c r="CQ121" s="2" t="inlineStr">
        <is>
          <t>3</t>
        </is>
      </c>
      <c r="CR121" s="2" t="inlineStr">
        <is>
          <t/>
        </is>
      </c>
      <c r="CS121" t="inlineStr">
        <is>
          <t/>
        </is>
      </c>
      <c r="CT121" t="inlineStr">
        <is>
          <t/>
        </is>
      </c>
      <c r="CU121" t="inlineStr">
        <is>
          <t/>
        </is>
      </c>
      <c r="CV121" t="inlineStr">
        <is>
          <t/>
        </is>
      </c>
      <c r="CW121" t="inlineStr">
        <is>
          <t/>
        </is>
      </c>
    </row>
    <row r="122">
      <c r="A122" s="1" t="str">
        <f>HYPERLINK("https://iate.europa.eu/entry/result/3639430/all", "3639430")</f>
        <v>3639430</v>
      </c>
      <c r="B122" t="inlineStr">
        <is>
          <t>ENVIRONMENT;ECONOMICS</t>
        </is>
      </c>
      <c r="C122" t="inlineStr">
        <is>
          <t>ENVIRONMENT|environmental policy|climate change policy;ECONOMICS|national accounts|accounting system;ENVIRONMENT|natural environment|physical environment|biosphere|biodiversity</t>
        </is>
      </c>
      <c r="D122" t="inlineStr">
        <is>
          <t>yes</t>
        </is>
      </c>
      <c r="E122" t="inlineStr">
        <is>
          <t/>
        </is>
      </c>
      <c r="F122" t="inlineStr">
        <is>
          <t/>
        </is>
      </c>
      <c r="G122" t="inlineStr">
        <is>
          <t/>
        </is>
      </c>
      <c r="H122" t="inlineStr">
        <is>
          <t/>
        </is>
      </c>
      <c r="I122" t="inlineStr">
        <is>
          <t/>
        </is>
      </c>
      <c r="J122" t="inlineStr">
        <is>
          <t/>
        </is>
      </c>
      <c r="K122" t="inlineStr">
        <is>
          <t/>
        </is>
      </c>
      <c r="L122" t="inlineStr">
        <is>
          <t/>
        </is>
      </c>
      <c r="M122" t="inlineStr">
        <is>
          <t/>
        </is>
      </c>
      <c r="N122" t="inlineStr">
        <is>
          <t/>
        </is>
      </c>
      <c r="O122" t="inlineStr">
        <is>
          <t/>
        </is>
      </c>
      <c r="P122" t="inlineStr">
        <is>
          <t/>
        </is>
      </c>
      <c r="Q122" t="inlineStr">
        <is>
          <t/>
        </is>
      </c>
      <c r="R122" t="inlineStr">
        <is>
          <t/>
        </is>
      </c>
      <c r="S122" t="inlineStr">
        <is>
          <t/>
        </is>
      </c>
      <c r="T122" t="inlineStr">
        <is>
          <t/>
        </is>
      </c>
      <c r="U122" t="inlineStr">
        <is>
          <t/>
        </is>
      </c>
      <c r="V122" t="inlineStr">
        <is>
          <t/>
        </is>
      </c>
      <c r="W122" t="inlineStr">
        <is>
          <t/>
        </is>
      </c>
      <c r="X122" t="inlineStr">
        <is>
          <t/>
        </is>
      </c>
      <c r="Y122" t="inlineStr">
        <is>
          <t/>
        </is>
      </c>
      <c r="Z122" s="2" t="inlineStr">
        <is>
          <t>no net loss|
NNL</t>
        </is>
      </c>
      <c r="AA122" s="2" t="inlineStr">
        <is>
          <t>3|
3</t>
        </is>
      </c>
      <c r="AB122" s="2" t="inlineStr">
        <is>
          <t xml:space="preserve">|
</t>
        </is>
      </c>
      <c r="AC122" t="inlineStr">
        <is>
          <t>target for a development project in which negative impacts on biodiversity caused by the project are balanced by compensation/offset measures implemented in the project region</t>
        </is>
      </c>
      <c r="AD122" t="inlineStr">
        <is>
          <t/>
        </is>
      </c>
      <c r="AE122" t="inlineStr">
        <is>
          <t/>
        </is>
      </c>
      <c r="AF122" t="inlineStr">
        <is>
          <t/>
        </is>
      </c>
      <c r="AG122" t="inlineStr">
        <is>
          <t/>
        </is>
      </c>
      <c r="AH122" t="inlineStr">
        <is>
          <t/>
        </is>
      </c>
      <c r="AI122" t="inlineStr">
        <is>
          <t/>
        </is>
      </c>
      <c r="AJ122" t="inlineStr">
        <is>
          <t/>
        </is>
      </c>
      <c r="AK122" t="inlineStr">
        <is>
          <t/>
        </is>
      </c>
      <c r="AL122" t="inlineStr">
        <is>
          <t/>
        </is>
      </c>
      <c r="AM122" t="inlineStr">
        <is>
          <t/>
        </is>
      </c>
      <c r="AN122" t="inlineStr">
        <is>
          <t/>
        </is>
      </c>
      <c r="AO122" t="inlineStr">
        <is>
          <t/>
        </is>
      </c>
      <c r="AP122" t="inlineStr">
        <is>
          <t/>
        </is>
      </c>
      <c r="AQ122" t="inlineStr">
        <is>
          <t/>
        </is>
      </c>
      <c r="AR122" t="inlineStr">
        <is>
          <t/>
        </is>
      </c>
      <c r="AS122" t="inlineStr">
        <is>
          <t/>
        </is>
      </c>
      <c r="AT122" t="inlineStr">
        <is>
          <t/>
        </is>
      </c>
      <c r="AU122" t="inlineStr">
        <is>
          <t/>
        </is>
      </c>
      <c r="AV122" t="inlineStr">
        <is>
          <t/>
        </is>
      </c>
      <c r="AW122" t="inlineStr">
        <is>
          <t/>
        </is>
      </c>
      <c r="AX122" t="inlineStr">
        <is>
          <t/>
        </is>
      </c>
      <c r="AY122" t="inlineStr">
        <is>
          <t/>
        </is>
      </c>
      <c r="AZ122" t="inlineStr">
        <is>
          <t/>
        </is>
      </c>
      <c r="BA122" t="inlineStr">
        <is>
          <t/>
        </is>
      </c>
      <c r="BB122" t="inlineStr">
        <is>
          <t/>
        </is>
      </c>
      <c r="BC122" t="inlineStr">
        <is>
          <t/>
        </is>
      </c>
      <c r="BD122" t="inlineStr">
        <is>
          <t/>
        </is>
      </c>
      <c r="BE122" t="inlineStr">
        <is>
          <t/>
        </is>
      </c>
      <c r="BF122" t="inlineStr">
        <is>
          <t/>
        </is>
      </c>
      <c r="BG122" t="inlineStr">
        <is>
          <t/>
        </is>
      </c>
      <c r="BH122" t="inlineStr">
        <is>
          <t/>
        </is>
      </c>
      <c r="BI122" t="inlineStr">
        <is>
          <t/>
        </is>
      </c>
      <c r="BJ122" t="inlineStr">
        <is>
          <t/>
        </is>
      </c>
      <c r="BK122" t="inlineStr">
        <is>
          <t/>
        </is>
      </c>
      <c r="BL122" t="inlineStr">
        <is>
          <t/>
        </is>
      </c>
      <c r="BM122" t="inlineStr">
        <is>
          <t/>
        </is>
      </c>
      <c r="BN122" t="inlineStr">
        <is>
          <t/>
        </is>
      </c>
      <c r="BO122" t="inlineStr">
        <is>
          <t/>
        </is>
      </c>
      <c r="BP122" t="inlineStr">
        <is>
          <t/>
        </is>
      </c>
      <c r="BQ122" t="inlineStr">
        <is>
          <t/>
        </is>
      </c>
      <c r="BR122" t="inlineStr">
        <is>
          <t/>
        </is>
      </c>
      <c r="BS122" t="inlineStr">
        <is>
          <t/>
        </is>
      </c>
      <c r="BT122" t="inlineStr">
        <is>
          <t/>
        </is>
      </c>
      <c r="BU122" t="inlineStr">
        <is>
          <t/>
        </is>
      </c>
      <c r="BV122" t="inlineStr">
        <is>
          <t/>
        </is>
      </c>
      <c r="BW122" t="inlineStr">
        <is>
          <t/>
        </is>
      </c>
      <c r="BX122" t="inlineStr">
        <is>
          <t/>
        </is>
      </c>
      <c r="BY122" t="inlineStr">
        <is>
          <t/>
        </is>
      </c>
      <c r="BZ122" t="inlineStr">
        <is>
          <t/>
        </is>
      </c>
      <c r="CA122" t="inlineStr">
        <is>
          <t/>
        </is>
      </c>
      <c r="CB122" t="inlineStr">
        <is>
          <t/>
        </is>
      </c>
      <c r="CC122" t="inlineStr">
        <is>
          <t/>
        </is>
      </c>
      <c r="CD122" s="2" t="inlineStr">
        <is>
          <t>ausência de perda líquida</t>
        </is>
      </c>
      <c r="CE122" s="2" t="inlineStr">
        <is>
          <t>3</t>
        </is>
      </c>
      <c r="CF122" s="2" t="inlineStr">
        <is>
          <t/>
        </is>
      </c>
      <c r="CG122" t="inlineStr">
        <is>
          <t>Objetivo perseguido por projetos de desenvolvimento no domínio económico das infraestruturas, da habitação, ou outros, que consiste em compensar os impactos causados por esses projetos na biodiversidade com medidas tomadas para evitar ou minimizar esses impactos e restaurar as zonas afetadas, a fim de prevenir a perda de biodiversidade.</t>
        </is>
      </c>
      <c r="CH122" t="inlineStr">
        <is>
          <t/>
        </is>
      </c>
      <c r="CI122" t="inlineStr">
        <is>
          <t/>
        </is>
      </c>
      <c r="CJ122" t="inlineStr">
        <is>
          <t/>
        </is>
      </c>
      <c r="CK122" t="inlineStr">
        <is>
          <t/>
        </is>
      </c>
      <c r="CL122" t="inlineStr">
        <is>
          <t/>
        </is>
      </c>
      <c r="CM122" t="inlineStr">
        <is>
          <t/>
        </is>
      </c>
      <c r="CN122" t="inlineStr">
        <is>
          <t/>
        </is>
      </c>
      <c r="CO122" t="inlineStr">
        <is>
          <t/>
        </is>
      </c>
      <c r="CP122" s="2" t="inlineStr">
        <is>
          <t>brez neto izgube</t>
        </is>
      </c>
      <c r="CQ122" s="2" t="inlineStr">
        <is>
          <t>3</t>
        </is>
      </c>
      <c r="CR122" s="2" t="inlineStr">
        <is>
          <t/>
        </is>
      </c>
      <c r="CS122" t="inlineStr">
        <is>
          <t/>
        </is>
      </c>
      <c r="CT122" t="inlineStr">
        <is>
          <t/>
        </is>
      </c>
      <c r="CU122" t="inlineStr">
        <is>
          <t/>
        </is>
      </c>
      <c r="CV122" t="inlineStr">
        <is>
          <t/>
        </is>
      </c>
      <c r="CW122" t="inlineStr">
        <is>
          <t/>
        </is>
      </c>
    </row>
    <row r="123">
      <c r="A123" s="1" t="str">
        <f>HYPERLINK("https://iate.europa.eu/entry/result/1174843/all", "1174843")</f>
        <v>1174843</v>
      </c>
      <c r="B123" t="inlineStr">
        <is>
          <t>SCIENCE;ENVIRONMENT</t>
        </is>
      </c>
      <c r="C123" t="inlineStr">
        <is>
          <t>SCIENCE|natural and applied sciences|life sciences;ENVIRONMENT|natural environment|physical environment|biosphere|biodiversity</t>
        </is>
      </c>
      <c r="D123" t="inlineStr">
        <is>
          <t>yes</t>
        </is>
      </c>
      <c r="E123" t="inlineStr">
        <is>
          <t/>
        </is>
      </c>
      <c r="F123" s="2" t="inlineStr">
        <is>
          <t>загуба на биологично разнообразие|
обедняване на биоразнообразието|
намаляване на биоразнообразието</t>
        </is>
      </c>
      <c r="G123" s="2" t="inlineStr">
        <is>
          <t>3|
3|
3</t>
        </is>
      </c>
      <c r="H123" s="2" t="inlineStr">
        <is>
          <t xml:space="preserve">|
|
</t>
        </is>
      </c>
      <c r="I123" t="inlineStr">
        <is>
          <t/>
        </is>
      </c>
      <c r="J123" s="2" t="inlineStr">
        <is>
          <t>ztráta biologické rozmanitosti|
úbytek biologické rozmanitosti</t>
        </is>
      </c>
      <c r="K123" s="2" t="inlineStr">
        <is>
          <t>3|
3</t>
        </is>
      </c>
      <c r="L123" s="2" t="inlineStr">
        <is>
          <t>|
preferred</t>
        </is>
      </c>
      <c r="M123" t="inlineStr">
        <is>
          <t/>
        </is>
      </c>
      <c r="N123" s="2" t="inlineStr">
        <is>
          <t>tab af biodiversitet|
biodiversitetstab|
tab af biologisk mangfoldighed|
tab af biologisk diversitet|
tab af artsrigdom</t>
        </is>
      </c>
      <c r="O123" s="2" t="inlineStr">
        <is>
          <t>3|
3|
3|
3|
3</t>
        </is>
      </c>
      <c r="P123" s="2" t="inlineStr">
        <is>
          <t xml:space="preserve">|
|
|
|
</t>
        </is>
      </c>
      <c r="Q123" t="inlineStr">
        <is>
          <t>det forhold, at der løbende forsvinder arter fra jordens overflade</t>
        </is>
      </c>
      <c r="R123" s="2" t="inlineStr">
        <is>
          <t>Verlust an biologischer Vielfalt|
Biodiversitätsverlust|
Rückgang der biologischen Vielfalt|
Erosion der biologischen Vielfalt</t>
        </is>
      </c>
      <c r="S123" s="2" t="inlineStr">
        <is>
          <t>3|
3|
3|
3</t>
        </is>
      </c>
      <c r="T123" s="2" t="inlineStr">
        <is>
          <t xml:space="preserve">|
|
|
</t>
        </is>
      </c>
      <c r="U123" t="inlineStr">
        <is>
          <t>Verlust von Arten, die Beeinträchtigung von Lebensräumen sowie der Rückgang der genetischen Variabilität innerhalb der Arten</t>
        </is>
      </c>
      <c r="V123" s="2" t="inlineStr">
        <is>
          <t>απώλεια βιοποικιλότητας</t>
        </is>
      </c>
      <c r="W123" s="2" t="inlineStr">
        <is>
          <t>3</t>
        </is>
      </c>
      <c r="X123" s="2" t="inlineStr">
        <is>
          <t/>
        </is>
      </c>
      <c r="Y123" t="inlineStr">
        <is>
          <t/>
        </is>
      </c>
      <c r="Z123" s="2" t="inlineStr">
        <is>
          <t>loss of biodiversity|
biodiversity loss|
loss of biological diversity|
biodiversity erosion|
erosion of biodiversity</t>
        </is>
      </c>
      <c r="AA123" s="2" t="inlineStr">
        <is>
          <t>3|
3|
3|
3|
3</t>
        </is>
      </c>
      <c r="AB123" s="2" t="inlineStr">
        <is>
          <t xml:space="preserve">|
|
|
|
</t>
        </is>
      </c>
      <c r="AC123" t="inlineStr">
        <is>
          <t>ongoing disappearance of species from the face of the Earth</t>
        </is>
      </c>
      <c r="AD123" s="2" t="inlineStr">
        <is>
          <t>pérdida de diversidad biológica|
pérdida de biodiversidad|
erosión de la biodiversidad</t>
        </is>
      </c>
      <c r="AE123" s="2" t="inlineStr">
        <is>
          <t>3|
3|
3</t>
        </is>
      </c>
      <c r="AF123" s="2" t="inlineStr">
        <is>
          <t xml:space="preserve">|
|
</t>
        </is>
      </c>
      <c r="AG123" t="inlineStr">
        <is>
          <t>Desaparición continua de los tres componentes principales (genes, especies y ecosistemas) de la biodiversidad.</t>
        </is>
      </c>
      <c r="AH123" s="2" t="inlineStr">
        <is>
          <t>elurikkuse kadumine|
elurikkuse vähenemine|
bioloogilise mitmekesisuse vähenemine</t>
        </is>
      </c>
      <c r="AI123" s="2" t="inlineStr">
        <is>
          <t>3|
3|
3</t>
        </is>
      </c>
      <c r="AJ123" s="2" t="inlineStr">
        <is>
          <t xml:space="preserve">|
|
</t>
        </is>
      </c>
      <c r="AK123" t="inlineStr">
        <is>
          <t/>
        </is>
      </c>
      <c r="AL123" s="2" t="inlineStr">
        <is>
          <t>biodiversiteetin köyhtyminen|
biodiversiteetin väheneminen|
luonnon monimuotoisuuden köyhtyminen|
luonnon monimuotoisuuden väheneminen|
biologisen monimuotoisuuden köyhtyminen|
biologisen monimuotoisuuden väheneminen|
luontokato</t>
        </is>
      </c>
      <c r="AM123" s="2" t="inlineStr">
        <is>
          <t>3|
3|
3|
3|
3|
3|
3</t>
        </is>
      </c>
      <c r="AN123" s="2" t="inlineStr">
        <is>
          <t xml:space="preserve">|
|
|
|
|
|
</t>
        </is>
      </c>
      <c r="AO123" t="inlineStr">
        <is>
          <t>maapallon lajien ja eliöyhteisöjen väheneminen ja katoaminen</t>
        </is>
      </c>
      <c r="AP123" s="2" t="inlineStr">
        <is>
          <t>perte de la biodiversité|
perte de la diversité biologique|
perte de biodiversité</t>
        </is>
      </c>
      <c r="AQ123" s="2" t="inlineStr">
        <is>
          <t>3|
3|
3</t>
        </is>
      </c>
      <c r="AR123" s="2" t="inlineStr">
        <is>
          <t xml:space="preserve">|
|
</t>
        </is>
      </c>
      <c r="AS123" t="inlineStr">
        <is>
          <t>phénomène de disparition massive d'espèces vivantes, principalement attribuable aux activités humaines</t>
        </is>
      </c>
      <c r="AT123" s="2" t="inlineStr">
        <is>
          <t>cailliúint bithéagsúlachta|
cailliúint na bithéagsúlachta</t>
        </is>
      </c>
      <c r="AU123" s="2" t="inlineStr">
        <is>
          <t>3|
3</t>
        </is>
      </c>
      <c r="AV123" s="2" t="inlineStr">
        <is>
          <t xml:space="preserve">|
</t>
        </is>
      </c>
      <c r="AW123" t="inlineStr">
        <is>
          <t/>
        </is>
      </c>
      <c r="AX123" s="2" t="inlineStr">
        <is>
          <t>gubitak bioraznolikosti</t>
        </is>
      </c>
      <c r="AY123" s="2" t="inlineStr">
        <is>
          <t>3</t>
        </is>
      </c>
      <c r="AZ123" s="2" t="inlineStr">
        <is>
          <t/>
        </is>
      </c>
      <c r="BA123" t="inlineStr">
        <is>
          <t/>
        </is>
      </c>
      <c r="BB123" s="2" t="inlineStr">
        <is>
          <t>a biodiverzitás csökkenése|
a biológiai sokféleség csökkenése|
a biológiai sokféleség visszaszorulása</t>
        </is>
      </c>
      <c r="BC123" s="2" t="inlineStr">
        <is>
          <t>3|
3|
3</t>
        </is>
      </c>
      <c r="BD123" s="2" t="inlineStr">
        <is>
          <t xml:space="preserve">|
preferred|
</t>
        </is>
      </c>
      <c r="BE123" t="inlineStr">
        <is>
          <t>az a jelenség, hogy a Földön élő fajoknak a szokottnál nagyobb része pusztul el</t>
        </is>
      </c>
      <c r="BF123" s="2" t="inlineStr">
        <is>
          <t>perdita di biodiversità|
erosione della biodiversità|
crisi della biodiversità</t>
        </is>
      </c>
      <c r="BG123" s="2" t="inlineStr">
        <is>
          <t>3|
3|
3</t>
        </is>
      </c>
      <c r="BH123" s="2" t="inlineStr">
        <is>
          <t xml:space="preserve">|
|
</t>
        </is>
      </c>
      <c r="BI123" t="inlineStr">
        <is>
          <t>fenomeno, causato principalmente dall'influenza dell'uomo sull'ecosistema a livello globale, per cui il processo naturale dell'estinzione delle specie sta avvenendo a un ritmo molto più rapido che in passato, minacciando moltissime specie animali e vegetali</t>
        </is>
      </c>
      <c r="BJ123" s="2" t="inlineStr">
        <is>
          <t>biologinės įvairovės nykimas</t>
        </is>
      </c>
      <c r="BK123" s="2" t="inlineStr">
        <is>
          <t>3</t>
        </is>
      </c>
      <c r="BL123" s="2" t="inlineStr">
        <is>
          <t/>
        </is>
      </c>
      <c r="BM123" t="inlineStr">
        <is>
          <t/>
        </is>
      </c>
      <c r="BN123" s="2" t="inlineStr">
        <is>
          <t>biodaudzveidības izzušana|
bioloģiskās daudzveidības izzušana|
bioloģiskās daudzveidības zudums|
biodaudzveidības zudums</t>
        </is>
      </c>
      <c r="BO123" s="2" t="inlineStr">
        <is>
          <t>3|
3|
3|
3</t>
        </is>
      </c>
      <c r="BP123" s="2" t="inlineStr">
        <is>
          <t xml:space="preserve">|
|
|
</t>
        </is>
      </c>
      <c r="BQ123" t="inlineStr">
        <is>
          <t/>
        </is>
      </c>
      <c r="BR123" s="2" t="inlineStr">
        <is>
          <t>telf tal-bijodiversità|
telfien tal-bijodiversità</t>
        </is>
      </c>
      <c r="BS123" s="2" t="inlineStr">
        <is>
          <t>3|
3</t>
        </is>
      </c>
      <c r="BT123" s="2" t="inlineStr">
        <is>
          <t xml:space="preserve">|
</t>
        </is>
      </c>
      <c r="BU123" t="inlineStr">
        <is>
          <t>għajbien kontinwu ta’ speċijiet minn wiċċ id-dinja</t>
        </is>
      </c>
      <c r="BV123" s="2" t="inlineStr">
        <is>
          <t>biodiversiteitsverlies|
verlies aan biodiversiteit|
verarming van de diversiteit|
verarming van de soortendiversiteit|
vermindering van de biologische rijkdom|
verarming van de soortenrijkdom|
verarming van de soortrijkheid</t>
        </is>
      </c>
      <c r="BW123" s="2" t="inlineStr">
        <is>
          <t>3|
3|
3|
3|
3|
3|
3</t>
        </is>
      </c>
      <c r="BX123" s="2" t="inlineStr">
        <is>
          <t xml:space="preserve">|
|
|
|
|
|
</t>
        </is>
      </c>
      <c r="BY123" t="inlineStr">
        <is>
          <t>het uitsterven van planten- en diersoorten</t>
        </is>
      </c>
      <c r="BZ123" s="2" t="inlineStr">
        <is>
          <t>utrata różnorodności biologicznej|
utrata bioróżnorodności</t>
        </is>
      </c>
      <c r="CA123" s="2" t="inlineStr">
        <is>
          <t>3|
3</t>
        </is>
      </c>
      <c r="CB123" s="2" t="inlineStr">
        <is>
          <t xml:space="preserve">|
</t>
        </is>
      </c>
      <c r="CC123" t="inlineStr">
        <is>
          <t>wymieranie gatunków oraz zanikanie wielu funkcji ekosystemowych</t>
        </is>
      </c>
      <c r="CD123" s="2" t="inlineStr">
        <is>
          <t>perda da diversidade biológica|
perda de biodiversidade</t>
        </is>
      </c>
      <c r="CE123" s="2" t="inlineStr">
        <is>
          <t>3|
3</t>
        </is>
      </c>
      <c r="CF123" s="2" t="inlineStr">
        <is>
          <t xml:space="preserve">|
</t>
        </is>
      </c>
      <c r="CG123" t="inlineStr">
        <is>
          <t>Extinção de um grande número de espécies em todo o planeta, principalmente devido à ação humana.</t>
        </is>
      </c>
      <c r="CH123" s="2" t="inlineStr">
        <is>
          <t>declin al biodiversității|
pierdere a biodiversității</t>
        </is>
      </c>
      <c r="CI123" s="2" t="inlineStr">
        <is>
          <t>3|
3</t>
        </is>
      </c>
      <c r="CJ123" s="2" t="inlineStr">
        <is>
          <t xml:space="preserve">|
</t>
        </is>
      </c>
      <c r="CK123" t="inlineStr">
        <is>
          <t/>
        </is>
      </c>
      <c r="CL123" s="2" t="inlineStr">
        <is>
          <t>strata biodiverzity|
strata biologickej diverzity</t>
        </is>
      </c>
      <c r="CM123" s="2" t="inlineStr">
        <is>
          <t>3|
3</t>
        </is>
      </c>
      <c r="CN123" s="2" t="inlineStr">
        <is>
          <t xml:space="preserve">|
</t>
        </is>
      </c>
      <c r="CO123" t="inlineStr">
        <is>
          <t>ubúdanie druhov rastlín a živočíchov a znižovanie odolnosti a produkcie ekosystémov v dôsledku ľudskej činnosti</t>
        </is>
      </c>
      <c r="CP123" s="2" t="inlineStr">
        <is>
          <t>izguba biotske raznovrstnosti|
upad biotske raznovrstnosti</t>
        </is>
      </c>
      <c r="CQ123" s="2" t="inlineStr">
        <is>
          <t>3|
2</t>
        </is>
      </c>
      <c r="CR123" s="2" t="inlineStr">
        <is>
          <t xml:space="preserve">|
</t>
        </is>
      </c>
      <c r="CS123" t="inlineStr">
        <is>
          <t/>
        </is>
      </c>
      <c r="CT123" s="2" t="inlineStr">
        <is>
          <t>förlust av biologisk mångfald|
minskning av biologisk mångfald</t>
        </is>
      </c>
      <c r="CU123" s="2" t="inlineStr">
        <is>
          <t>3|
3</t>
        </is>
      </c>
      <c r="CV123" s="2" t="inlineStr">
        <is>
          <t xml:space="preserve">|
</t>
        </is>
      </c>
      <c r="CW123" t="inlineStr">
        <is>
          <t/>
        </is>
      </c>
    </row>
    <row r="124">
      <c r="A124" s="1" t="str">
        <f>HYPERLINK("https://iate.europa.eu/entry/result/3589596/all", "3589596")</f>
        <v>3589596</v>
      </c>
      <c r="B124" t="inlineStr">
        <is>
          <t>ENVIRONMENT</t>
        </is>
      </c>
      <c r="C124" t="inlineStr">
        <is>
          <t>ENVIRONMENT|environmental policy</t>
        </is>
      </c>
      <c r="D124" t="inlineStr">
        <is>
          <t>yes</t>
        </is>
      </c>
      <c r="E124" t="inlineStr">
        <is>
          <t/>
        </is>
      </c>
      <c r="F124" t="inlineStr">
        <is>
          <t/>
        </is>
      </c>
      <c r="G124" t="inlineStr">
        <is>
          <t/>
        </is>
      </c>
      <c r="H124" t="inlineStr">
        <is>
          <t/>
        </is>
      </c>
      <c r="I124" t="inlineStr">
        <is>
          <t/>
        </is>
      </c>
      <c r="J124" s="2" t="inlineStr">
        <is>
          <t>Znalostní centrum pro biologickou rozmanitost</t>
        </is>
      </c>
      <c r="K124" s="2" t="inlineStr">
        <is>
          <t>3</t>
        </is>
      </c>
      <c r="L124" s="2" t="inlineStr">
        <is>
          <t/>
        </is>
      </c>
      <c r="M124" t="inlineStr">
        <is>
          <t>jednotné kontaktní místo
pro výzkum v oblasti biologické rozmanitosti; centrum vedené &lt;a href="https://iate.europa.eu/entry/slideshow/1608629938088/890090/cs" target="_blank"&gt;Společným výzkumným střediskem &lt;/a&gt;zpřístupní nejnovější vědecké poznatky o
biologické rozmanitosti, umožní vědě utvářet politiku EU a pomůže sledovat
provádění strategie EU v oblasti biologické rozmanitosti</t>
        </is>
      </c>
      <c r="N124" t="inlineStr">
        <is>
          <t/>
        </is>
      </c>
      <c r="O124" t="inlineStr">
        <is>
          <t/>
        </is>
      </c>
      <c r="P124" t="inlineStr">
        <is>
          <t/>
        </is>
      </c>
      <c r="Q124" t="inlineStr">
        <is>
          <t/>
        </is>
      </c>
      <c r="R124" t="inlineStr">
        <is>
          <t/>
        </is>
      </c>
      <c r="S124" t="inlineStr">
        <is>
          <t/>
        </is>
      </c>
      <c r="T124" t="inlineStr">
        <is>
          <t/>
        </is>
      </c>
      <c r="U124" t="inlineStr">
        <is>
          <t/>
        </is>
      </c>
      <c r="V124" t="inlineStr">
        <is>
          <t/>
        </is>
      </c>
      <c r="W124" t="inlineStr">
        <is>
          <t/>
        </is>
      </c>
      <c r="X124" t="inlineStr">
        <is>
          <t/>
        </is>
      </c>
      <c r="Y124" t="inlineStr">
        <is>
          <t/>
        </is>
      </c>
      <c r="Z124" s="2" t="inlineStr">
        <is>
          <t>Biodiversity Knowledge Centre</t>
        </is>
      </c>
      <c r="AA124" s="2" t="inlineStr">
        <is>
          <t>3</t>
        </is>
      </c>
      <c r="AB124" s="2" t="inlineStr">
        <is>
          <t/>
        </is>
      </c>
      <c r="AC124" t="inlineStr">
        <is>
          <t>centralised source of data and information on environmental matters that may take the form of a public body sponsored at national or supranational level – comprised of environmental experts whose aim is to monitor and assess the progress made on predefined environmental goals, as well as to shape the development of policies in this area – or of an online database moderated by experts whose purpose is to share knowledge with citizens and institutions, and which may also be influential in the shaping of public policy</t>
        </is>
      </c>
      <c r="AD124" t="inlineStr">
        <is>
          <t/>
        </is>
      </c>
      <c r="AE124" t="inlineStr">
        <is>
          <t/>
        </is>
      </c>
      <c r="AF124" t="inlineStr">
        <is>
          <t/>
        </is>
      </c>
      <c r="AG124" t="inlineStr">
        <is>
          <t/>
        </is>
      </c>
      <c r="AH124" t="inlineStr">
        <is>
          <t/>
        </is>
      </c>
      <c r="AI124" t="inlineStr">
        <is>
          <t/>
        </is>
      </c>
      <c r="AJ124" t="inlineStr">
        <is>
          <t/>
        </is>
      </c>
      <c r="AK124" t="inlineStr">
        <is>
          <t/>
        </is>
      </c>
      <c r="AL124" s="2" t="inlineStr">
        <is>
          <t>luonnon monimuotoisuuden tietokeskus|
biodiversiteetin tietokeskus</t>
        </is>
      </c>
      <c r="AM124" s="2" t="inlineStr">
        <is>
          <t>2|
2</t>
        </is>
      </c>
      <c r="AN124" s="2" t="inlineStr">
        <is>
          <t xml:space="preserve">|
</t>
        </is>
      </c>
      <c r="AO124" t="inlineStr">
        <is>
          <t/>
        </is>
      </c>
      <c r="AP124" t="inlineStr">
        <is>
          <t/>
        </is>
      </c>
      <c r="AQ124" t="inlineStr">
        <is>
          <t/>
        </is>
      </c>
      <c r="AR124" t="inlineStr">
        <is>
          <t/>
        </is>
      </c>
      <c r="AS124" t="inlineStr">
        <is>
          <t/>
        </is>
      </c>
      <c r="AT124" s="2" t="inlineStr">
        <is>
          <t>an Lárionad Eolais um Bithéagsúlacht</t>
        </is>
      </c>
      <c r="AU124" s="2" t="inlineStr">
        <is>
          <t>3</t>
        </is>
      </c>
      <c r="AV124" s="2" t="inlineStr">
        <is>
          <t/>
        </is>
      </c>
      <c r="AW124" t="inlineStr">
        <is>
          <t/>
        </is>
      </c>
      <c r="AX124" t="inlineStr">
        <is>
          <t/>
        </is>
      </c>
      <c r="AY124" t="inlineStr">
        <is>
          <t/>
        </is>
      </c>
      <c r="AZ124" t="inlineStr">
        <is>
          <t/>
        </is>
      </c>
      <c r="BA124" t="inlineStr">
        <is>
          <t/>
        </is>
      </c>
      <c r="BB124" t="inlineStr">
        <is>
          <t/>
        </is>
      </c>
      <c r="BC124" t="inlineStr">
        <is>
          <t/>
        </is>
      </c>
      <c r="BD124" t="inlineStr">
        <is>
          <t/>
        </is>
      </c>
      <c r="BE124" t="inlineStr">
        <is>
          <t/>
        </is>
      </c>
      <c r="BF124" t="inlineStr">
        <is>
          <t/>
        </is>
      </c>
      <c r="BG124" t="inlineStr">
        <is>
          <t/>
        </is>
      </c>
      <c r="BH124" t="inlineStr">
        <is>
          <t/>
        </is>
      </c>
      <c r="BI124" t="inlineStr">
        <is>
          <t/>
        </is>
      </c>
      <c r="BJ124" s="2" t="inlineStr">
        <is>
          <t>Biologinės įvairovės žinių centras</t>
        </is>
      </c>
      <c r="BK124" s="2" t="inlineStr">
        <is>
          <t>3</t>
        </is>
      </c>
      <c r="BL124" s="2" t="inlineStr">
        <is>
          <t/>
        </is>
      </c>
      <c r="BM124" t="inlineStr">
        <is>
          <t/>
        </is>
      </c>
      <c r="BN124" s="2" t="inlineStr">
        <is>
          <t>Biodaudzveidības zināšanu centrs</t>
        </is>
      </c>
      <c r="BO124" s="2" t="inlineStr">
        <is>
          <t>2</t>
        </is>
      </c>
      <c r="BP124" s="2" t="inlineStr">
        <is>
          <t/>
        </is>
      </c>
      <c r="BQ124" t="inlineStr">
        <is>
          <t/>
        </is>
      </c>
      <c r="BR124" t="inlineStr">
        <is>
          <t/>
        </is>
      </c>
      <c r="BS124" t="inlineStr">
        <is>
          <t/>
        </is>
      </c>
      <c r="BT124" t="inlineStr">
        <is>
          <t/>
        </is>
      </c>
      <c r="BU124" t="inlineStr">
        <is>
          <t/>
        </is>
      </c>
      <c r="BV124" s="2" t="inlineStr">
        <is>
          <t>kenniscentrum voor biodiversiteit</t>
        </is>
      </c>
      <c r="BW124" s="2" t="inlineStr">
        <is>
          <t>3</t>
        </is>
      </c>
      <c r="BX124" s="2" t="inlineStr">
        <is>
          <t/>
        </is>
      </c>
      <c r="BY124" t="inlineStr">
        <is>
          <t>gecentraliseerde
 bron van data en informatie die gericht is op de bescherming van ecosystemen
 en herstel van biodiversiteit, met als doel om kennis te verzamelen over
 biodiversiteit, om het biodiversiteitsbeleid van de EU te verbeteren en om
 toezicht te houden op de voortgang en impact van de
 EU-biodiversiteitsstrategie</t>
        </is>
      </c>
      <c r="BZ124" s="2" t="inlineStr">
        <is>
          <t>centrum wiedzy o różnorodności biologicznej</t>
        </is>
      </c>
      <c r="CA124" s="2" t="inlineStr">
        <is>
          <t>3</t>
        </is>
      </c>
      <c r="CB124" s="2" t="inlineStr">
        <is>
          <t/>
        </is>
      </c>
      <c r="CC124" t="inlineStr">
        <is>
          <t/>
        </is>
      </c>
      <c r="CD124" t="inlineStr">
        <is>
          <t/>
        </is>
      </c>
      <c r="CE124" t="inlineStr">
        <is>
          <t/>
        </is>
      </c>
      <c r="CF124" t="inlineStr">
        <is>
          <t/>
        </is>
      </c>
      <c r="CG124" t="inlineStr">
        <is>
          <t/>
        </is>
      </c>
      <c r="CH124" s="2" t="inlineStr">
        <is>
          <t>Centrul de cunoștințe privind biodiversitatea</t>
        </is>
      </c>
      <c r="CI124" s="2" t="inlineStr">
        <is>
          <t>2</t>
        </is>
      </c>
      <c r="CJ124" s="2" t="inlineStr">
        <is>
          <t/>
        </is>
      </c>
      <c r="CK124" t="inlineStr">
        <is>
          <t/>
        </is>
      </c>
      <c r="CL124" t="inlineStr">
        <is>
          <t/>
        </is>
      </c>
      <c r="CM124" t="inlineStr">
        <is>
          <t/>
        </is>
      </c>
      <c r="CN124" t="inlineStr">
        <is>
          <t/>
        </is>
      </c>
      <c r="CO124" t="inlineStr">
        <is>
          <t/>
        </is>
      </c>
      <c r="CP124" s="2" t="inlineStr">
        <is>
          <t>center za znanje o biotski raznovrstnosti</t>
        </is>
      </c>
      <c r="CQ124" s="2" t="inlineStr">
        <is>
          <t>3</t>
        </is>
      </c>
      <c r="CR124" s="2" t="inlineStr">
        <is>
          <t/>
        </is>
      </c>
      <c r="CS124" t="inlineStr">
        <is>
          <t/>
        </is>
      </c>
      <c r="CT124" s="2" t="inlineStr">
        <is>
          <t>kunskapscentrum för biologisk mångfald</t>
        </is>
      </c>
      <c r="CU124" s="2" t="inlineStr">
        <is>
          <t>3</t>
        </is>
      </c>
      <c r="CV124" s="2" t="inlineStr">
        <is>
          <t/>
        </is>
      </c>
      <c r="CW124" t="inlineStr">
        <is>
          <t/>
        </is>
      </c>
    </row>
    <row r="125">
      <c r="A125" s="1" t="str">
        <f>HYPERLINK("https://iate.europa.eu/entry/result/3589584/all", "3589584")</f>
        <v>3589584</v>
      </c>
      <c r="B125" t="inlineStr">
        <is>
          <t>ENVIRONMENT</t>
        </is>
      </c>
      <c r="C125" t="inlineStr">
        <is>
          <t>ENVIRONMENT|environmental policy</t>
        </is>
      </c>
      <c r="D125" t="inlineStr">
        <is>
          <t>yes</t>
        </is>
      </c>
      <c r="E125" t="inlineStr">
        <is>
          <t/>
        </is>
      </c>
      <c r="F125" t="inlineStr">
        <is>
          <t/>
        </is>
      </c>
      <c r="G125" t="inlineStr">
        <is>
          <t/>
        </is>
      </c>
      <c r="H125" t="inlineStr">
        <is>
          <t/>
        </is>
      </c>
      <c r="I125" t="inlineStr">
        <is>
          <t/>
        </is>
      </c>
      <c r="J125" t="inlineStr">
        <is>
          <t/>
        </is>
      </c>
      <c r="K125" t="inlineStr">
        <is>
          <t/>
        </is>
      </c>
      <c r="L125" t="inlineStr">
        <is>
          <t/>
        </is>
      </c>
      <c r="M125" t="inlineStr">
        <is>
          <t/>
        </is>
      </c>
      <c r="N125" t="inlineStr">
        <is>
          <t/>
        </is>
      </c>
      <c r="O125" t="inlineStr">
        <is>
          <t/>
        </is>
      </c>
      <c r="P125" t="inlineStr">
        <is>
          <t/>
        </is>
      </c>
      <c r="Q125" t="inlineStr">
        <is>
          <t/>
        </is>
      </c>
      <c r="R125" t="inlineStr">
        <is>
          <t/>
        </is>
      </c>
      <c r="S125" t="inlineStr">
        <is>
          <t/>
        </is>
      </c>
      <c r="T125" t="inlineStr">
        <is>
          <t/>
        </is>
      </c>
      <c r="U125" t="inlineStr">
        <is>
          <t/>
        </is>
      </c>
      <c r="V125" t="inlineStr">
        <is>
          <t/>
        </is>
      </c>
      <c r="W125" t="inlineStr">
        <is>
          <t/>
        </is>
      </c>
      <c r="X125" t="inlineStr">
        <is>
          <t/>
        </is>
      </c>
      <c r="Y125" t="inlineStr">
        <is>
          <t/>
        </is>
      </c>
      <c r="Z125" s="2" t="inlineStr">
        <is>
          <t>Trans-European Nature Network|
Trans European Nature Network</t>
        </is>
      </c>
      <c r="AA125" s="2" t="inlineStr">
        <is>
          <t>3|
1</t>
        </is>
      </c>
      <c r="AB125" s="2" t="inlineStr">
        <is>
          <t xml:space="preserve">|
</t>
        </is>
      </c>
      <c r="AC125" t="inlineStr">
        <is>
          <t>EU-wide initiative aiming to create ecological corridors (both land and sea-based) that would strengthen connections between protected areas of natural beauty and diversity across the Union</t>
        </is>
      </c>
      <c r="AD125" t="inlineStr">
        <is>
          <t/>
        </is>
      </c>
      <c r="AE125" t="inlineStr">
        <is>
          <t/>
        </is>
      </c>
      <c r="AF125" t="inlineStr">
        <is>
          <t/>
        </is>
      </c>
      <c r="AG125" t="inlineStr">
        <is>
          <t/>
        </is>
      </c>
      <c r="AH125" t="inlineStr">
        <is>
          <t/>
        </is>
      </c>
      <c r="AI125" t="inlineStr">
        <is>
          <t/>
        </is>
      </c>
      <c r="AJ125" t="inlineStr">
        <is>
          <t/>
        </is>
      </c>
      <c r="AK125" t="inlineStr">
        <is>
          <t/>
        </is>
      </c>
      <c r="AL125" s="2" t="inlineStr">
        <is>
          <t>Euroopan laajuinen luontoverkosto</t>
        </is>
      </c>
      <c r="AM125" s="2" t="inlineStr">
        <is>
          <t>3</t>
        </is>
      </c>
      <c r="AN125" s="2" t="inlineStr">
        <is>
          <t/>
        </is>
      </c>
      <c r="AO125" t="inlineStr">
        <is>
          <t/>
        </is>
      </c>
      <c r="AP125" t="inlineStr">
        <is>
          <t/>
        </is>
      </c>
      <c r="AQ125" t="inlineStr">
        <is>
          <t/>
        </is>
      </c>
      <c r="AR125" t="inlineStr">
        <is>
          <t/>
        </is>
      </c>
      <c r="AS125" t="inlineStr">
        <is>
          <t/>
        </is>
      </c>
      <c r="AT125" s="2" t="inlineStr">
        <is>
          <t>Gréasán Dúlra Tras-Eorpach</t>
        </is>
      </c>
      <c r="AU125" s="2" t="inlineStr">
        <is>
          <t>3</t>
        </is>
      </c>
      <c r="AV125" s="2" t="inlineStr">
        <is>
          <t/>
        </is>
      </c>
      <c r="AW125" t="inlineStr">
        <is>
          <t/>
        </is>
      </c>
      <c r="AX125" t="inlineStr">
        <is>
          <t/>
        </is>
      </c>
      <c r="AY125" t="inlineStr">
        <is>
          <t/>
        </is>
      </c>
      <c r="AZ125" t="inlineStr">
        <is>
          <t/>
        </is>
      </c>
      <c r="BA125" t="inlineStr">
        <is>
          <t/>
        </is>
      </c>
      <c r="BB125" t="inlineStr">
        <is>
          <t/>
        </is>
      </c>
      <c r="BC125" t="inlineStr">
        <is>
          <t/>
        </is>
      </c>
      <c r="BD125" t="inlineStr">
        <is>
          <t/>
        </is>
      </c>
      <c r="BE125" t="inlineStr">
        <is>
          <t/>
        </is>
      </c>
      <c r="BF125" t="inlineStr">
        <is>
          <t/>
        </is>
      </c>
      <c r="BG125" t="inlineStr">
        <is>
          <t/>
        </is>
      </c>
      <c r="BH125" t="inlineStr">
        <is>
          <t/>
        </is>
      </c>
      <c r="BI125" t="inlineStr">
        <is>
          <t/>
        </is>
      </c>
      <c r="BJ125" s="2" t="inlineStr">
        <is>
          <t>transeuropinis gamtinis tinklas</t>
        </is>
      </c>
      <c r="BK125" s="2" t="inlineStr">
        <is>
          <t>2</t>
        </is>
      </c>
      <c r="BL125" s="2" t="inlineStr">
        <is>
          <t/>
        </is>
      </c>
      <c r="BM125" t="inlineStr">
        <is>
          <t/>
        </is>
      </c>
      <c r="BN125" t="inlineStr">
        <is>
          <t/>
        </is>
      </c>
      <c r="BO125" t="inlineStr">
        <is>
          <t/>
        </is>
      </c>
      <c r="BP125" t="inlineStr">
        <is>
          <t/>
        </is>
      </c>
      <c r="BQ125" t="inlineStr">
        <is>
          <t/>
        </is>
      </c>
      <c r="BR125" t="inlineStr">
        <is>
          <t/>
        </is>
      </c>
      <c r="BS125" t="inlineStr">
        <is>
          <t/>
        </is>
      </c>
      <c r="BT125" t="inlineStr">
        <is>
          <t/>
        </is>
      </c>
      <c r="BU125" t="inlineStr">
        <is>
          <t/>
        </is>
      </c>
      <c r="BV125" s="2" t="inlineStr">
        <is>
          <t>trans-Europees natuurnetwerk</t>
        </is>
      </c>
      <c r="BW125" s="2" t="inlineStr">
        <is>
          <t>3</t>
        </is>
      </c>
      <c r="BX125" s="2" t="inlineStr">
        <is>
          <t/>
        </is>
      </c>
      <c r="BY125" t="inlineStr">
        <is>
          <t>initiatief
 gericht op het creëren van ecologische corridors (op land en in de zee) in de
 hele Europese Unie die zowel de verbindingen tussen beschermde natuurgebieden
 onderling versterken als de verbindingen tussen deze gebieden en gebieden met
 een hoge biodiversiteitswaarde</t>
        </is>
      </c>
      <c r="BZ125" s="2" t="inlineStr">
        <is>
          <t>transeuropejska sieć Natura</t>
        </is>
      </c>
      <c r="CA125" s="2" t="inlineStr">
        <is>
          <t>3</t>
        </is>
      </c>
      <c r="CB125" s="2" t="inlineStr">
        <is>
          <t/>
        </is>
      </c>
      <c r="CC125" t="inlineStr">
        <is>
          <t/>
        </is>
      </c>
      <c r="CD125" t="inlineStr">
        <is>
          <t/>
        </is>
      </c>
      <c r="CE125" t="inlineStr">
        <is>
          <t/>
        </is>
      </c>
      <c r="CF125" t="inlineStr">
        <is>
          <t/>
        </is>
      </c>
      <c r="CG125" t="inlineStr">
        <is>
          <t/>
        </is>
      </c>
      <c r="CH125" s="2" t="inlineStr">
        <is>
          <t>rețea transeuropeană pentru natură</t>
        </is>
      </c>
      <c r="CI125" s="2" t="inlineStr">
        <is>
          <t>2</t>
        </is>
      </c>
      <c r="CJ125" s="2" t="inlineStr">
        <is>
          <t/>
        </is>
      </c>
      <c r="CK125" t="inlineStr">
        <is>
          <t/>
        </is>
      </c>
      <c r="CL125" t="inlineStr">
        <is>
          <t/>
        </is>
      </c>
      <c r="CM125" t="inlineStr">
        <is>
          <t/>
        </is>
      </c>
      <c r="CN125" t="inlineStr">
        <is>
          <t/>
        </is>
      </c>
      <c r="CO125" t="inlineStr">
        <is>
          <t/>
        </is>
      </c>
      <c r="CP125" s="2" t="inlineStr">
        <is>
          <t>vseevropsko omrežje narave</t>
        </is>
      </c>
      <c r="CQ125" s="2" t="inlineStr">
        <is>
          <t>2</t>
        </is>
      </c>
      <c r="CR125" s="2" t="inlineStr">
        <is>
          <t/>
        </is>
      </c>
      <c r="CS125" t="inlineStr">
        <is>
          <t/>
        </is>
      </c>
      <c r="CT125" s="2" t="inlineStr">
        <is>
          <t>transeuropeiskt naturnätverk</t>
        </is>
      </c>
      <c r="CU125" s="2" t="inlineStr">
        <is>
          <t>3</t>
        </is>
      </c>
      <c r="CV125" s="2" t="inlineStr">
        <is>
          <t/>
        </is>
      </c>
      <c r="CW125" t="inlineStr">
        <is>
          <t/>
        </is>
      </c>
    </row>
    <row r="126">
      <c r="A126" s="1" t="str">
        <f>HYPERLINK("https://iate.europa.eu/entry/result/3589611/all", "3589611")</f>
        <v>3589611</v>
      </c>
      <c r="B126" t="inlineStr">
        <is>
          <t>ENVIRONMENT</t>
        </is>
      </c>
      <c r="C126" t="inlineStr">
        <is>
          <t>ENVIRONMENT|environmental policy|environmental policy</t>
        </is>
      </c>
      <c r="D126" t="inlineStr">
        <is>
          <t>yes</t>
        </is>
      </c>
      <c r="E126" t="inlineStr">
        <is>
          <t/>
        </is>
      </c>
      <c r="F126" t="inlineStr">
        <is>
          <t/>
        </is>
      </c>
      <c r="G126" t="inlineStr">
        <is>
          <t/>
        </is>
      </c>
      <c r="H126" t="inlineStr">
        <is>
          <t/>
        </is>
      </c>
      <c r="I126" t="inlineStr">
        <is>
          <t/>
        </is>
      </c>
      <c r="J126" t="inlineStr">
        <is>
          <t/>
        </is>
      </c>
      <c r="K126" t="inlineStr">
        <is>
          <t/>
        </is>
      </c>
      <c r="L126" t="inlineStr">
        <is>
          <t/>
        </is>
      </c>
      <c r="M126" t="inlineStr">
        <is>
          <t/>
        </is>
      </c>
      <c r="N126" t="inlineStr">
        <is>
          <t/>
        </is>
      </c>
      <c r="O126" t="inlineStr">
        <is>
          <t/>
        </is>
      </c>
      <c r="P126" t="inlineStr">
        <is>
          <t/>
        </is>
      </c>
      <c r="Q126" t="inlineStr">
        <is>
          <t/>
        </is>
      </c>
      <c r="R126" t="inlineStr">
        <is>
          <t/>
        </is>
      </c>
      <c r="S126" t="inlineStr">
        <is>
          <t/>
        </is>
      </c>
      <c r="T126" t="inlineStr">
        <is>
          <t/>
        </is>
      </c>
      <c r="U126" t="inlineStr">
        <is>
          <t/>
        </is>
      </c>
      <c r="V126" s="2" t="inlineStr">
        <is>
          <t>διακυβέρνηση όσον αφορά τη βιοποικιλότητα</t>
        </is>
      </c>
      <c r="W126" s="2" t="inlineStr">
        <is>
          <t>3</t>
        </is>
      </c>
      <c r="X126" s="2" t="inlineStr">
        <is>
          <t/>
        </is>
      </c>
      <c r="Y126" t="inlineStr">
        <is>
          <t/>
        </is>
      </c>
      <c r="Z126" s="2" t="inlineStr">
        <is>
          <t>biodiversity governance</t>
        </is>
      </c>
      <c r="AA126" s="2" t="inlineStr">
        <is>
          <t>3</t>
        </is>
      </c>
      <c r="AB126" s="2" t="inlineStr">
        <is>
          <t/>
        </is>
      </c>
      <c r="AC126" t="inlineStr">
        <is>
          <t>processes initiated through global strategies to improve natural and cultural heritage policies through engagement and dialogue between stakeholders such as nature organisation staff, landowners, citizens and government staff</t>
        </is>
      </c>
      <c r="AD126" t="inlineStr">
        <is>
          <t/>
        </is>
      </c>
      <c r="AE126" t="inlineStr">
        <is>
          <t/>
        </is>
      </c>
      <c r="AF126" t="inlineStr">
        <is>
          <t/>
        </is>
      </c>
      <c r="AG126" t="inlineStr">
        <is>
          <t/>
        </is>
      </c>
      <c r="AH126" t="inlineStr">
        <is>
          <t/>
        </is>
      </c>
      <c r="AI126" t="inlineStr">
        <is>
          <t/>
        </is>
      </c>
      <c r="AJ126" t="inlineStr">
        <is>
          <t/>
        </is>
      </c>
      <c r="AK126" t="inlineStr">
        <is>
          <t/>
        </is>
      </c>
      <c r="AL126" t="inlineStr">
        <is>
          <t/>
        </is>
      </c>
      <c r="AM126" t="inlineStr">
        <is>
          <t/>
        </is>
      </c>
      <c r="AN126" t="inlineStr">
        <is>
          <t/>
        </is>
      </c>
      <c r="AO126" t="inlineStr">
        <is>
          <t/>
        </is>
      </c>
      <c r="AP126" t="inlineStr">
        <is>
          <t/>
        </is>
      </c>
      <c r="AQ126" t="inlineStr">
        <is>
          <t/>
        </is>
      </c>
      <c r="AR126" t="inlineStr">
        <is>
          <t/>
        </is>
      </c>
      <c r="AS126" t="inlineStr">
        <is>
          <t/>
        </is>
      </c>
      <c r="AT126" s="2" t="inlineStr">
        <is>
          <t>rialachas bithéagsúlachta</t>
        </is>
      </c>
      <c r="AU126" s="2" t="inlineStr">
        <is>
          <t>3</t>
        </is>
      </c>
      <c r="AV126" s="2" t="inlineStr">
        <is>
          <t/>
        </is>
      </c>
      <c r="AW126" t="inlineStr">
        <is>
          <t/>
        </is>
      </c>
      <c r="AX126" t="inlineStr">
        <is>
          <t/>
        </is>
      </c>
      <c r="AY126" t="inlineStr">
        <is>
          <t/>
        </is>
      </c>
      <c r="AZ126" t="inlineStr">
        <is>
          <t/>
        </is>
      </c>
      <c r="BA126" t="inlineStr">
        <is>
          <t/>
        </is>
      </c>
      <c r="BB126" t="inlineStr">
        <is>
          <t/>
        </is>
      </c>
      <c r="BC126" t="inlineStr">
        <is>
          <t/>
        </is>
      </c>
      <c r="BD126" t="inlineStr">
        <is>
          <t/>
        </is>
      </c>
      <c r="BE126" t="inlineStr">
        <is>
          <t/>
        </is>
      </c>
      <c r="BF126" t="inlineStr">
        <is>
          <t/>
        </is>
      </c>
      <c r="BG126" t="inlineStr">
        <is>
          <t/>
        </is>
      </c>
      <c r="BH126" t="inlineStr">
        <is>
          <t/>
        </is>
      </c>
      <c r="BI126" t="inlineStr">
        <is>
          <t/>
        </is>
      </c>
      <c r="BJ126" s="2" t="inlineStr">
        <is>
          <t>biologinės įvairovės valdymas</t>
        </is>
      </c>
      <c r="BK126" s="2" t="inlineStr">
        <is>
          <t>3</t>
        </is>
      </c>
      <c r="BL126" s="2" t="inlineStr">
        <is>
          <t/>
        </is>
      </c>
      <c r="BM126" t="inlineStr">
        <is>
          <t/>
        </is>
      </c>
      <c r="BN126" t="inlineStr">
        <is>
          <t/>
        </is>
      </c>
      <c r="BO126" t="inlineStr">
        <is>
          <t/>
        </is>
      </c>
      <c r="BP126" t="inlineStr">
        <is>
          <t/>
        </is>
      </c>
      <c r="BQ126" t="inlineStr">
        <is>
          <t/>
        </is>
      </c>
      <c r="BR126" s="2" t="inlineStr">
        <is>
          <t>governanza tal-bijodiversità</t>
        </is>
      </c>
      <c r="BS126" s="2" t="inlineStr">
        <is>
          <t>3</t>
        </is>
      </c>
      <c r="BT126" s="2" t="inlineStr">
        <is>
          <t/>
        </is>
      </c>
      <c r="BU126" t="inlineStr">
        <is>
          <t>proċessi mibnija permezz ta' strateġiji globali biex jittejbu l-politiki għall-wirt naturali u kulturali permezz tal-impenn u d-djalogu bejn il-partijiet konċernati bħall-persunal ta' organizzazzjonijiet tan-natura, is-sidien tal-artijiet, iċ-ċittadini u l-persunal tal-gvern</t>
        </is>
      </c>
      <c r="BV126" s="2" t="inlineStr">
        <is>
          <t>biodiversiteitsbeheer</t>
        </is>
      </c>
      <c r="BW126" s="2" t="inlineStr">
        <is>
          <t>3</t>
        </is>
      </c>
      <c r="BX126" s="2" t="inlineStr">
        <is>
          <t/>
        </is>
      </c>
      <c r="BY126" t="inlineStr">
        <is>
          <t>geheel
 van processen die op gang zijn gebracht om het natuurlijk en cultureel
 erfgoedbeleid te verbeteren, door middel van wereldwijde strategieën en
 communicatie tussen belanghebbenden, zoals medewerkers van
 natuurorganisaties, landeigenaren, burgers en overheidspersoneel</t>
        </is>
      </c>
      <c r="BZ126" s="2" t="inlineStr">
        <is>
          <t>zarządzanie różnorodnością biologiczną</t>
        </is>
      </c>
      <c r="CA126" s="2" t="inlineStr">
        <is>
          <t>3</t>
        </is>
      </c>
      <c r="CB126" s="2" t="inlineStr">
        <is>
          <t/>
        </is>
      </c>
      <c r="CC126" t="inlineStr">
        <is>
          <t/>
        </is>
      </c>
      <c r="CD126" s="2" t="inlineStr">
        <is>
          <t>governança da biodiversidade</t>
        </is>
      </c>
      <c r="CE126" s="2" t="inlineStr">
        <is>
          <t>3</t>
        </is>
      </c>
      <c r="CF126" s="2" t="inlineStr">
        <is>
          <t/>
        </is>
      </c>
      <c r="CG126" t="inlineStr">
        <is>
          <t/>
        </is>
      </c>
      <c r="CH126" s="2" t="inlineStr">
        <is>
          <t>guvernanță în materie de biodiversitate</t>
        </is>
      </c>
      <c r="CI126" s="2" t="inlineStr">
        <is>
          <t>3</t>
        </is>
      </c>
      <c r="CJ126" s="2" t="inlineStr">
        <is>
          <t/>
        </is>
      </c>
      <c r="CK126" t="inlineStr">
        <is>
          <t/>
        </is>
      </c>
      <c r="CL126" t="inlineStr">
        <is>
          <t/>
        </is>
      </c>
      <c r="CM126" t="inlineStr">
        <is>
          <t/>
        </is>
      </c>
      <c r="CN126" t="inlineStr">
        <is>
          <t/>
        </is>
      </c>
      <c r="CO126" t="inlineStr">
        <is>
          <t/>
        </is>
      </c>
      <c r="CP126" s="2" t="inlineStr">
        <is>
          <t>upravljanje biotske raznovrstnosti</t>
        </is>
      </c>
      <c r="CQ126" s="2" t="inlineStr">
        <is>
          <t>3</t>
        </is>
      </c>
      <c r="CR126" s="2" t="inlineStr">
        <is>
          <t/>
        </is>
      </c>
      <c r="CS126" t="inlineStr">
        <is>
          <t/>
        </is>
      </c>
      <c r="CT126" s="2" t="inlineStr">
        <is>
          <t>styrningsram för biologisk mångfald</t>
        </is>
      </c>
      <c r="CU126" s="2" t="inlineStr">
        <is>
          <t>3</t>
        </is>
      </c>
      <c r="CV126" s="2" t="inlineStr">
        <is>
          <t/>
        </is>
      </c>
      <c r="CW126" t="inlineStr">
        <is>
          <t/>
        </is>
      </c>
    </row>
    <row r="127">
      <c r="A127" s="1" t="str">
        <f>HYPERLINK("https://iate.europa.eu/entry/result/3589589/all", "3589589")</f>
        <v>3589589</v>
      </c>
      <c r="B127" t="inlineStr">
        <is>
          <t>ENVIRONMENT;AGRICULTURE, FORESTRY AND FISHERIES</t>
        </is>
      </c>
      <c r="C127" t="inlineStr">
        <is>
          <t>ENVIRONMENT|environmental policy;AGRICULTURE, FORESTRY AND FISHERIES|fisheries|fisheries policy</t>
        </is>
      </c>
      <c r="D127" t="inlineStr">
        <is>
          <t>yes</t>
        </is>
      </c>
      <c r="E127" t="inlineStr">
        <is>
          <t/>
        </is>
      </c>
      <c r="F127" t="inlineStr">
        <is>
          <t/>
        </is>
      </c>
      <c r="G127" t="inlineStr">
        <is>
          <t/>
        </is>
      </c>
      <c r="H127" t="inlineStr">
        <is>
          <t/>
        </is>
      </c>
      <c r="I127" t="inlineStr">
        <is>
          <t/>
        </is>
      </c>
      <c r="J127" t="inlineStr">
        <is>
          <t/>
        </is>
      </c>
      <c r="K127" t="inlineStr">
        <is>
          <t/>
        </is>
      </c>
      <c r="L127" t="inlineStr">
        <is>
          <t/>
        </is>
      </c>
      <c r="M127" t="inlineStr">
        <is>
          <t/>
        </is>
      </c>
      <c r="N127" t="inlineStr">
        <is>
          <t/>
        </is>
      </c>
      <c r="O127" t="inlineStr">
        <is>
          <t/>
        </is>
      </c>
      <c r="P127" t="inlineStr">
        <is>
          <t/>
        </is>
      </c>
      <c r="Q127" t="inlineStr">
        <is>
          <t/>
        </is>
      </c>
      <c r="R127" t="inlineStr">
        <is>
          <t/>
        </is>
      </c>
      <c r="S127" t="inlineStr">
        <is>
          <t/>
        </is>
      </c>
      <c r="T127" t="inlineStr">
        <is>
          <t/>
        </is>
      </c>
      <c r="U127" t="inlineStr">
        <is>
          <t/>
        </is>
      </c>
      <c r="V127" s="2" t="inlineStr">
        <is>
          <t>ζώνη απαγόρευσης της αλίευσης</t>
        </is>
      </c>
      <c r="W127" s="2" t="inlineStr">
        <is>
          <t>3</t>
        </is>
      </c>
      <c r="X127" s="2" t="inlineStr">
        <is>
          <t/>
        </is>
      </c>
      <c r="Y127" t="inlineStr">
        <is>
          <t/>
        </is>
      </c>
      <c r="Z127" s="2" t="inlineStr">
        <is>
          <t>no take zone</t>
        </is>
      </c>
      <c r="AA127" s="2" t="inlineStr">
        <is>
          <t>3</t>
        </is>
      </c>
      <c r="AB127" s="2" t="inlineStr">
        <is>
          <t/>
        </is>
      </c>
      <c r="AC127" t="inlineStr">
        <is>
          <t>&lt;i&gt;&lt;a href="https://iate.europa.eu/entry/result/784761/en" target="_blank"&gt;marine protected area&lt;/a&gt;&lt;/i&gt; in which fishing, mining, drilling, or other extractive activities are prohibited</t>
        </is>
      </c>
      <c r="AD127" t="inlineStr">
        <is>
          <t/>
        </is>
      </c>
      <c r="AE127" t="inlineStr">
        <is>
          <t/>
        </is>
      </c>
      <c r="AF127" t="inlineStr">
        <is>
          <t/>
        </is>
      </c>
      <c r="AG127" t="inlineStr">
        <is>
          <t/>
        </is>
      </c>
      <c r="AH127" t="inlineStr">
        <is>
          <t/>
        </is>
      </c>
      <c r="AI127" t="inlineStr">
        <is>
          <t/>
        </is>
      </c>
      <c r="AJ127" t="inlineStr">
        <is>
          <t/>
        </is>
      </c>
      <c r="AK127" t="inlineStr">
        <is>
          <t/>
        </is>
      </c>
      <c r="AL127" t="inlineStr">
        <is>
          <t/>
        </is>
      </c>
      <c r="AM127" t="inlineStr">
        <is>
          <t/>
        </is>
      </c>
      <c r="AN127" t="inlineStr">
        <is>
          <t/>
        </is>
      </c>
      <c r="AO127" t="inlineStr">
        <is>
          <t/>
        </is>
      </c>
      <c r="AP127" t="inlineStr">
        <is>
          <t/>
        </is>
      </c>
      <c r="AQ127" t="inlineStr">
        <is>
          <t/>
        </is>
      </c>
      <c r="AR127" t="inlineStr">
        <is>
          <t/>
        </is>
      </c>
      <c r="AS127" t="inlineStr">
        <is>
          <t/>
        </is>
      </c>
      <c r="AT127" s="2" t="inlineStr">
        <is>
          <t>limistéar cosanta ar aon asbhaint</t>
        </is>
      </c>
      <c r="AU127" s="2" t="inlineStr">
        <is>
          <t>3</t>
        </is>
      </c>
      <c r="AV127" s="2" t="inlineStr">
        <is>
          <t/>
        </is>
      </c>
      <c r="AW127" t="inlineStr">
        <is>
          <t/>
        </is>
      </c>
      <c r="AX127" t="inlineStr">
        <is>
          <t/>
        </is>
      </c>
      <c r="AY127" t="inlineStr">
        <is>
          <t/>
        </is>
      </c>
      <c r="AZ127" t="inlineStr">
        <is>
          <t/>
        </is>
      </c>
      <c r="BA127" t="inlineStr">
        <is>
          <t/>
        </is>
      </c>
      <c r="BB127" t="inlineStr">
        <is>
          <t/>
        </is>
      </c>
      <c r="BC127" t="inlineStr">
        <is>
          <t/>
        </is>
      </c>
      <c r="BD127" t="inlineStr">
        <is>
          <t/>
        </is>
      </c>
      <c r="BE127" t="inlineStr">
        <is>
          <t/>
        </is>
      </c>
      <c r="BF127" t="inlineStr">
        <is>
          <t/>
        </is>
      </c>
      <c r="BG127" t="inlineStr">
        <is>
          <t/>
        </is>
      </c>
      <c r="BH127" t="inlineStr">
        <is>
          <t/>
        </is>
      </c>
      <c r="BI127" t="inlineStr">
        <is>
          <t/>
        </is>
      </c>
      <c r="BJ127" s="2" t="inlineStr">
        <is>
          <t>uždrausta veiklos zona</t>
        </is>
      </c>
      <c r="BK127" s="2" t="inlineStr">
        <is>
          <t>2</t>
        </is>
      </c>
      <c r="BL127" s="2" t="inlineStr">
        <is>
          <t/>
        </is>
      </c>
      <c r="BM127" t="inlineStr">
        <is>
          <t/>
        </is>
      </c>
      <c r="BN127" t="inlineStr">
        <is>
          <t/>
        </is>
      </c>
      <c r="BO127" t="inlineStr">
        <is>
          <t/>
        </is>
      </c>
      <c r="BP127" t="inlineStr">
        <is>
          <t/>
        </is>
      </c>
      <c r="BQ127" t="inlineStr">
        <is>
          <t/>
        </is>
      </c>
      <c r="BR127" s="2" t="inlineStr">
        <is>
          <t>żona ta' projbizzjoni totali</t>
        </is>
      </c>
      <c r="BS127" s="2" t="inlineStr">
        <is>
          <t>3</t>
        </is>
      </c>
      <c r="BT127" s="2" t="inlineStr">
        <is>
          <t/>
        </is>
      </c>
      <c r="BU127" t="inlineStr">
        <is>
          <t>żona protetta tal-baħar li fiha s-sajd, l-imminar, l-iddrilljar, jew attivitajiet estrattivi oħra huma pprojbiti</t>
        </is>
      </c>
      <c r="BV127" s="2" t="inlineStr">
        <is>
          <t>no-take zone|
gesloten gebied</t>
        </is>
      </c>
      <c r="BW127" s="2" t="inlineStr">
        <is>
          <t>3|
2</t>
        </is>
      </c>
      <c r="BX127" s="2" t="inlineStr">
        <is>
          <t xml:space="preserve">preferred|
</t>
        </is>
      </c>
      <c r="BY127" t="inlineStr">
        <is>
          <t>marien
 gebied waarin elke verstorende menselijke activiteit verboden is, zoals
 vissen, ontginnen, boren of andere winningsactiviteiten</t>
        </is>
      </c>
      <c r="BZ127" s="2" t="inlineStr">
        <is>
          <t>strefa zakazu połowów</t>
        </is>
      </c>
      <c r="CA127" s="2" t="inlineStr">
        <is>
          <t>3</t>
        </is>
      </c>
      <c r="CB127" s="2" t="inlineStr">
        <is>
          <t/>
        </is>
      </c>
      <c r="CC127" t="inlineStr">
        <is>
          <t>obszar, na którym nie można prowadzić komercyjnej działalności połowowej, utworzony w celu umożliwienia zasobom odbudowy populacji</t>
        </is>
      </c>
      <c r="CD127" s="2" t="inlineStr">
        <is>
          <t>zona de não captura</t>
        </is>
      </c>
      <c r="CE127" s="2" t="inlineStr">
        <is>
          <t>3</t>
        </is>
      </c>
      <c r="CF127" s="2" t="inlineStr">
        <is>
          <t/>
        </is>
      </c>
      <c r="CG127" t="inlineStr">
        <is>
          <t/>
        </is>
      </c>
      <c r="CH127" s="2" t="inlineStr">
        <is>
          <t>zonă fără intervenții</t>
        </is>
      </c>
      <c r="CI127" s="2" t="inlineStr">
        <is>
          <t>2</t>
        </is>
      </c>
      <c r="CJ127" s="2" t="inlineStr">
        <is>
          <t/>
        </is>
      </c>
      <c r="CK127" t="inlineStr">
        <is>
          <t/>
        </is>
      </c>
      <c r="CL127" t="inlineStr">
        <is>
          <t/>
        </is>
      </c>
      <c r="CM127" t="inlineStr">
        <is>
          <t/>
        </is>
      </c>
      <c r="CN127" t="inlineStr">
        <is>
          <t/>
        </is>
      </c>
      <c r="CO127" t="inlineStr">
        <is>
          <t/>
        </is>
      </c>
      <c r="CP127" s="2" t="inlineStr">
        <is>
          <t>območje brez odvzema</t>
        </is>
      </c>
      <c r="CQ127" s="2" t="inlineStr">
        <is>
          <t>3</t>
        </is>
      </c>
      <c r="CR127" s="2" t="inlineStr">
        <is>
          <t/>
        </is>
      </c>
      <c r="CS127" t="inlineStr">
        <is>
          <t/>
        </is>
      </c>
      <c r="CT127" s="2" t="inlineStr">
        <is>
          <t>no-take-zone|
fiskefritt område</t>
        </is>
      </c>
      <c r="CU127" s="2" t="inlineStr">
        <is>
          <t>2|
3</t>
        </is>
      </c>
      <c r="CV127" s="2" t="inlineStr">
        <is>
          <t xml:space="preserve">|
</t>
        </is>
      </c>
      <c r="CW127" t="inlineStr">
        <is>
          <t/>
        </is>
      </c>
    </row>
    <row r="128">
      <c r="A128" s="1" t="str">
        <f>HYPERLINK("https://iate.europa.eu/entry/result/3557309/all", "3557309")</f>
        <v>3557309</v>
      </c>
      <c r="B128" t="inlineStr">
        <is>
          <t>ENVIRONMENT</t>
        </is>
      </c>
      <c r="C128" t="inlineStr">
        <is>
          <t>ENVIRONMENT|deterioration of the environment|degradation of the environment</t>
        </is>
      </c>
      <c r="D128" t="inlineStr">
        <is>
          <t>yes</t>
        </is>
      </c>
      <c r="E128" t="inlineStr">
        <is>
          <t/>
        </is>
      </c>
      <c r="F128" t="inlineStr">
        <is>
          <t/>
        </is>
      </c>
      <c r="G128" t="inlineStr">
        <is>
          <t/>
        </is>
      </c>
      <c r="H128" t="inlineStr">
        <is>
          <t/>
        </is>
      </c>
      <c r="I128" t="inlineStr">
        <is>
          <t/>
        </is>
      </c>
      <c r="J128" t="inlineStr">
        <is>
          <t/>
        </is>
      </c>
      <c r="K128" t="inlineStr">
        <is>
          <t/>
        </is>
      </c>
      <c r="L128" t="inlineStr">
        <is>
          <t/>
        </is>
      </c>
      <c r="M128" t="inlineStr">
        <is>
          <t/>
        </is>
      </c>
      <c r="N128" t="inlineStr">
        <is>
          <t/>
        </is>
      </c>
      <c r="O128" t="inlineStr">
        <is>
          <t/>
        </is>
      </c>
      <c r="P128" t="inlineStr">
        <is>
          <t/>
        </is>
      </c>
      <c r="Q128" t="inlineStr">
        <is>
          <t/>
        </is>
      </c>
      <c r="R128" s="2" t="inlineStr">
        <is>
          <t>Landdegradationsneutralität</t>
        </is>
      </c>
      <c r="S128" s="2" t="inlineStr">
        <is>
          <t>3</t>
        </is>
      </c>
      <c r="T128" s="2" t="inlineStr">
        <is>
          <t/>
        </is>
      </c>
      <c r="U128" t="inlineStr">
        <is>
          <t>angestrebter Zustand bei der Landnutzung, der dadurch gekennzeichnet ist, dass die Gesamtmenge gesunder und produktiver Landressourcen stabil bleibt oder zunimmt</t>
        </is>
      </c>
      <c r="V128" s="2" t="inlineStr">
        <is>
          <t>ουδετερότητα της υποβάθμισης της γης</t>
        </is>
      </c>
      <c r="W128" s="2" t="inlineStr">
        <is>
          <t>3</t>
        </is>
      </c>
      <c r="X128" s="2" t="inlineStr">
        <is>
          <t/>
        </is>
      </c>
      <c r="Y128" t="inlineStr">
        <is>
          <t/>
        </is>
      </c>
      <c r="Z128" s="2" t="inlineStr">
        <is>
          <t>land degradation neutrality|
LDN</t>
        </is>
      </c>
      <c r="AA128" s="2" t="inlineStr">
        <is>
          <t>3|
3</t>
        </is>
      </c>
      <c r="AB128" s="2" t="inlineStr">
        <is>
          <t xml:space="preserve">|
</t>
        </is>
      </c>
      <c r="AC128" t="inlineStr">
        <is>
          <t>state whereby the amount and quality of land resources necessary to support ecosystem functions and services and enhance food security remain stable or increase within specified temporal and spatial scales and ecosystems</t>
        </is>
      </c>
      <c r="AD128" s="2" t="inlineStr">
        <is>
          <t>neutralidad en la degradación de las tierras</t>
        </is>
      </c>
      <c r="AE128" s="2" t="inlineStr">
        <is>
          <t>3</t>
        </is>
      </c>
      <c r="AF128" s="2" t="inlineStr">
        <is>
          <t/>
        </is>
      </c>
      <c r="AG128" t="inlineStr">
        <is>
          <t>Situación en que la cantidad y la calidad de los recursos de tierras necesarios para sustentar las funciones y los servicios de los ecosistemas e incrementar la seguridad alimentaria se mantienen estables o aumentan en los ecosistemas y las escalas temporales y espaciales de que se trate.</t>
        </is>
      </c>
      <c r="AH128" t="inlineStr">
        <is>
          <t/>
        </is>
      </c>
      <c r="AI128" t="inlineStr">
        <is>
          <t/>
        </is>
      </c>
      <c r="AJ128" t="inlineStr">
        <is>
          <t/>
        </is>
      </c>
      <c r="AK128" t="inlineStr">
        <is>
          <t/>
        </is>
      </c>
      <c r="AL128" s="2" t="inlineStr">
        <is>
          <t>maaperän heikentymisen nollataso|
maaperän huonontumisen nollataso|
maaperän köyhtymisen nollataso|
maaperän tuottokyvyn heikentämisen nollataso</t>
        </is>
      </c>
      <c r="AM128" s="2" t="inlineStr">
        <is>
          <t>3|
3|
3|
3</t>
        </is>
      </c>
      <c r="AN128" s="2" t="inlineStr">
        <is>
          <t xml:space="preserve">|
|
|
</t>
        </is>
      </c>
      <c r="AO128" t="inlineStr">
        <is>
          <t>tila, jossa ekosysteemitoimintojen ja palveluiden tukemiseen ja elintarviketurvan parantamiseen tarvittavien maavarojen määrä ja laatu pysyy vakaana tai kasvaa määritettyjen ajallisten ja alueellisten indikaattoreiden ja ekosysteemien puitteissa</t>
        </is>
      </c>
      <c r="AP128" s="2" t="inlineStr">
        <is>
          <t>neutralité en matière de dégradation des terres|
NDT</t>
        </is>
      </c>
      <c r="AQ128" s="2" t="inlineStr">
        <is>
          <t>3|
3</t>
        </is>
      </c>
      <c r="AR128" s="2" t="inlineStr">
        <is>
          <t xml:space="preserve">|
</t>
        </is>
      </c>
      <c r="AS128" t="inlineStr">
        <is>
          <t>état dans lequel la quantité et la qualité des ressources terrestres nécessaires pour soutenir les fonctions et les services écosystémiques afin d'améliorer la sécurité alimentaire restent stables ou augmentent, à l'intérieur d'échelles temporelles et spatiales et d'écosystèmes spécifiés</t>
        </is>
      </c>
      <c r="AT128" s="2" t="inlineStr">
        <is>
          <t>neodracht ó thaobh díghrádú talún</t>
        </is>
      </c>
      <c r="AU128" s="2" t="inlineStr">
        <is>
          <t>3</t>
        </is>
      </c>
      <c r="AV128" s="2" t="inlineStr">
        <is>
          <t/>
        </is>
      </c>
      <c r="AW128" t="inlineStr">
        <is>
          <t/>
        </is>
      </c>
      <c r="AX128" t="inlineStr">
        <is>
          <t/>
        </is>
      </c>
      <c r="AY128" t="inlineStr">
        <is>
          <t/>
        </is>
      </c>
      <c r="AZ128" t="inlineStr">
        <is>
          <t/>
        </is>
      </c>
      <c r="BA128" t="inlineStr">
        <is>
          <t/>
        </is>
      </c>
      <c r="BB128" s="2" t="inlineStr">
        <is>
          <t>talajdegradáció-semlegesség|
földterület-degradációs semlegesség</t>
        </is>
      </c>
      <c r="BC128" s="2" t="inlineStr">
        <is>
          <t>3|
2</t>
        </is>
      </c>
      <c r="BD128" s="2" t="inlineStr">
        <is>
          <t>|
proposed</t>
        </is>
      </c>
      <c r="BE128" t="inlineStr">
        <is>
          <t>az az állapot, amelyben az ökoszisztémák működésének és az élelmezésbiztonságnak a fenntartásához szükséges terület aránya és minősége stabil marad vagy növekszik</t>
        </is>
      </c>
      <c r="BF128" s="2" t="inlineStr">
        <is>
          <t>neutralità in termini di degrado del suolo</t>
        </is>
      </c>
      <c r="BG128" s="2" t="inlineStr">
        <is>
          <t>3</t>
        </is>
      </c>
      <c r="BH128" s="2" t="inlineStr">
        <is>
          <t/>
        </is>
      </c>
      <c r="BI128" t="inlineStr">
        <is>
          <t/>
        </is>
      </c>
      <c r="BJ128" s="2" t="inlineStr">
        <is>
          <t>žemės būklės neblogėjimas</t>
        </is>
      </c>
      <c r="BK128" s="2" t="inlineStr">
        <is>
          <t>3</t>
        </is>
      </c>
      <c r="BL128" s="2" t="inlineStr">
        <is>
          <t/>
        </is>
      </c>
      <c r="BM128" t="inlineStr">
        <is>
          <t/>
        </is>
      </c>
      <c r="BN128" s="2" t="inlineStr">
        <is>
          <t>zemes degradācijas neitralitāte</t>
        </is>
      </c>
      <c r="BO128" s="2" t="inlineStr">
        <is>
          <t>3</t>
        </is>
      </c>
      <c r="BP128" s="2" t="inlineStr">
        <is>
          <t/>
        </is>
      </c>
      <c r="BQ128" t="inlineStr">
        <is>
          <t/>
        </is>
      </c>
      <c r="BR128" s="2" t="inlineStr">
        <is>
          <t>newtralità fir-rigward tad-degradazzjoni tal-art|
LDN</t>
        </is>
      </c>
      <c r="BS128" s="2" t="inlineStr">
        <is>
          <t>3|
3</t>
        </is>
      </c>
      <c r="BT128" s="2" t="inlineStr">
        <is>
          <t xml:space="preserve">|
</t>
        </is>
      </c>
      <c r="BU128" t="inlineStr">
        <is>
          <t>stat fejn l-ammont u l-kwalità tar-riżorsi tal-art neċessarji biex jiġu sostnuti l-funzjonijiet u s-servizzi ta' ekosistema u biex tissaħħaħ is-sigurtà tal-ikel jibqgħu stabbli jew jiżdiedu fi ħdan skali u ekosistemi temporali u spazjali speċifikati</t>
        </is>
      </c>
      <c r="BV128" s="2" t="inlineStr">
        <is>
          <t>neutraliteit qua bodemdegradatie|
neutraliteit van de bodemdegradatie|
neutrale situatie wat betreft landdegradatie</t>
        </is>
      </c>
      <c r="BW128" s="2" t="inlineStr">
        <is>
          <t>3|
3|
3</t>
        </is>
      </c>
      <c r="BX128" s="2" t="inlineStr">
        <is>
          <t xml:space="preserve">|
|
</t>
        </is>
      </c>
      <c r="BY128" t="inlineStr">
        <is>
          <t>toestand
 waarbij de totale hoeveelheid gezonde en productieve bodem die nodig is om
 ecosysteemfuncties en -diensten te ondersteunen en de voedselzekerheid te
 versterken stabiel blijft of toeneemt</t>
        </is>
      </c>
      <c r="BZ128" s="2" t="inlineStr">
        <is>
          <t>neutralność degradacji gruntów</t>
        </is>
      </c>
      <c r="CA128" s="2" t="inlineStr">
        <is>
          <t>3</t>
        </is>
      </c>
      <c r="CB128" s="2" t="inlineStr">
        <is>
          <t/>
        </is>
      </c>
      <c r="CC128" t="inlineStr">
        <is>
          <t>stan, w którym straty gleby są kompensowane poprzez poprawę stanu innych gleb, które uległy degradacji</t>
        </is>
      </c>
      <c r="CD128" s="2" t="inlineStr">
        <is>
          <t>neutralidade da degradação dos solos</t>
        </is>
      </c>
      <c r="CE128" s="2" t="inlineStr">
        <is>
          <t>3</t>
        </is>
      </c>
      <c r="CF128" s="2" t="inlineStr">
        <is>
          <t/>
        </is>
      </c>
      <c r="CG128" t="inlineStr">
        <is>
          <t/>
        </is>
      </c>
      <c r="CH128" s="2" t="inlineStr">
        <is>
          <t>neutralitate din punctul de vedere al degradării terenurilor</t>
        </is>
      </c>
      <c r="CI128" s="2" t="inlineStr">
        <is>
          <t>2</t>
        </is>
      </c>
      <c r="CJ128" s="2" t="inlineStr">
        <is>
          <t/>
        </is>
      </c>
      <c r="CK128" t="inlineStr">
        <is>
          <t/>
        </is>
      </c>
      <c r="CL128" s="2" t="inlineStr">
        <is>
          <t>neutralita degradácie pôdy|
neutralita znehodnocovania pôdy</t>
        </is>
      </c>
      <c r="CM128" s="2" t="inlineStr">
        <is>
          <t>3|
3</t>
        </is>
      </c>
      <c r="CN128" s="2" t="inlineStr">
        <is>
          <t xml:space="preserve">|
</t>
        </is>
      </c>
      <c r="CO128" t="inlineStr">
        <is>
          <t>stav, keď množstvo a kvalita pôdnych zdrojov potrebných na zachovanie funkcií ekosystému a potravinovej bezpečnosti zostávajú stabilné alebo sa v konkrétnych časových a priestorových mierkach a ekosystémoch rozširujú</t>
        </is>
      </c>
      <c r="CP128" s="2" t="inlineStr">
        <is>
          <t>nevtralnost degradacije tal</t>
        </is>
      </c>
      <c r="CQ128" s="2" t="inlineStr">
        <is>
          <t>3</t>
        </is>
      </c>
      <c r="CR128" s="2" t="inlineStr">
        <is>
          <t/>
        </is>
      </c>
      <c r="CS128" t="inlineStr">
        <is>
          <t/>
        </is>
      </c>
      <c r="CT128" s="2" t="inlineStr">
        <is>
          <t>markförstöringsneutralitet</t>
        </is>
      </c>
      <c r="CU128" s="2" t="inlineStr">
        <is>
          <t>3</t>
        </is>
      </c>
      <c r="CV128" s="2" t="inlineStr">
        <is>
          <t/>
        </is>
      </c>
      <c r="CW128" t="inlineStr">
        <is>
          <t>förhållande
där mängden av och kvaliteten på de markresurser som är nödvändiga för att
stödja ekosystemfunktioner och stärka livsmedelssäkerheten förblir stabila
eller ökar inom vissa angivna tidsmässiga och rumsliga skalor och ekosystem</t>
        </is>
      </c>
    </row>
    <row r="129">
      <c r="A129" s="1" t="str">
        <f>HYPERLINK("https://iate.europa.eu/entry/result/3639446/all", "3639446")</f>
        <v>3639446</v>
      </c>
      <c r="B129" t="inlineStr">
        <is>
          <t>ENVIRONMENT;ECONOMICS</t>
        </is>
      </c>
      <c r="C129" t="inlineStr">
        <is>
          <t>ENVIRONMENT|environmental policy|climate change policy;ECONOMICS|national accounts|accounting system;ENVIRONMENT|environmental policy|environmental protection</t>
        </is>
      </c>
      <c r="D129" t="inlineStr">
        <is>
          <t>no</t>
        </is>
      </c>
      <c r="E129" t="inlineStr">
        <is>
          <t>abandoned</t>
        </is>
      </c>
      <c r="F129" t="inlineStr">
        <is>
          <t/>
        </is>
      </c>
      <c r="G129" t="inlineStr">
        <is>
          <t/>
        </is>
      </c>
      <c r="H129" t="inlineStr">
        <is>
          <t/>
        </is>
      </c>
      <c r="I129" t="inlineStr">
        <is>
          <t/>
        </is>
      </c>
      <c r="J129" t="inlineStr">
        <is>
          <t/>
        </is>
      </c>
      <c r="K129" t="inlineStr">
        <is>
          <t/>
        </is>
      </c>
      <c r="L129" t="inlineStr">
        <is>
          <t/>
        </is>
      </c>
      <c r="M129" t="inlineStr">
        <is>
          <t/>
        </is>
      </c>
      <c r="N129" t="inlineStr">
        <is>
          <t/>
        </is>
      </c>
      <c r="O129" t="inlineStr">
        <is>
          <t/>
        </is>
      </c>
      <c r="P129" t="inlineStr">
        <is>
          <t/>
        </is>
      </c>
      <c r="Q129" t="inlineStr">
        <is>
          <t/>
        </is>
      </c>
      <c r="R129" t="inlineStr">
        <is>
          <t/>
        </is>
      </c>
      <c r="S129" t="inlineStr">
        <is>
          <t/>
        </is>
      </c>
      <c r="T129" t="inlineStr">
        <is>
          <t/>
        </is>
      </c>
      <c r="U129" t="inlineStr">
        <is>
          <t/>
        </is>
      </c>
      <c r="V129" t="inlineStr">
        <is>
          <t/>
        </is>
      </c>
      <c r="W129" t="inlineStr">
        <is>
          <t/>
        </is>
      </c>
      <c r="X129" t="inlineStr">
        <is>
          <t/>
        </is>
      </c>
      <c r="Y129" t="inlineStr">
        <is>
          <t/>
        </is>
      </c>
      <c r="Z129" s="2" t="inlineStr">
        <is>
          <t>regenerative production</t>
        </is>
      </c>
      <c r="AA129" s="2" t="inlineStr">
        <is>
          <t>3</t>
        </is>
      </c>
      <c r="AB129" s="2" t="inlineStr">
        <is>
          <t/>
        </is>
      </c>
      <c r="AC129" t="inlineStr">
        <is>
          <t>approach to managing agroecosystems that provides food and material — be it through
agriculture, aquaculture or forestry — in ways that create
positive outcomes for nature</t>
        </is>
      </c>
      <c r="AD129" t="inlineStr">
        <is>
          <t/>
        </is>
      </c>
      <c r="AE129" t="inlineStr">
        <is>
          <t/>
        </is>
      </c>
      <c r="AF129" t="inlineStr">
        <is>
          <t/>
        </is>
      </c>
      <c r="AG129" t="inlineStr">
        <is>
          <t/>
        </is>
      </c>
      <c r="AH129" t="inlineStr">
        <is>
          <t/>
        </is>
      </c>
      <c r="AI129" t="inlineStr">
        <is>
          <t/>
        </is>
      </c>
      <c r="AJ129" t="inlineStr">
        <is>
          <t/>
        </is>
      </c>
      <c r="AK129" t="inlineStr">
        <is>
          <t/>
        </is>
      </c>
      <c r="AL129" t="inlineStr">
        <is>
          <t/>
        </is>
      </c>
      <c r="AM129" t="inlineStr">
        <is>
          <t/>
        </is>
      </c>
      <c r="AN129" t="inlineStr">
        <is>
          <t/>
        </is>
      </c>
      <c r="AO129" t="inlineStr">
        <is>
          <t/>
        </is>
      </c>
      <c r="AP129" t="inlineStr">
        <is>
          <t/>
        </is>
      </c>
      <c r="AQ129" t="inlineStr">
        <is>
          <t/>
        </is>
      </c>
      <c r="AR129" t="inlineStr">
        <is>
          <t/>
        </is>
      </c>
      <c r="AS129" t="inlineStr">
        <is>
          <t/>
        </is>
      </c>
      <c r="AT129" t="inlineStr">
        <is>
          <t/>
        </is>
      </c>
      <c r="AU129" t="inlineStr">
        <is>
          <t/>
        </is>
      </c>
      <c r="AV129" t="inlineStr">
        <is>
          <t/>
        </is>
      </c>
      <c r="AW129" t="inlineStr">
        <is>
          <t/>
        </is>
      </c>
      <c r="AX129" t="inlineStr">
        <is>
          <t/>
        </is>
      </c>
      <c r="AY129" t="inlineStr">
        <is>
          <t/>
        </is>
      </c>
      <c r="AZ129" t="inlineStr">
        <is>
          <t/>
        </is>
      </c>
      <c r="BA129" t="inlineStr">
        <is>
          <t/>
        </is>
      </c>
      <c r="BB129" t="inlineStr">
        <is>
          <t/>
        </is>
      </c>
      <c r="BC129" t="inlineStr">
        <is>
          <t/>
        </is>
      </c>
      <c r="BD129" t="inlineStr">
        <is>
          <t/>
        </is>
      </c>
      <c r="BE129" t="inlineStr">
        <is>
          <t/>
        </is>
      </c>
      <c r="BF129" t="inlineStr">
        <is>
          <t/>
        </is>
      </c>
      <c r="BG129" t="inlineStr">
        <is>
          <t/>
        </is>
      </c>
      <c r="BH129" t="inlineStr">
        <is>
          <t/>
        </is>
      </c>
      <c r="BI129" t="inlineStr">
        <is>
          <t/>
        </is>
      </c>
      <c r="BJ129" t="inlineStr">
        <is>
          <t/>
        </is>
      </c>
      <c r="BK129" t="inlineStr">
        <is>
          <t/>
        </is>
      </c>
      <c r="BL129" t="inlineStr">
        <is>
          <t/>
        </is>
      </c>
      <c r="BM129" t="inlineStr">
        <is>
          <t/>
        </is>
      </c>
      <c r="BN129" t="inlineStr">
        <is>
          <t/>
        </is>
      </c>
      <c r="BO129" t="inlineStr">
        <is>
          <t/>
        </is>
      </c>
      <c r="BP129" t="inlineStr">
        <is>
          <t/>
        </is>
      </c>
      <c r="BQ129" t="inlineStr">
        <is>
          <t/>
        </is>
      </c>
      <c r="BR129" t="inlineStr">
        <is>
          <t/>
        </is>
      </c>
      <c r="BS129" t="inlineStr">
        <is>
          <t/>
        </is>
      </c>
      <c r="BT129" t="inlineStr">
        <is>
          <t/>
        </is>
      </c>
      <c r="BU129" t="inlineStr">
        <is>
          <t/>
        </is>
      </c>
      <c r="BV129" t="inlineStr">
        <is>
          <t/>
        </is>
      </c>
      <c r="BW129" t="inlineStr">
        <is>
          <t/>
        </is>
      </c>
      <c r="BX129" t="inlineStr">
        <is>
          <t/>
        </is>
      </c>
      <c r="BY129" t="inlineStr">
        <is>
          <t/>
        </is>
      </c>
      <c r="BZ129" t="inlineStr">
        <is>
          <t/>
        </is>
      </c>
      <c r="CA129" t="inlineStr">
        <is>
          <t/>
        </is>
      </c>
      <c r="CB129" t="inlineStr">
        <is>
          <t/>
        </is>
      </c>
      <c r="CC129" t="inlineStr">
        <is>
          <t/>
        </is>
      </c>
      <c r="CD129" t="inlineStr">
        <is>
          <t/>
        </is>
      </c>
      <c r="CE129" t="inlineStr">
        <is>
          <t/>
        </is>
      </c>
      <c r="CF129" t="inlineStr">
        <is>
          <t/>
        </is>
      </c>
      <c r="CG129" t="inlineStr">
        <is>
          <t/>
        </is>
      </c>
      <c r="CH129" t="inlineStr">
        <is>
          <t/>
        </is>
      </c>
      <c r="CI129" t="inlineStr">
        <is>
          <t/>
        </is>
      </c>
      <c r="CJ129" t="inlineStr">
        <is>
          <t/>
        </is>
      </c>
      <c r="CK129" t="inlineStr">
        <is>
          <t/>
        </is>
      </c>
      <c r="CL129" t="inlineStr">
        <is>
          <t/>
        </is>
      </c>
      <c r="CM129" t="inlineStr">
        <is>
          <t/>
        </is>
      </c>
      <c r="CN129" t="inlineStr">
        <is>
          <t/>
        </is>
      </c>
      <c r="CO129" t="inlineStr">
        <is>
          <t/>
        </is>
      </c>
      <c r="CP129" t="inlineStr">
        <is>
          <t/>
        </is>
      </c>
      <c r="CQ129" t="inlineStr">
        <is>
          <t/>
        </is>
      </c>
      <c r="CR129" t="inlineStr">
        <is>
          <t/>
        </is>
      </c>
      <c r="CS129" t="inlineStr">
        <is>
          <t/>
        </is>
      </c>
      <c r="CT129" t="inlineStr">
        <is>
          <t/>
        </is>
      </c>
      <c r="CU129" t="inlineStr">
        <is>
          <t/>
        </is>
      </c>
      <c r="CV129" t="inlineStr">
        <is>
          <t/>
        </is>
      </c>
      <c r="CW129" t="inlineStr">
        <is>
          <t/>
        </is>
      </c>
    </row>
    <row r="130">
      <c r="A130" s="1" t="str">
        <f>HYPERLINK("https://iate.europa.eu/entry/result/908208/all", "908208")</f>
        <v>908208</v>
      </c>
      <c r="B130" t="inlineStr">
        <is>
          <t>ENVIRONMENT</t>
        </is>
      </c>
      <c r="C130" t="inlineStr">
        <is>
          <t>ENVIRONMENT|natural environment|geophysical environment|watercourse</t>
        </is>
      </c>
      <c r="D130" t="inlineStr">
        <is>
          <t>yes</t>
        </is>
      </c>
      <c r="E130" t="inlineStr">
        <is>
          <t/>
        </is>
      </c>
      <c r="F130" s="2" t="inlineStr">
        <is>
          <t>непрекъснатост на реки</t>
        </is>
      </c>
      <c r="G130" s="2" t="inlineStr">
        <is>
          <t>2</t>
        </is>
      </c>
      <c r="H130" s="2" t="inlineStr">
        <is>
          <t/>
        </is>
      </c>
      <c r="I130" t="inlineStr">
        <is>
          <t/>
        </is>
      </c>
      <c r="J130" s="2" t="inlineStr">
        <is>
          <t>kontinuita toku</t>
        </is>
      </c>
      <c r="K130" s="2" t="inlineStr">
        <is>
          <t>3</t>
        </is>
      </c>
      <c r="L130" s="2" t="inlineStr">
        <is>
          <t/>
        </is>
      </c>
      <c r="M130" t="inlineStr">
        <is>
          <t/>
        </is>
      </c>
      <c r="N130" s="2" t="inlineStr">
        <is>
          <t>vandløbets kontinuitet</t>
        </is>
      </c>
      <c r="O130" s="2" t="inlineStr">
        <is>
          <t>4</t>
        </is>
      </c>
      <c r="P130" s="2" t="inlineStr">
        <is>
          <t/>
        </is>
      </c>
      <c r="Q130" t="inlineStr">
        <is>
          <t/>
        </is>
      </c>
      <c r="R130" t="inlineStr">
        <is>
          <t/>
        </is>
      </c>
      <c r="S130" t="inlineStr">
        <is>
          <t/>
        </is>
      </c>
      <c r="T130" t="inlineStr">
        <is>
          <t/>
        </is>
      </c>
      <c r="U130" t="inlineStr">
        <is>
          <t/>
        </is>
      </c>
      <c r="V130" t="inlineStr">
        <is>
          <t/>
        </is>
      </c>
      <c r="W130" t="inlineStr">
        <is>
          <t/>
        </is>
      </c>
      <c r="X130" t="inlineStr">
        <is>
          <t/>
        </is>
      </c>
      <c r="Y130" t="inlineStr">
        <is>
          <t/>
        </is>
      </c>
      <c r="Z130" s="2" t="inlineStr">
        <is>
          <t>river continuity</t>
        </is>
      </c>
      <c r="AA130" s="2" t="inlineStr">
        <is>
          <t>3</t>
        </is>
      </c>
      <c r="AB130" s="2" t="inlineStr">
        <is>
          <t/>
        </is>
      </c>
      <c r="AC130" t="inlineStr">
        <is>
          <t>possibility for water, sediments, aquatic fauna to pass freely in the upstream and downstream directions along the river (&lt;i&gt;longitudinal continuity&lt;/i&gt; [ &lt;a href="/entry/result/3599041/en" id="ENTRY_TO_ENTRY_CONVERTER" target="_blank"&gt;IATE:3599041/EN&lt;/a&gt; ]) and laterally with the floodplain (&lt;i&gt;lateral continuity&lt;/i&gt; [ &lt;a href="/entry/result/3599042/en" id="ENTRY_TO_ENTRY_CONVERTER" target="_blank"&gt;IATE:3599042/EN&lt;/a&gt; ]) and in a vertical direction (from river interstitial area and groundwater)</t>
        </is>
      </c>
      <c r="AD130" s="2" t="inlineStr">
        <is>
          <t>continuidad de los ríos|
continuidad fluvial</t>
        </is>
      </c>
      <c r="AE130" s="2" t="inlineStr">
        <is>
          <t>3|
3</t>
        </is>
      </c>
      <c r="AF130" s="2" t="inlineStr">
        <is>
          <t xml:space="preserve">|
</t>
        </is>
      </c>
      <c r="AG130" t="inlineStr">
        <is>
          <t>El conjunto de la &lt;a href="https://iate.europa.eu/entry/result/3599041/es" target="_blank"&gt;continuidad longitudinal&lt;/a&gt;, esto es, los flujos de agua, sedimentos, nutrientes, materia orgánica y 
organismos que se da en un río en el que no existen obstáculos o 
barreras transversales, como presas y azudes, la
	&lt;a href="https://iate.europa.eu/entry/result/3599042/es" target="_blank"&gt;conectividad lateral&lt;/a&gt;, del río con su llanura de inundación y
	conectividad vertical, entre el lecho y el subsuelo</t>
        </is>
      </c>
      <c r="AH130" t="inlineStr">
        <is>
          <t/>
        </is>
      </c>
      <c r="AI130" t="inlineStr">
        <is>
          <t/>
        </is>
      </c>
      <c r="AJ130" t="inlineStr">
        <is>
          <t/>
        </is>
      </c>
      <c r="AK130" t="inlineStr">
        <is>
          <t/>
        </is>
      </c>
      <c r="AL130" s="2" t="inlineStr">
        <is>
          <t>jokien ekologinen jatkumo|
joen esteettömyys</t>
        </is>
      </c>
      <c r="AM130" s="2" t="inlineStr">
        <is>
          <t>2|
2</t>
        </is>
      </c>
      <c r="AN130" s="2" t="inlineStr">
        <is>
          <t xml:space="preserve">|
</t>
        </is>
      </c>
      <c r="AO130" t="inlineStr">
        <is>
          <t>vesieliöiden mahdollisuus liikkua joessa esteettömästi</t>
        </is>
      </c>
      <c r="AP130" s="2" t="inlineStr">
        <is>
          <t>continuité de la rivière</t>
        </is>
      </c>
      <c r="AQ130" s="2" t="inlineStr">
        <is>
          <t>2</t>
        </is>
      </c>
      <c r="AR130" s="2" t="inlineStr">
        <is>
          <t/>
        </is>
      </c>
      <c r="AS130" t="inlineStr">
        <is>
          <t/>
        </is>
      </c>
      <c r="AT130" t="inlineStr">
        <is>
          <t/>
        </is>
      </c>
      <c r="AU130" t="inlineStr">
        <is>
          <t/>
        </is>
      </c>
      <c r="AV130" t="inlineStr">
        <is>
          <t/>
        </is>
      </c>
      <c r="AW130" t="inlineStr">
        <is>
          <t/>
        </is>
      </c>
      <c r="AX130" s="2" t="inlineStr">
        <is>
          <t>kontinuitet rijeka</t>
        </is>
      </c>
      <c r="AY130" s="2" t="inlineStr">
        <is>
          <t>2</t>
        </is>
      </c>
      <c r="AZ130" s="2" t="inlineStr">
        <is>
          <t/>
        </is>
      </c>
      <c r="BA130" t="inlineStr">
        <is>
          <t/>
        </is>
      </c>
      <c r="BB130" t="inlineStr">
        <is>
          <t/>
        </is>
      </c>
      <c r="BC130" t="inlineStr">
        <is>
          <t/>
        </is>
      </c>
      <c r="BD130" t="inlineStr">
        <is>
          <t/>
        </is>
      </c>
      <c r="BE130" t="inlineStr">
        <is>
          <t/>
        </is>
      </c>
      <c r="BF130" s="2" t="inlineStr">
        <is>
          <t>continuità fluviale</t>
        </is>
      </c>
      <c r="BG130" s="2" t="inlineStr">
        <is>
          <t>2</t>
        </is>
      </c>
      <c r="BH130" s="2" t="inlineStr">
        <is>
          <t/>
        </is>
      </c>
      <c r="BI130" t="inlineStr">
        <is>
          <t/>
        </is>
      </c>
      <c r="BJ130" s="2" t="inlineStr">
        <is>
          <t>upės vientisumas|
upės nepertraukiamumas</t>
        </is>
      </c>
      <c r="BK130" s="2" t="inlineStr">
        <is>
          <t>3|
2</t>
        </is>
      </c>
      <c r="BL130" s="2" t="inlineStr">
        <is>
          <t xml:space="preserve">|
</t>
        </is>
      </c>
      <c r="BM130" t="inlineStr">
        <is>
          <t/>
        </is>
      </c>
      <c r="BN130" s="2" t="inlineStr">
        <is>
          <t>upes nepārtrauktība</t>
        </is>
      </c>
      <c r="BO130" s="2" t="inlineStr">
        <is>
          <t>3</t>
        </is>
      </c>
      <c r="BP130" s="2" t="inlineStr">
        <is>
          <t/>
        </is>
      </c>
      <c r="BQ130" t="inlineStr">
        <is>
          <t/>
        </is>
      </c>
      <c r="BR130" t="inlineStr">
        <is>
          <t/>
        </is>
      </c>
      <c r="BS130" t="inlineStr">
        <is>
          <t/>
        </is>
      </c>
      <c r="BT130" t="inlineStr">
        <is>
          <t/>
        </is>
      </c>
      <c r="BU130" t="inlineStr">
        <is>
          <t/>
        </is>
      </c>
      <c r="BV130" t="inlineStr">
        <is>
          <t/>
        </is>
      </c>
      <c r="BW130" t="inlineStr">
        <is>
          <t/>
        </is>
      </c>
      <c r="BX130" t="inlineStr">
        <is>
          <t/>
        </is>
      </c>
      <c r="BY130" t="inlineStr">
        <is>
          <t/>
        </is>
      </c>
      <c r="BZ130" s="2" t="inlineStr">
        <is>
          <t>ciągłość rzeki</t>
        </is>
      </c>
      <c r="CA130" s="2" t="inlineStr">
        <is>
          <t>3</t>
        </is>
      </c>
      <c r="CB130" s="2" t="inlineStr">
        <is>
          <t/>
        </is>
      </c>
      <c r="CC130" t="inlineStr">
        <is>
          <t/>
        </is>
      </c>
      <c r="CD130" s="2" t="inlineStr">
        <is>
          <t>continuidade do rio|
continuidade fluvial</t>
        </is>
      </c>
      <c r="CE130" s="2" t="inlineStr">
        <is>
          <t>3|
3</t>
        </is>
      </c>
      <c r="CF130" s="2" t="inlineStr">
        <is>
          <t xml:space="preserve">|
</t>
        </is>
      </c>
      <c r="CG130" t="inlineStr">
        <is>
          <t/>
        </is>
      </c>
      <c r="CH130" s="2" t="inlineStr">
        <is>
          <t>continuitate a râurilor</t>
        </is>
      </c>
      <c r="CI130" s="2" t="inlineStr">
        <is>
          <t>3</t>
        </is>
      </c>
      <c r="CJ130" s="2" t="inlineStr">
        <is>
          <t/>
        </is>
      </c>
      <c r="CK130" t="inlineStr">
        <is>
          <t/>
        </is>
      </c>
      <c r="CL130" s="2" t="inlineStr">
        <is>
          <t>priechodnosť riek|
priechodnosť rieky</t>
        </is>
      </c>
      <c r="CM130" s="2" t="inlineStr">
        <is>
          <t>3|
3</t>
        </is>
      </c>
      <c r="CN130" s="2" t="inlineStr">
        <is>
          <t xml:space="preserve">|
</t>
        </is>
      </c>
      <c r="CO130" t="inlineStr">
        <is>
          <t/>
        </is>
      </c>
      <c r="CP130" s="2" t="inlineStr">
        <is>
          <t>prehodnost reke|
kontinuiteta toka</t>
        </is>
      </c>
      <c r="CQ130" s="2" t="inlineStr">
        <is>
          <t>3|
3</t>
        </is>
      </c>
      <c r="CR130" s="2" t="inlineStr">
        <is>
          <t xml:space="preserve">preferred|
</t>
        </is>
      </c>
      <c r="CS130" t="inlineStr">
        <is>
          <t>možnost neoviranega vzdolžnega, prečnega in navpičnega prehoda vode, usedlin, vodnega živalstva v reki</t>
        </is>
      </c>
      <c r="CT130" t="inlineStr">
        <is>
          <t/>
        </is>
      </c>
      <c r="CU130" t="inlineStr">
        <is>
          <t/>
        </is>
      </c>
      <c r="CV130" t="inlineStr">
        <is>
          <t/>
        </is>
      </c>
      <c r="CW130" t="inlineStr">
        <is>
          <t/>
        </is>
      </c>
    </row>
    <row r="131">
      <c r="A131" s="1" t="str">
        <f>HYPERLINK("https://iate.europa.eu/entry/result/1401530/all", "1401530")</f>
        <v>1401530</v>
      </c>
      <c r="B131" t="inlineStr">
        <is>
          <t>ENVIRONMENT</t>
        </is>
      </c>
      <c r="C131" t="inlineStr">
        <is>
          <t>ENVIRONMENT|natural environment|geophysical environment</t>
        </is>
      </c>
      <c r="D131" t="inlineStr">
        <is>
          <t>yes</t>
        </is>
      </c>
      <c r="E131" t="inlineStr">
        <is>
          <t/>
        </is>
      </c>
      <c r="F131" t="inlineStr">
        <is>
          <t/>
        </is>
      </c>
      <c r="G131" t="inlineStr">
        <is>
          <t/>
        </is>
      </c>
      <c r="H131" t="inlineStr">
        <is>
          <t/>
        </is>
      </c>
      <c r="I131" t="inlineStr">
        <is>
          <t/>
        </is>
      </c>
      <c r="J131" s="2" t="inlineStr">
        <is>
          <t>režim průtoku|
vodnost</t>
        </is>
      </c>
      <c r="K131" s="2" t="inlineStr">
        <is>
          <t>3|
3</t>
        </is>
      </c>
      <c r="L131" s="2" t="inlineStr">
        <is>
          <t xml:space="preserve">|
</t>
        </is>
      </c>
      <c r="M131" t="inlineStr">
        <is>
          <t/>
        </is>
      </c>
      <c r="N131" s="2" t="inlineStr">
        <is>
          <t>hydrologisk system|
hydrologisk regime</t>
        </is>
      </c>
      <c r="O131" s="2" t="inlineStr">
        <is>
          <t>3|
4</t>
        </is>
      </c>
      <c r="P131" s="2" t="inlineStr">
        <is>
          <t xml:space="preserve">|
</t>
        </is>
      </c>
      <c r="Q131" t="inlineStr">
        <is>
          <t/>
        </is>
      </c>
      <c r="R131" s="2" t="inlineStr">
        <is>
          <t>Wasserhaushalt</t>
        </is>
      </c>
      <c r="S131" s="2" t="inlineStr">
        <is>
          <t>3</t>
        </is>
      </c>
      <c r="T131" s="2" t="inlineStr">
        <is>
          <t/>
        </is>
      </c>
      <c r="U131" t="inlineStr">
        <is>
          <t/>
        </is>
      </c>
      <c r="V131" s="2" t="inlineStr">
        <is>
          <t>υδρολογικό καθεστώς</t>
        </is>
      </c>
      <c r="W131" s="2" t="inlineStr">
        <is>
          <t>3</t>
        </is>
      </c>
      <c r="X131" s="2" t="inlineStr">
        <is>
          <t/>
        </is>
      </c>
      <c r="Y131" t="inlineStr">
        <is>
          <t/>
        </is>
      </c>
      <c r="Z131" s="2" t="inlineStr">
        <is>
          <t>hydrological regime</t>
        </is>
      </c>
      <c r="AA131" s="2" t="inlineStr">
        <is>
          <t>3</t>
        </is>
      </c>
      <c r="AB131" s="2" t="inlineStr">
        <is>
          <t/>
        </is>
      </c>
      <c r="AC131" t="inlineStr">
        <is>
          <t>quantity and dynamics of flow of a river, and the resultant connection to groundwaters</t>
        </is>
      </c>
      <c r="AD131" s="2" t="inlineStr">
        <is>
          <t>régimen hidrológico</t>
        </is>
      </c>
      <c r="AE131" s="2" t="inlineStr">
        <is>
          <t>3</t>
        </is>
      </c>
      <c r="AF131" s="2" t="inlineStr">
        <is>
          <t/>
        </is>
      </c>
      <c r="AG131" t="inlineStr">
        <is>
          <t>El caudal y la hidrodinámica del río y la conexión resultante a aguas subterráneas.</t>
        </is>
      </c>
      <c r="AH131" t="inlineStr">
        <is>
          <t/>
        </is>
      </c>
      <c r="AI131" t="inlineStr">
        <is>
          <t/>
        </is>
      </c>
      <c r="AJ131" t="inlineStr">
        <is>
          <t/>
        </is>
      </c>
      <c r="AK131" t="inlineStr">
        <is>
          <t/>
        </is>
      </c>
      <c r="AL131" s="2" t="inlineStr">
        <is>
          <t>hydrologinen järjestelmä</t>
        </is>
      </c>
      <c r="AM131" s="2" t="inlineStr">
        <is>
          <t>2</t>
        </is>
      </c>
      <c r="AN131" s="2" t="inlineStr">
        <is>
          <t/>
        </is>
      </c>
      <c r="AO131" t="inlineStr">
        <is>
          <t>tarkoittaa mm. virtauksen määrää ja dynamiikkaa sekä yhteyttä pohjavesimuodostumiin</t>
        </is>
      </c>
      <c r="AP131" s="2" t="inlineStr">
        <is>
          <t>régime hydraulique|
régime hydrologique</t>
        </is>
      </c>
      <c r="AQ131" s="2" t="inlineStr">
        <is>
          <t>3|
1</t>
        </is>
      </c>
      <c r="AR131" s="2" t="inlineStr">
        <is>
          <t xml:space="preserve">|
</t>
        </is>
      </c>
      <c r="AS131" t="inlineStr">
        <is>
          <t/>
        </is>
      </c>
      <c r="AT131" t="inlineStr">
        <is>
          <t/>
        </is>
      </c>
      <c r="AU131" t="inlineStr">
        <is>
          <t/>
        </is>
      </c>
      <c r="AV131" t="inlineStr">
        <is>
          <t/>
        </is>
      </c>
      <c r="AW131" t="inlineStr">
        <is>
          <t/>
        </is>
      </c>
      <c r="AX131" t="inlineStr">
        <is>
          <t/>
        </is>
      </c>
      <c r="AY131" t="inlineStr">
        <is>
          <t/>
        </is>
      </c>
      <c r="AZ131" t="inlineStr">
        <is>
          <t/>
        </is>
      </c>
      <c r="BA131" t="inlineStr">
        <is>
          <t/>
        </is>
      </c>
      <c r="BB131" t="inlineStr">
        <is>
          <t/>
        </is>
      </c>
      <c r="BC131" t="inlineStr">
        <is>
          <t/>
        </is>
      </c>
      <c r="BD131" t="inlineStr">
        <is>
          <t/>
        </is>
      </c>
      <c r="BE131" t="inlineStr">
        <is>
          <t/>
        </is>
      </c>
      <c r="BF131" s="2" t="inlineStr">
        <is>
          <t>regime idraulico</t>
        </is>
      </c>
      <c r="BG131" s="2" t="inlineStr">
        <is>
          <t>3</t>
        </is>
      </c>
      <c r="BH131" s="2" t="inlineStr">
        <is>
          <t/>
        </is>
      </c>
      <c r="BI131" t="inlineStr">
        <is>
          <t/>
        </is>
      </c>
      <c r="BJ131" s="2" t="inlineStr">
        <is>
          <t>hidrologinis režimas</t>
        </is>
      </c>
      <c r="BK131" s="2" t="inlineStr">
        <is>
          <t>3</t>
        </is>
      </c>
      <c r="BL131" s="2" t="inlineStr">
        <is>
          <t/>
        </is>
      </c>
      <c r="BM131" t="inlineStr">
        <is>
          <t/>
        </is>
      </c>
      <c r="BN131" t="inlineStr">
        <is>
          <t/>
        </is>
      </c>
      <c r="BO131" t="inlineStr">
        <is>
          <t/>
        </is>
      </c>
      <c r="BP131" t="inlineStr">
        <is>
          <t/>
        </is>
      </c>
      <c r="BQ131" t="inlineStr">
        <is>
          <t/>
        </is>
      </c>
      <c r="BR131" t="inlineStr">
        <is>
          <t/>
        </is>
      </c>
      <c r="BS131" t="inlineStr">
        <is>
          <t/>
        </is>
      </c>
      <c r="BT131" t="inlineStr">
        <is>
          <t/>
        </is>
      </c>
      <c r="BU131" t="inlineStr">
        <is>
          <t/>
        </is>
      </c>
      <c r="BV131" s="2" t="inlineStr">
        <is>
          <t>waterhuishouding</t>
        </is>
      </c>
      <c r="BW131" s="2" t="inlineStr">
        <is>
          <t>3</t>
        </is>
      </c>
      <c r="BX131" s="2" t="inlineStr">
        <is>
          <t/>
        </is>
      </c>
      <c r="BY131" t="inlineStr">
        <is>
          <t>de wijze waarop water. Het in een bepaald gebied worden opgenomen, zich verplaatst, en gebruikt, verbruikt en afgevoerd wordt. In de meeste gevallen wordt dit beïnvloed door menselijk handelen.</t>
        </is>
      </c>
      <c r="BZ131" t="inlineStr">
        <is>
          <t/>
        </is>
      </c>
      <c r="CA131" t="inlineStr">
        <is>
          <t/>
        </is>
      </c>
      <c r="CB131" t="inlineStr">
        <is>
          <t/>
        </is>
      </c>
      <c r="CC131" t="inlineStr">
        <is>
          <t/>
        </is>
      </c>
      <c r="CD131" s="2" t="inlineStr">
        <is>
          <t>regime hidráulico</t>
        </is>
      </c>
      <c r="CE131" s="2" t="inlineStr">
        <is>
          <t>3</t>
        </is>
      </c>
      <c r="CF131" s="2" t="inlineStr">
        <is>
          <t/>
        </is>
      </c>
      <c r="CG131" t="inlineStr">
        <is>
          <t/>
        </is>
      </c>
      <c r="CH131" t="inlineStr">
        <is>
          <t/>
        </is>
      </c>
      <c r="CI131" t="inlineStr">
        <is>
          <t/>
        </is>
      </c>
      <c r="CJ131" t="inlineStr">
        <is>
          <t/>
        </is>
      </c>
      <c r="CK131" t="inlineStr">
        <is>
          <t/>
        </is>
      </c>
      <c r="CL131" t="inlineStr">
        <is>
          <t/>
        </is>
      </c>
      <c r="CM131" t="inlineStr">
        <is>
          <t/>
        </is>
      </c>
      <c r="CN131" t="inlineStr">
        <is>
          <t/>
        </is>
      </c>
      <c r="CO131" t="inlineStr">
        <is>
          <t/>
        </is>
      </c>
      <c r="CP131" s="2" t="inlineStr">
        <is>
          <t>hidrološki režim</t>
        </is>
      </c>
      <c r="CQ131" s="2" t="inlineStr">
        <is>
          <t>3</t>
        </is>
      </c>
      <c r="CR131" s="2" t="inlineStr">
        <is>
          <t/>
        </is>
      </c>
      <c r="CS131" t="inlineStr">
        <is>
          <t>količina in dinamika rečnega toka, nivo gladine, zadrževalni čas ter posledična povezava s podzemnimi vodami</t>
        </is>
      </c>
      <c r="CT131" s="2" t="inlineStr">
        <is>
          <t>hydrologiskt system</t>
        </is>
      </c>
      <c r="CU131" s="2" t="inlineStr">
        <is>
          <t>3</t>
        </is>
      </c>
      <c r="CV131" s="2" t="inlineStr">
        <is>
          <t/>
        </is>
      </c>
      <c r="CW131" t="inlineStr">
        <is>
          <t/>
        </is>
      </c>
    </row>
    <row r="132">
      <c r="A132" s="1" t="str">
        <f>HYPERLINK("https://iate.europa.eu/entry/result/1110047/all", "1110047")</f>
        <v>1110047</v>
      </c>
      <c r="B132" t="inlineStr">
        <is>
          <t>SCIENCE</t>
        </is>
      </c>
      <c r="C132" t="inlineStr">
        <is>
          <t>SCIENCE|natural and applied sciences|earth sciences|geography|geographical information system</t>
        </is>
      </c>
      <c r="D132" t="inlineStr">
        <is>
          <t>yes</t>
        </is>
      </c>
      <c r="E132" t="inlineStr">
        <is>
          <t/>
        </is>
      </c>
      <c r="F132" s="2" t="inlineStr">
        <is>
          <t>географска информационна система|
ГИС</t>
        </is>
      </c>
      <c r="G132" s="2" t="inlineStr">
        <is>
          <t>3|
3</t>
        </is>
      </c>
      <c r="H132" s="2" t="inlineStr">
        <is>
          <t xml:space="preserve">|
</t>
        </is>
      </c>
      <c r="I132" t="inlineStr">
        <is>
          <t>система, която включва хардуер, софтуер и данни за отразяване, управление, анализиране и показване на всякакви видове организирана на географски принцип информация</t>
        </is>
      </c>
      <c r="J132" s="2" t="inlineStr">
        <is>
          <t>geografický informační systém</t>
        </is>
      </c>
      <c r="K132" s="2" t="inlineStr">
        <is>
          <t>3</t>
        </is>
      </c>
      <c r="L132" s="2" t="inlineStr">
        <is>
          <t/>
        </is>
      </c>
      <c r="M132" t="inlineStr">
        <is>
          <t>systém, který zahrnuje hardware, software a data a slouží k získávání, správě, analýze a zobrazení všech informací geografického charakteru</t>
        </is>
      </c>
      <c r="N132" s="2" t="inlineStr">
        <is>
          <t>geografisk informationssystem|
GIS|
geografisk informationssystem (GIS)</t>
        </is>
      </c>
      <c r="O132" s="2" t="inlineStr">
        <is>
          <t>3|
3|
3</t>
        </is>
      </c>
      <c r="P132" s="2" t="inlineStr">
        <is>
          <t xml:space="preserve">|
|
</t>
        </is>
      </c>
      <c r="Q132" t="inlineStr">
        <is>
          <t>1) Systemet består af et elektronisk kort, hvor forskellige slags oplysninger kan plottes ind. Det anvendes bl.a. af politiet til geografiske kriminalitetsanalyser. 2) it-system, der omfatter hardware, software og data til lagring, forvaltning, analyse og præsentation af alle former for stedfæstet, dvs. geografisk koordinatsat, information</t>
        </is>
      </c>
      <c r="R132" s="2" t="inlineStr">
        <is>
          <t>geographisches Informationssystem|
GIS|
Geoinformationssystem|
geografisches Informationssystem</t>
        </is>
      </c>
      <c r="S132" s="2" t="inlineStr">
        <is>
          <t>3|
3|
3|
3</t>
        </is>
      </c>
      <c r="T132" s="2" t="inlineStr">
        <is>
          <t xml:space="preserve">|
|
|
</t>
        </is>
      </c>
      <c r="U132" t="inlineStr">
        <is>
          <t>Datenbank, in der unterschiedliche Informationen wie Bevölkerungszahlen, Höhenlage, Bebauung, Strassennetze oder Abwasserrohre gespeichert und konsequent in Bezug mit dem Raum gesetzt, also "verortet" sind</t>
        </is>
      </c>
      <c r="V132" s="2" t="inlineStr">
        <is>
          <t>Γεωγραφικό Πληροφοριακό Σύστημα|
σύστημα γεωγραφικών πληροφοριών|
GIS|
γεωγραφικό σύστημα πληροφοριών' γεωγραφικό πληροφοριακό σύστημα</t>
        </is>
      </c>
      <c r="W132" s="2" t="inlineStr">
        <is>
          <t>3|
3|
3|
3</t>
        </is>
      </c>
      <c r="X132" s="2" t="inlineStr">
        <is>
          <t xml:space="preserve">|
|
|
</t>
        </is>
      </c>
      <c r="Y132" t="inlineStr">
        <is>
          <t>σύστημα που μας επιτρέπει να απεικονίσουμε σε ηλεκτρονικό χάρτη στοιχεία όπως δρόμους ,λιμάνια, αεροδρόμια, έργα ύδρευσης, αποχέτευσης,υδάτινου δυναμικού κ.λπ.</t>
        </is>
      </c>
      <c r="Z132" s="2" t="inlineStr">
        <is>
          <t>Geographic Information System|
GIS|
geographical information system</t>
        </is>
      </c>
      <c r="AA132" s="2" t="inlineStr">
        <is>
          <t>3|
3|
1</t>
        </is>
      </c>
      <c r="AB132" s="2" t="inlineStr">
        <is>
          <t xml:space="preserve">|
|
</t>
        </is>
      </c>
      <c r="AC132" t="inlineStr">
        <is>
          <t>computer system that analyses and displays geographically referenced 
information</t>
        </is>
      </c>
      <c r="AD132" s="2" t="inlineStr">
        <is>
          <t>sistema de información geográfica|
SIG|
GIS</t>
        </is>
      </c>
      <c r="AE132" s="2" t="inlineStr">
        <is>
          <t>3|
3|
3</t>
        </is>
      </c>
      <c r="AF132" s="2" t="inlineStr">
        <is>
          <t xml:space="preserve">|
|
</t>
        </is>
      </c>
      <c r="AG132" t="inlineStr">
        <is>
          <t>Sistema que crea, administra, analiza y representa cartográficamente todo tipo de datos.</t>
        </is>
      </c>
      <c r="AH132" s="2" t="inlineStr">
        <is>
          <t>kohateabesüsteem|
geoinfosüsteem</t>
        </is>
      </c>
      <c r="AI132" s="2" t="inlineStr">
        <is>
          <t>3|
3</t>
        </is>
      </c>
      <c r="AJ132" s="2" t="inlineStr">
        <is>
          <t xml:space="preserve">|
</t>
        </is>
      </c>
      <c r="AK132" t="inlineStr">
        <is>
          <t>süsteem, mis hõlmab riistvara, tarkvara ning andmeid iga liiki geograafilise teabe kogumiseks, haldamiseks, analüüsimiseks ja esitamiseks</t>
        </is>
      </c>
      <c r="AL132" s="2" t="inlineStr">
        <is>
          <t>paikkatietojärjestelmä|
GIS|
maantieteellinen informaatiojärjestelmä</t>
        </is>
      </c>
      <c r="AM132" s="2" t="inlineStr">
        <is>
          <t>3|
3|
3</t>
        </is>
      </c>
      <c r="AN132" s="2" t="inlineStr">
        <is>
          <t xml:space="preserve">|
|
</t>
        </is>
      </c>
      <c r="AO132" t="inlineStr">
        <is>
          <t>tietokonepohjainen tietojärjestelmä, jolla voidaan tuottaa, tallentaa, analysoida ja esittää paikkatietoa</t>
        </is>
      </c>
      <c r="AP132" s="2" t="inlineStr">
        <is>
          <t>système d'information géographique|
SIG</t>
        </is>
      </c>
      <c r="AQ132" s="2" t="inlineStr">
        <is>
          <t>3|
3</t>
        </is>
      </c>
      <c r="AR132" s="2" t="inlineStr">
        <is>
          <t xml:space="preserve">|
</t>
        </is>
      </c>
      <c r="AS132" t="inlineStr">
        <is>
          <t>1) 1) technologie de traitement, d'analyse spatiale et de présentation d'informations numériques se rapportant à une position sur la terre 2) système d'information capable d'entrer, de traiter, d'analyser et de présenter visuellement des données géographiques à l'appui des prises de décisions 2) système informatique qui intègre le matériel, les programmes et les données nécessaires à la collecte, la gestion, l'analyse et la diffusion d'informations géographiques déterminées</t>
        </is>
      </c>
      <c r="AT132" s="2" t="inlineStr">
        <is>
          <t>GIS|
córas faisnéise geografaí</t>
        </is>
      </c>
      <c r="AU132" s="2" t="inlineStr">
        <is>
          <t>3|
3</t>
        </is>
      </c>
      <c r="AV132" s="2" t="inlineStr">
        <is>
          <t xml:space="preserve">|
</t>
        </is>
      </c>
      <c r="AW132" t="inlineStr">
        <is>
          <t>córas
 ríomhaireachta atá in ann faisnéis ina bhfuil tagairtí geografacha a
 ghabháil, a stóráil, a anailísiú agus a thaispeáint</t>
        </is>
      </c>
      <c r="AX132" t="inlineStr">
        <is>
          <t/>
        </is>
      </c>
      <c r="AY132" t="inlineStr">
        <is>
          <t/>
        </is>
      </c>
      <c r="AZ132" t="inlineStr">
        <is>
          <t/>
        </is>
      </c>
      <c r="BA132" t="inlineStr">
        <is>
          <t/>
        </is>
      </c>
      <c r="BB132" s="2" t="inlineStr">
        <is>
          <t>földrajzi információs rendszer</t>
        </is>
      </c>
      <c r="BC132" s="2" t="inlineStr">
        <is>
          <t>4</t>
        </is>
      </c>
      <c r="BD132" s="2" t="inlineStr">
        <is>
          <t/>
        </is>
      </c>
      <c r="BE132" t="inlineStr">
        <is>
          <t>A térinformatika eszköze, amellyel a földrajzi helyhez köthető adatokat tartalmazó adatbázisból információk vezethetők le. Technikáját tekintve olyan számítógépes rendszer, melyet a földrajzi helyhez kapcsolódó adatok gyűjtésére, tárolására, kezelésére, elemzésére, a levezetett információk megjelenítésére, a földrajzi jelenségek megfigyelésére, modellezésére dolgoztak ki.</t>
        </is>
      </c>
      <c r="BF132" s="2" t="inlineStr">
        <is>
          <t>sistema di informazione geografica|
SIG|
geographical information system|
GIS|
sistema di informazione geografica (SIG)</t>
        </is>
      </c>
      <c r="BG132" s="2" t="inlineStr">
        <is>
          <t>3|
3|
3|
3|
3</t>
        </is>
      </c>
      <c r="BH132" s="2" t="inlineStr">
        <is>
          <t xml:space="preserve">|
|
|
|
</t>
        </is>
      </c>
      <c r="BI132" t="inlineStr">
        <is>
          <t>1) è un insieme complesso di componenti hardware, software, umane e intellettive per acquisire, trattare, analizzare, immagazzinare e restituire in forma digitale, grafica e alfanumerica, dati di qualsiasi tipo riferiti ad un territorio. Si tratta cioè dell'evoluzione informatica delle carte tematiche, con il vantaggio del formato elettronico che ne permette un più facile aggiornamento 2) sistema che integra hardware, software e dati allo scopo di raccogliere, trattare, analizzare e visualizzare ogni tipo di informazione con riferimenti geografici</t>
        </is>
      </c>
      <c r="BJ132" s="2" t="inlineStr">
        <is>
          <t>geografinė informacinė sistema|
GIS</t>
        </is>
      </c>
      <c r="BK132" s="2" t="inlineStr">
        <is>
          <t>4|
4</t>
        </is>
      </c>
      <c r="BL132" s="2" t="inlineStr">
        <is>
          <t xml:space="preserve">|
</t>
        </is>
      </c>
      <c r="BM132" t="inlineStr">
        <is>
          <t>1) Geografinių objektų, jų charakteristikų ir kitos informacijos apie Žemę kaupimo, tvarkymo, apdorojimo, laikymo, paieškos ir pateikimo kompiuterizuota informacinė sistema projektavimo, modeliavimo, analizės, mokslo ir kitoms reikmėms. 2) aparatinę ir programinę įrangą bei duomenis apimanti visų rūšių geografinės informacijos kaupimo, tvarkymo, analizės ir pateikimo sistema</t>
        </is>
      </c>
      <c r="BN132" t="inlineStr">
        <is>
          <t/>
        </is>
      </c>
      <c r="BO132" t="inlineStr">
        <is>
          <t/>
        </is>
      </c>
      <c r="BP132" t="inlineStr">
        <is>
          <t/>
        </is>
      </c>
      <c r="BQ132" t="inlineStr">
        <is>
          <t/>
        </is>
      </c>
      <c r="BR132" s="2" t="inlineStr">
        <is>
          <t>sistema ta' informazzjoni ġeografika|
GIS</t>
        </is>
      </c>
      <c r="BS132" s="2" t="inlineStr">
        <is>
          <t>3|
3</t>
        </is>
      </c>
      <c r="BT132" s="2" t="inlineStr">
        <is>
          <t xml:space="preserve">|
</t>
        </is>
      </c>
      <c r="BU132" t="inlineStr">
        <is>
          <t>sistema ta' ħardwer, softwer u proċeduri mfasslin biex jgħinu fil-ġbir, immaniġġjar, analiżi, mudellar u turija viżiva ta' data referenzjata b'mod spazjali</t>
        </is>
      </c>
      <c r="BV132" s="2" t="inlineStr">
        <is>
          <t>geografisch informatiesysteem|
GIS</t>
        </is>
      </c>
      <c r="BW132" s="2" t="inlineStr">
        <is>
          <t>3|
3</t>
        </is>
      </c>
      <c r="BX132" s="2" t="inlineStr">
        <is>
          <t xml:space="preserve">|
</t>
        </is>
      </c>
      <c r="BY132" t="inlineStr">
        <is>
          <t>geheel van invoer en digitale opslag van (vele) bodemkundige gegevens, bewerking ervan en presentatie van de uitslag (als landkaart of tabel) ten behoeve van de inrichting en het beheer van het landelijk gebied (in een gemeente, regio enz.)</t>
        </is>
      </c>
      <c r="BZ132" s="2" t="inlineStr">
        <is>
          <t>system informacji geograficznej|
GIS</t>
        </is>
      </c>
      <c r="CA132" s="2" t="inlineStr">
        <is>
          <t>3|
3</t>
        </is>
      </c>
      <c r="CB132" s="2" t="inlineStr">
        <is>
          <t xml:space="preserve">|
</t>
        </is>
      </c>
      <c r="CC132" t="inlineStr">
        <is>
          <t>techniki skomputeryzowanego systemu informacji geograficznej</t>
        </is>
      </c>
      <c r="CD132" s="2" t="inlineStr">
        <is>
          <t>sistema de informação geográfica|
SIG</t>
        </is>
      </c>
      <c r="CE132" s="2" t="inlineStr">
        <is>
          <t>3|
3</t>
        </is>
      </c>
      <c r="CF132" s="2" t="inlineStr">
        <is>
          <t xml:space="preserve">|
</t>
        </is>
      </c>
      <c r="CG132" t="inlineStr">
        <is>
          <t>Sistema informático capaz de capturar, armazenar, analisar e exibir informação georreferenciada.</t>
        </is>
      </c>
      <c r="CH132" s="2" t="inlineStr">
        <is>
          <t>sistem de informații geografice|
GIS</t>
        </is>
      </c>
      <c r="CI132" s="2" t="inlineStr">
        <is>
          <t>3|
3</t>
        </is>
      </c>
      <c r="CJ132" s="2" t="inlineStr">
        <is>
          <t xml:space="preserve">|
</t>
        </is>
      </c>
      <c r="CK132" t="inlineStr">
        <is>
          <t>sistem informatic creat pentru a prelucra date referitoare la un obiect, acesta fiind definit prin pozitia geograficǎ și având un set de caracteristici asociate (date descriptive) care sunt grupate în baza de date; sistemul implică utilizarea unor combinații de hărți digitale și a unor date georeferențiate</t>
        </is>
      </c>
      <c r="CL132" s="2" t="inlineStr">
        <is>
          <t>geografický informačný systém|
GIS</t>
        </is>
      </c>
      <c r="CM132" s="2" t="inlineStr">
        <is>
          <t>3|
3</t>
        </is>
      </c>
      <c r="CN132" s="2" t="inlineStr">
        <is>
          <t xml:space="preserve">|
</t>
        </is>
      </c>
      <c r="CO132" t="inlineStr">
        <is>
          <t>1) informačný systém na získavanie, ukladanie, analyzovanie a manažovanie dát a príslušných vlastností, ktoré sú priestorovo viazané k Zemi 2) systém, ktorý využíva hardvér, softvér a údaje s cieľom zachytiť, spravovať, analyzovať a zobrazovať všetky geografické informácie</t>
        </is>
      </c>
      <c r="CP132" s="2" t="inlineStr">
        <is>
          <t>geografski informacijski sistem</t>
        </is>
      </c>
      <c r="CQ132" s="2" t="inlineStr">
        <is>
          <t>3</t>
        </is>
      </c>
      <c r="CR132" s="2" t="inlineStr">
        <is>
          <t/>
        </is>
      </c>
      <c r="CS132" t="inlineStr">
        <is>
          <t>računalniško podprt podatkovno procesni sistem za učinkovito zajemanje, shranjevanje, vzdrževanje, obdelavo, analize, porazdeljevanje in prikazovanje prostorskih (geografskih) podatkov</t>
        </is>
      </c>
      <c r="CT132" s="2" t="inlineStr">
        <is>
          <t>geografiskt informationssystem|
GIS</t>
        </is>
      </c>
      <c r="CU132" s="2" t="inlineStr">
        <is>
          <t>3|
3</t>
        </is>
      </c>
      <c r="CV132" s="2" t="inlineStr">
        <is>
          <t xml:space="preserve">|
</t>
        </is>
      </c>
      <c r="CW132" t="inlineStr">
        <is>
          <t/>
        </is>
      </c>
    </row>
    <row r="133">
      <c r="A133" s="1" t="str">
        <f>HYPERLINK("https://iate.europa.eu/entry/result/1626115/all", "1626115")</f>
        <v>1626115</v>
      </c>
      <c r="B133" t="inlineStr">
        <is>
          <t>ENVIRONMENT</t>
        </is>
      </c>
      <c r="C133" t="inlineStr">
        <is>
          <t>ENVIRONMENT|natural environment|physical environment</t>
        </is>
      </c>
      <c r="D133" t="inlineStr">
        <is>
          <t>no</t>
        </is>
      </c>
      <c r="E133" t="inlineStr">
        <is>
          <t/>
        </is>
      </c>
      <c r="F133" t="inlineStr">
        <is>
          <t/>
        </is>
      </c>
      <c r="G133" t="inlineStr">
        <is>
          <t/>
        </is>
      </c>
      <c r="H133" t="inlineStr">
        <is>
          <t/>
        </is>
      </c>
      <c r="I133" t="inlineStr">
        <is>
          <t/>
        </is>
      </c>
      <c r="J133" t="inlineStr">
        <is>
          <t/>
        </is>
      </c>
      <c r="K133" t="inlineStr">
        <is>
          <t/>
        </is>
      </c>
      <c r="L133" t="inlineStr">
        <is>
          <t/>
        </is>
      </c>
      <c r="M133" t="inlineStr">
        <is>
          <t/>
        </is>
      </c>
      <c r="N133" s="2" t="inlineStr">
        <is>
          <t>økosystem på land|
terrestrisk økosystem|
landøkosystem</t>
        </is>
      </c>
      <c r="O133" s="2" t="inlineStr">
        <is>
          <t>3|
3|
4</t>
        </is>
      </c>
      <c r="P133" s="2" t="inlineStr">
        <is>
          <t xml:space="preserve">|
|
</t>
        </is>
      </c>
      <c r="Q133" t="inlineStr">
        <is>
          <t/>
        </is>
      </c>
      <c r="R133" s="2" t="inlineStr">
        <is>
          <t>Land-Ökosystem|
terrestrisches Ökosystem|
Landökosystem|
Ökosystem auf dem Land</t>
        </is>
      </c>
      <c r="S133" s="2" t="inlineStr">
        <is>
          <t>3|
3|
3|
3</t>
        </is>
      </c>
      <c r="T133" s="2" t="inlineStr">
        <is>
          <t xml:space="preserve">|
|
|
</t>
        </is>
      </c>
      <c r="U133" t="inlineStr">
        <is>
          <t>räumliches Wirkungsgefüge aus Lebewesen und Umweltgegebenheiten, das zur Selbstregulierung befähigt ist</t>
        </is>
      </c>
      <c r="V133" s="2" t="inlineStr">
        <is>
          <t>γήϊνο οικοσύστημα|
χερσαίο οικοσύστημα</t>
        </is>
      </c>
      <c r="W133" s="2" t="inlineStr">
        <is>
          <t>3|
3</t>
        </is>
      </c>
      <c r="X133" s="2" t="inlineStr">
        <is>
          <t xml:space="preserve">|
</t>
        </is>
      </c>
      <c r="Y133" t="inlineStr">
        <is>
          <t/>
        </is>
      </c>
      <c r="Z133" s="2" t="inlineStr">
        <is>
          <t>terrestrial ecosystem</t>
        </is>
      </c>
      <c r="AA133" s="2" t="inlineStr">
        <is>
          <t>3</t>
        </is>
      </c>
      <c r="AB133" s="2" t="inlineStr">
        <is>
          <t/>
        </is>
      </c>
      <c r="AC133" t="inlineStr">
        <is>
          <t>dynamic complex of plant, animal and micro-organism communities and their non-living terrestrial environment interacting as a functional unit</t>
        </is>
      </c>
      <c r="AD133" s="2" t="inlineStr">
        <is>
          <t>bioma|
ecosistema terrestre</t>
        </is>
      </c>
      <c r="AE133" s="2" t="inlineStr">
        <is>
          <t>3|
3</t>
        </is>
      </c>
      <c r="AF133" s="2" t="inlineStr">
        <is>
          <t xml:space="preserve">|
</t>
        </is>
      </c>
      <c r="AG133" t="inlineStr">
        <is>
          <t/>
        </is>
      </c>
      <c r="AH133" t="inlineStr">
        <is>
          <t/>
        </is>
      </c>
      <c r="AI133" t="inlineStr">
        <is>
          <t/>
        </is>
      </c>
      <c r="AJ133" t="inlineStr">
        <is>
          <t/>
        </is>
      </c>
      <c r="AK133" t="inlineStr">
        <is>
          <t/>
        </is>
      </c>
      <c r="AL133" s="2" t="inlineStr">
        <is>
          <t>maaekosysteemi|
maa-alueen ekosysteemi</t>
        </is>
      </c>
      <c r="AM133" s="2" t="inlineStr">
        <is>
          <t>3|
3</t>
        </is>
      </c>
      <c r="AN133" s="2" t="inlineStr">
        <is>
          <t xml:space="preserve">|
</t>
        </is>
      </c>
      <c r="AO133" t="inlineStr">
        <is>
          <t/>
        </is>
      </c>
      <c r="AP133" s="2" t="inlineStr">
        <is>
          <t>écosystème terrestre</t>
        </is>
      </c>
      <c r="AQ133" s="2" t="inlineStr">
        <is>
          <t>3</t>
        </is>
      </c>
      <c r="AR133" s="2" t="inlineStr">
        <is>
          <t/>
        </is>
      </c>
      <c r="AS133" t="inlineStr">
        <is>
          <t>unité écologique de base, formée par le milieu terrestre et les organismes animaux et végétaux qui y vivent</t>
        </is>
      </c>
      <c r="AT133" t="inlineStr">
        <is>
          <t/>
        </is>
      </c>
      <c r="AU133" t="inlineStr">
        <is>
          <t/>
        </is>
      </c>
      <c r="AV133" t="inlineStr">
        <is>
          <t/>
        </is>
      </c>
      <c r="AW133" t="inlineStr">
        <is>
          <t/>
        </is>
      </c>
      <c r="AX133" t="inlineStr">
        <is>
          <t/>
        </is>
      </c>
      <c r="AY133" t="inlineStr">
        <is>
          <t/>
        </is>
      </c>
      <c r="AZ133" t="inlineStr">
        <is>
          <t/>
        </is>
      </c>
      <c r="BA133" t="inlineStr">
        <is>
          <t/>
        </is>
      </c>
      <c r="BB133" t="inlineStr">
        <is>
          <t/>
        </is>
      </c>
      <c r="BC133" t="inlineStr">
        <is>
          <t/>
        </is>
      </c>
      <c r="BD133" t="inlineStr">
        <is>
          <t/>
        </is>
      </c>
      <c r="BE133" t="inlineStr">
        <is>
          <t/>
        </is>
      </c>
      <c r="BF133" s="2" t="inlineStr">
        <is>
          <t>ecosistema terrestre</t>
        </is>
      </c>
      <c r="BG133" s="2" t="inlineStr">
        <is>
          <t>3</t>
        </is>
      </c>
      <c r="BH133" s="2" t="inlineStr">
        <is>
          <t/>
        </is>
      </c>
      <c r="BI133" t="inlineStr">
        <is>
          <t/>
        </is>
      </c>
      <c r="BJ133" s="2" t="inlineStr">
        <is>
          <t>sausunos ekosistema</t>
        </is>
      </c>
      <c r="BK133" s="2" t="inlineStr">
        <is>
          <t>3</t>
        </is>
      </c>
      <c r="BL133" s="2" t="inlineStr">
        <is>
          <t/>
        </is>
      </c>
      <c r="BM133" t="inlineStr">
        <is>
          <t>vandens nepasemtos Žemės paviršiaus dalies ekosistema, kurioje gyvena įvairūs augalai, gyvūnai ir grybai, kartu su abiotine aplinka sudarantys bendrą kompleksą, kuriame vyksta nuolatinė medžiagų ir energijos apytaka</t>
        </is>
      </c>
      <c r="BN133" s="2" t="inlineStr">
        <is>
          <t>sauszemes ekosistēma</t>
        </is>
      </c>
      <c r="BO133" s="2" t="inlineStr">
        <is>
          <t>3</t>
        </is>
      </c>
      <c r="BP133" s="2" t="inlineStr">
        <is>
          <t/>
        </is>
      </c>
      <c r="BQ133" t="inlineStr">
        <is>
          <t>augu, dzīvnieku un mikroorganismu sabiedrību un to nedzīvās sauszemes vides dinamisks komplekss, kurš mijiedarbojas kā funkcionāla vienība</t>
        </is>
      </c>
      <c r="BR133" t="inlineStr">
        <is>
          <t/>
        </is>
      </c>
      <c r="BS133" t="inlineStr">
        <is>
          <t/>
        </is>
      </c>
      <c r="BT133" t="inlineStr">
        <is>
          <t/>
        </is>
      </c>
      <c r="BU133" t="inlineStr">
        <is>
          <t/>
        </is>
      </c>
      <c r="BV133" s="2" t="inlineStr">
        <is>
          <t>ecosysteem van het land|
ecosysteem op het land|
terrestrische ecosysteem|
terrestrisch ecosysteem|
land-ecosysteem|
ecosysteem van de bodem</t>
        </is>
      </c>
      <c r="BW133" s="2" t="inlineStr">
        <is>
          <t>3|
3|
3|
3|
3|
3</t>
        </is>
      </c>
      <c r="BX133" s="2" t="inlineStr">
        <is>
          <t xml:space="preserve">|
|
|
|
|
</t>
        </is>
      </c>
      <c r="BY133" t="inlineStr">
        <is>
          <t/>
        </is>
      </c>
      <c r="BZ133" s="2" t="inlineStr">
        <is>
          <t>ekosystem lądowy</t>
        </is>
      </c>
      <c r="CA133" s="2" t="inlineStr">
        <is>
          <t>3</t>
        </is>
      </c>
      <c r="CB133" s="2" t="inlineStr">
        <is>
          <t/>
        </is>
      </c>
      <c r="CC133" t="inlineStr">
        <is>
          <t/>
        </is>
      </c>
      <c r="CD133" s="2" t="inlineStr">
        <is>
          <t>ecossistema terrestre</t>
        </is>
      </c>
      <c r="CE133" s="2" t="inlineStr">
        <is>
          <t>3</t>
        </is>
      </c>
      <c r="CF133" s="2" t="inlineStr">
        <is>
          <t/>
        </is>
      </c>
      <c r="CG133" t="inlineStr">
        <is>
          <t/>
        </is>
      </c>
      <c r="CH133" t="inlineStr">
        <is>
          <t/>
        </is>
      </c>
      <c r="CI133" t="inlineStr">
        <is>
          <t/>
        </is>
      </c>
      <c r="CJ133" t="inlineStr">
        <is>
          <t/>
        </is>
      </c>
      <c r="CK133" t="inlineStr">
        <is>
          <t/>
        </is>
      </c>
      <c r="CL133" t="inlineStr">
        <is>
          <t/>
        </is>
      </c>
      <c r="CM133" t="inlineStr">
        <is>
          <t/>
        </is>
      </c>
      <c r="CN133" t="inlineStr">
        <is>
          <t/>
        </is>
      </c>
      <c r="CO133" t="inlineStr">
        <is>
          <t/>
        </is>
      </c>
      <c r="CP133" s="2" t="inlineStr">
        <is>
          <t>kopenski ekosistem</t>
        </is>
      </c>
      <c r="CQ133" s="2" t="inlineStr">
        <is>
          <t>3</t>
        </is>
      </c>
      <c r="CR133" s="2" t="inlineStr">
        <is>
          <t/>
        </is>
      </c>
      <c r="CS133" t="inlineStr">
        <is>
          <t>sistem kopenskega okolja</t>
        </is>
      </c>
      <c r="CT133" s="2" t="inlineStr">
        <is>
          <t>terrestra ekosystem|
landbaserat ekosystem|
landekosystem</t>
        </is>
      </c>
      <c r="CU133" s="2" t="inlineStr">
        <is>
          <t>3|
2|
3</t>
        </is>
      </c>
      <c r="CV133" s="2" t="inlineStr">
        <is>
          <t xml:space="preserve">|
|
</t>
        </is>
      </c>
      <c r="CW133" t="inlineStr">
        <is>
          <t/>
        </is>
      </c>
    </row>
    <row r="134">
      <c r="A134" s="1" t="str">
        <f>HYPERLINK("https://iate.europa.eu/entry/result/3541430/all", "3541430")</f>
        <v>3541430</v>
      </c>
      <c r="B134" t="inlineStr">
        <is>
          <t>ENVIRONMENT;AGRICULTURE, FORESTRY AND FISHERIES</t>
        </is>
      </c>
      <c r="C134" t="inlineStr">
        <is>
          <t>ENVIRONMENT|environmental policy;AGRICULTURE, FORESTRY AND FISHERIES|cultivation of agricultural land|land use</t>
        </is>
      </c>
      <c r="D134" t="inlineStr">
        <is>
          <t>yes</t>
        </is>
      </c>
      <c r="E134" t="inlineStr">
        <is>
          <t/>
        </is>
      </c>
      <c r="F134" s="2" t="inlineStr">
        <is>
          <t>възстановяване на влажни зони</t>
        </is>
      </c>
      <c r="G134" s="2" t="inlineStr">
        <is>
          <t>3</t>
        </is>
      </c>
      <c r="H134" s="2" t="inlineStr">
        <is>
          <t/>
        </is>
      </c>
      <c r="I134" t="inlineStr">
        <is>
          <t>Процес на частично или цялостно обръщане на ефекта от причиненото от човека понижаване на нивото на почвената вода на влажни зони с минимална площ 1 хектар и в която присъства органична почва.</t>
        </is>
      </c>
      <c r="J134" s="2" t="inlineStr">
        <is>
          <t>zavodňování</t>
        </is>
      </c>
      <c r="K134" s="2" t="inlineStr">
        <is>
          <t>3</t>
        </is>
      </c>
      <c r="L134" s="2" t="inlineStr">
        <is>
          <t/>
        </is>
      </c>
      <c r="M134" t="inlineStr">
        <is>
          <t>reverze člověkem vyvolaného odvodnění mokřadu</t>
        </is>
      </c>
      <c r="N134" s="2" t="inlineStr">
        <is>
          <t>genopretning af vådområder</t>
        </is>
      </c>
      <c r="O134" s="2" t="inlineStr">
        <is>
          <t>3</t>
        </is>
      </c>
      <c r="P134" s="2" t="inlineStr">
        <is>
          <t/>
        </is>
      </c>
      <c r="Q134" t="inlineStr">
        <is>
          <t>genskabelse af den naturlige hydrologi i vådområder</t>
        </is>
      </c>
      <c r="R134" s="2" t="inlineStr">
        <is>
          <t>Wiederbefeuchtung</t>
        </is>
      </c>
      <c r="S134" s="2" t="inlineStr">
        <is>
          <t>3</t>
        </is>
      </c>
      <c r="T134" s="2" t="inlineStr">
        <is>
          <t/>
        </is>
      </c>
      <c r="U134" t="inlineStr">
        <is>
          <t/>
        </is>
      </c>
      <c r="V134" s="2" t="inlineStr">
        <is>
          <t>επανύγρανση</t>
        </is>
      </c>
      <c r="W134" s="2" t="inlineStr">
        <is>
          <t>3</t>
        </is>
      </c>
      <c r="X134" s="2" t="inlineStr">
        <is>
          <t/>
        </is>
      </c>
      <c r="Y134" t="inlineStr">
        <is>
          <t/>
        </is>
      </c>
      <c r="Z134" s="2" t="inlineStr">
        <is>
          <t>rewetting</t>
        </is>
      </c>
      <c r="AA134" s="2" t="inlineStr">
        <is>
          <t>3</t>
        </is>
      </c>
      <c r="AB134" s="2" t="inlineStr">
        <is>
          <t/>
        </is>
      </c>
      <c r="AC134" t="inlineStr">
        <is>
          <t>direct human-induced partial or total reversal of drainage (where draining is the direct human-induced lowering of the soil water table)</t>
        </is>
      </c>
      <c r="AD134" s="2" t="inlineStr">
        <is>
          <t>rehumidificación</t>
        </is>
      </c>
      <c r="AE134" s="2" t="inlineStr">
        <is>
          <t>3</t>
        </is>
      </c>
      <c r="AF134" s="2" t="inlineStr">
        <is>
          <t/>
        </is>
      </c>
      <c r="AG134" t="inlineStr">
        <is>
          <t>inversión total o parcial, inducida directamente por el hombre, de la acción del drenaje de un antiguo humedal.</t>
        </is>
      </c>
      <c r="AH134" s="2" t="inlineStr">
        <is>
          <t>taassoostamine</t>
        </is>
      </c>
      <c r="AI134" s="2" t="inlineStr">
        <is>
          <t>3</t>
        </is>
      </c>
      <c r="AJ134" s="2" t="inlineStr">
        <is>
          <t/>
        </is>
      </c>
      <c r="AK134" t="inlineStr">
        <is>
          <t>kuivendamise osaline või täielik tagasipööramine otsese inimtegevuse tulemusel</t>
        </is>
      </c>
      <c r="AL134" s="2" t="inlineStr">
        <is>
          <t>uudelleenvettäminen|
ennallistaminen vettämällä</t>
        </is>
      </c>
      <c r="AM134" s="2" t="inlineStr">
        <is>
          <t>3|
3</t>
        </is>
      </c>
      <c r="AN134" s="2" t="inlineStr">
        <is>
          <t xml:space="preserve">|
</t>
        </is>
      </c>
      <c r="AO134" t="inlineStr">
        <is>
          <t/>
        </is>
      </c>
      <c r="AP134" s="2" t="inlineStr">
        <is>
          <t>remise en eau</t>
        </is>
      </c>
      <c r="AQ134" s="2" t="inlineStr">
        <is>
          <t>3</t>
        </is>
      </c>
      <c r="AR134" s="2" t="inlineStr">
        <is>
          <t/>
        </is>
      </c>
      <c r="AS134" t="inlineStr">
        <is>
          <t>inversion partielle ou totale, directement imputable à l'homme, du processus de drainage d'une zone humide</t>
        </is>
      </c>
      <c r="AT134" s="2" t="inlineStr">
        <is>
          <t>athfhliuchadh</t>
        </is>
      </c>
      <c r="AU134" s="2" t="inlineStr">
        <is>
          <t>3</t>
        </is>
      </c>
      <c r="AV134" s="2" t="inlineStr">
        <is>
          <t/>
        </is>
      </c>
      <c r="AW134" t="inlineStr">
        <is>
          <t/>
        </is>
      </c>
      <c r="AX134" t="inlineStr">
        <is>
          <t/>
        </is>
      </c>
      <c r="AY134" t="inlineStr">
        <is>
          <t/>
        </is>
      </c>
      <c r="AZ134" t="inlineStr">
        <is>
          <t/>
        </is>
      </c>
      <c r="BA134" t="inlineStr">
        <is>
          <t/>
        </is>
      </c>
      <c r="BB134" s="2" t="inlineStr">
        <is>
          <t>elárasztással való helyreállítás</t>
        </is>
      </c>
      <c r="BC134" s="2" t="inlineStr">
        <is>
          <t>4</t>
        </is>
      </c>
      <c r="BD134" s="2" t="inlineStr">
        <is>
          <t/>
        </is>
      </c>
      <c r="BE134" t="inlineStr">
        <is>
          <t>vizes élőhely kiszáradásának közvetlen emberi tevékenység hatására bekövetkező részleges vagy teljes visszafordítása</t>
        </is>
      </c>
      <c r="BF134" t="inlineStr">
        <is>
          <t/>
        </is>
      </c>
      <c r="BG134" t="inlineStr">
        <is>
          <t/>
        </is>
      </c>
      <c r="BH134" t="inlineStr">
        <is>
          <t/>
        </is>
      </c>
      <c r="BI134" t="inlineStr">
        <is>
          <t/>
        </is>
      </c>
      <c r="BJ134" s="2" t="inlineStr">
        <is>
          <t>drėgnumo atkūrimas</t>
        </is>
      </c>
      <c r="BK134" s="2" t="inlineStr">
        <is>
          <t>3</t>
        </is>
      </c>
      <c r="BL134" s="2" t="inlineStr">
        <is>
          <t/>
        </is>
      </c>
      <c r="BM134" t="inlineStr">
        <is>
          <t>tikslingas žmogaus vykdomas dalinis drenažo padarinių šalinimas ar visiškas pašalinimas</t>
        </is>
      </c>
      <c r="BN134" s="2" t="inlineStr">
        <is>
          <t>hidroloģiskā režīma atjaunošana|
mitruma režīma atjaunošana</t>
        </is>
      </c>
      <c r="BO134" s="2" t="inlineStr">
        <is>
          <t>3|
3</t>
        </is>
      </c>
      <c r="BP134" s="2" t="inlineStr">
        <is>
          <t xml:space="preserve">preferred|
</t>
        </is>
      </c>
      <c r="BQ134" t="inlineStr">
        <is>
          <t>tieša cilvēku darbības izraisīta nosusināšanas efekta pilnīga vai daļēja likvidēšana</t>
        </is>
      </c>
      <c r="BR134" s="2" t="inlineStr">
        <is>
          <t>tixrib mill-ġdid</t>
        </is>
      </c>
      <c r="BS134" s="2" t="inlineStr">
        <is>
          <t>3</t>
        </is>
      </c>
      <c r="BT134" s="2" t="inlineStr">
        <is>
          <t/>
        </is>
      </c>
      <c r="BU134" t="inlineStr">
        <is>
          <t/>
        </is>
      </c>
      <c r="BV134" s="2" t="inlineStr">
        <is>
          <t>peilopzet|
vernatting|
verhoging van de grondwaterstand</t>
        </is>
      </c>
      <c r="BW134" s="2" t="inlineStr">
        <is>
          <t>3|
3|
3</t>
        </is>
      </c>
      <c r="BX134" s="2" t="inlineStr">
        <is>
          <t xml:space="preserve">|
|
</t>
        </is>
      </c>
      <c r="BY134" t="inlineStr">
        <is>
          <t>via allerlei maatregelen uitdroging van de bodem ongedaan maken of voorkomen</t>
        </is>
      </c>
      <c r="BZ134" s="2" t="inlineStr">
        <is>
          <t>ponowne nawadnianie</t>
        </is>
      </c>
      <c r="CA134" s="2" t="inlineStr">
        <is>
          <t>3</t>
        </is>
      </c>
      <c r="CB134" s="2" t="inlineStr">
        <is>
          <t/>
        </is>
      </c>
      <c r="CC134" t="inlineStr">
        <is>
          <t>bezpośrednie spowodowane przez człowieka częściowe lub całkowite odwrócenie osuszania</t>
        </is>
      </c>
      <c r="CD134" s="2" t="inlineStr">
        <is>
          <t>reumidificação</t>
        </is>
      </c>
      <c r="CE134" s="2" t="inlineStr">
        <is>
          <t>3</t>
        </is>
      </c>
      <c r="CF134" s="2" t="inlineStr">
        <is>
          <t/>
        </is>
      </c>
      <c r="CG134" t="inlineStr">
        <is>
          <t/>
        </is>
      </c>
      <c r="CH134" s="2" t="inlineStr">
        <is>
          <t>reumidificare</t>
        </is>
      </c>
      <c r="CI134" s="2" t="inlineStr">
        <is>
          <t>2</t>
        </is>
      </c>
      <c r="CJ134" s="2" t="inlineStr">
        <is>
          <t/>
        </is>
      </c>
      <c r="CK134" t="inlineStr">
        <is>
          <t/>
        </is>
      </c>
      <c r="CL134" s="2" t="inlineStr">
        <is>
          <t>opätovné zavlažovanie</t>
        </is>
      </c>
      <c r="CM134" s="2" t="inlineStr">
        <is>
          <t>3</t>
        </is>
      </c>
      <c r="CN134" s="2" t="inlineStr">
        <is>
          <t/>
        </is>
      </c>
      <c r="CO134" t="inlineStr">
        <is>
          <t/>
        </is>
      </c>
      <c r="CP134" s="2" t="inlineStr">
        <is>
          <t>ponovna vzpostavitev mokrišč</t>
        </is>
      </c>
      <c r="CQ134" s="2" t="inlineStr">
        <is>
          <t>3</t>
        </is>
      </c>
      <c r="CR134" s="2" t="inlineStr">
        <is>
          <t/>
        </is>
      </c>
      <c r="CS134" t="inlineStr">
        <is>
          <t/>
        </is>
      </c>
      <c r="CT134" s="2" t="inlineStr">
        <is>
          <t>återvätning|
restaurering av våtmark</t>
        </is>
      </c>
      <c r="CU134" s="2" t="inlineStr">
        <is>
          <t>3|
3</t>
        </is>
      </c>
      <c r="CV134" s="2" t="inlineStr">
        <is>
          <t xml:space="preserve">|
</t>
        </is>
      </c>
      <c r="CW134" t="inlineStr">
        <is>
          <t/>
        </is>
      </c>
    </row>
    <row r="135">
      <c r="A135" s="1" t="str">
        <f>HYPERLINK("https://iate.europa.eu/entry/result/1255372/all", "1255372")</f>
        <v>1255372</v>
      </c>
      <c r="B135" t="inlineStr">
        <is>
          <t>AGRICULTURE, FORESTRY AND FISHERIES</t>
        </is>
      </c>
      <c r="C135" t="inlineStr">
        <is>
          <t>AGRICULTURE, FORESTRY AND FISHERIES|cultivation of agricultural land|cultivation techniques|fallow;AGRICULTURE, FORESTRY AND FISHERIES|cultivation of agricultural land|land use</t>
        </is>
      </c>
      <c r="D135" t="inlineStr">
        <is>
          <t>yes</t>
        </is>
      </c>
      <c r="E135" t="inlineStr">
        <is>
          <t/>
        </is>
      </c>
      <c r="F135" s="2" t="inlineStr">
        <is>
          <t>угар</t>
        </is>
      </c>
      <c r="G135" s="2" t="inlineStr">
        <is>
          <t>3</t>
        </is>
      </c>
      <c r="H135" s="2" t="inlineStr">
        <is>
          <t/>
        </is>
      </c>
      <c r="I135" t="inlineStr">
        <is>
          <t>Разорано, но незасято поле.</t>
        </is>
      </c>
      <c r="J135" s="2" t="inlineStr">
        <is>
          <t>úhor|
půda ležící ladem</t>
        </is>
      </c>
      <c r="K135" s="2" t="inlineStr">
        <is>
          <t>3|
3</t>
        </is>
      </c>
      <c r="L135" s="2" t="inlineStr">
        <is>
          <t xml:space="preserve">|
</t>
        </is>
      </c>
      <c r="M135" t="inlineStr">
        <is>
          <t>půda svou jakostí i podmínkami vhodná pro obdělávání, ale neobdělávaná</t>
        </is>
      </c>
      <c r="N135" s="2" t="inlineStr">
        <is>
          <t>brakjord|
brakmark</t>
        </is>
      </c>
      <c r="O135" s="2" t="inlineStr">
        <is>
          <t>3|
3</t>
        </is>
      </c>
      <c r="P135" s="2" t="inlineStr">
        <is>
          <t xml:space="preserve">|
</t>
        </is>
      </c>
      <c r="Q135" t="inlineStr">
        <is>
          <t>jordareal der ligger udyrket i en periode</t>
        </is>
      </c>
      <c r="R135" s="2" t="inlineStr">
        <is>
          <t>Brachland|
Brache|
Schwarzbrache</t>
        </is>
      </c>
      <c r="S135" s="2" t="inlineStr">
        <is>
          <t>3|
3|
2</t>
        </is>
      </c>
      <c r="T135" s="2" t="inlineStr">
        <is>
          <t xml:space="preserve">|
|
</t>
        </is>
      </c>
      <c r="U135" t="inlineStr">
        <is>
          <t>aus wirtschaftlichen, regenerativen oder anderen Gründen unbestelltes Grundstück (Acker oder Wiese)</t>
        </is>
      </c>
      <c r="V135" s="2" t="inlineStr">
        <is>
          <t>αγρός σε αγρανάπαυση|
ακαλλιέργητος αγρός|
χέρσος αγρός</t>
        </is>
      </c>
      <c r="W135" s="2" t="inlineStr">
        <is>
          <t>3|
3|
3</t>
        </is>
      </c>
      <c r="X135" s="2" t="inlineStr">
        <is>
          <t xml:space="preserve">|
|
</t>
        </is>
      </c>
      <c r="Y135" t="inlineStr">
        <is>
          <t>Αγρανάπαυση: ονομάζεται η προσωρινή διακοπή της καλλιέργειας ενός αγρού για να αποκτήσει ξανά την παραγωγικότητα του.</t>
        </is>
      </c>
      <c r="Z135" s="2" t="inlineStr">
        <is>
          <t>fallow land|
land lying fallow|
fallow|
idle land|
waste land</t>
        </is>
      </c>
      <c r="AA135" s="2" t="inlineStr">
        <is>
          <t>3|
3|
3|
3|
3</t>
        </is>
      </c>
      <c r="AB135" s="2" t="inlineStr">
        <is>
          <t>preferred|
|
|
|
deprecated</t>
        </is>
      </c>
      <c r="AC135" t="inlineStr">
        <is>
          <t>agricultural land which is not cropped, but left unused, to restore its natural fertility</t>
        </is>
      </c>
      <c r="AD135" s="2" t="inlineStr">
        <is>
          <t>barbecho|
erial</t>
        </is>
      </c>
      <c r="AE135" s="2" t="inlineStr">
        <is>
          <t>3|
3</t>
        </is>
      </c>
      <c r="AF135" s="2" t="inlineStr">
        <is>
          <t xml:space="preserve">|
</t>
        </is>
      </c>
      <c r="AG135" t="inlineStr">
        <is>
          <t>Tierra labrantía que no se siembra durante uno o más años para que recupere su feracidad.</t>
        </is>
      </c>
      <c r="AH135" s="2" t="inlineStr">
        <is>
          <t>kesa</t>
        </is>
      </c>
      <c r="AI135" s="2" t="inlineStr">
        <is>
          <t>3</t>
        </is>
      </c>
      <c r="AJ135" s="2" t="inlineStr">
        <is>
          <t/>
        </is>
      </c>
      <c r="AK135" t="inlineStr">
        <is>
          <t>taliteravilja kasvatamiseks ettevalmistatav külvikorraväli; seda haritakse ja väetatakse põhiviljale soodsate kasvuolude loomiseks. Kultuurideta ehk täiskesal (vanasti puhaskesa) taliteravilja külvi aastal eelkultuuri ei kasvatata, mulda haritakse korduvalt ja eri sügavuselt, alates eelmisest sügisest (mustkesa) või alates kevadkünnist (varajane kesa); Eesit jm rakendati varem ka hilist ehk jaanikesa (seda hakati harima kesksuvel). Kultuuridega ehk osalisel kesal kasvatati taliteravilja külvi aastal mingit aegsasti koristatavat eelkultuuri (nt põldheina, segatist, varajast otra, varajast kartulit) või haljasväetiskultuuri (mesikat, lupiini, sinepit).</t>
        </is>
      </c>
      <c r="AL135" s="2" t="inlineStr">
        <is>
          <t>kesanto</t>
        </is>
      </c>
      <c r="AM135" s="2" t="inlineStr">
        <is>
          <t>3</t>
        </is>
      </c>
      <c r="AN135" s="2" t="inlineStr">
        <is>
          <t/>
        </is>
      </c>
      <c r="AO135" t="inlineStr">
        <is>
          <t>pelto, joka jätetään viljelemättömäksi tai mullokselle koko kasvukaudeksi tai sen osaksi</t>
        </is>
      </c>
      <c r="AP135" s="2" t="inlineStr">
        <is>
          <t>jachère|
friche|
terre en friche|
terre mise en jachère</t>
        </is>
      </c>
      <c r="AQ135" s="2" t="inlineStr">
        <is>
          <t>3|
3|
3|
3</t>
        </is>
      </c>
      <c r="AR135" s="2" t="inlineStr">
        <is>
          <t xml:space="preserve">|
|
|
</t>
        </is>
      </c>
      <c r="AS135" t="inlineStr">
        <is>
          <t>terre au repos, hors culture et hors pâturage, labourée mais non semée</t>
        </is>
      </c>
      <c r="AT135" s="2" t="inlineStr">
        <is>
          <t>talamh branair</t>
        </is>
      </c>
      <c r="AU135" s="2" t="inlineStr">
        <is>
          <t>3</t>
        </is>
      </c>
      <c r="AV135" s="2" t="inlineStr">
        <is>
          <t/>
        </is>
      </c>
      <c r="AW135" t="inlineStr">
        <is>
          <t/>
        </is>
      </c>
      <c r="AX135" t="inlineStr">
        <is>
          <t/>
        </is>
      </c>
      <c r="AY135" t="inlineStr">
        <is>
          <t/>
        </is>
      </c>
      <c r="AZ135" t="inlineStr">
        <is>
          <t/>
        </is>
      </c>
      <c r="BA135" t="inlineStr">
        <is>
          <t/>
        </is>
      </c>
      <c r="BB135" s="2" t="inlineStr">
        <is>
          <t>parlag|
ugar</t>
        </is>
      </c>
      <c r="BC135" s="2" t="inlineStr">
        <is>
          <t>4|
4</t>
        </is>
      </c>
      <c r="BD135" s="2" t="inlineStr">
        <is>
          <t xml:space="preserve">|
</t>
        </is>
      </c>
      <c r="BE135" t="inlineStr">
        <is>
          <t>műveletlen, bevetetlen földterület</t>
        </is>
      </c>
      <c r="BF135" s="2" t="inlineStr">
        <is>
          <t>terreno a riposo|
terreno lasciato a riposo|
maggese</t>
        </is>
      </c>
      <c r="BG135" s="2" t="inlineStr">
        <is>
          <t>3|
3|
3</t>
        </is>
      </c>
      <c r="BH135" s="2" t="inlineStr">
        <is>
          <t xml:space="preserve">|
|
</t>
        </is>
      </c>
      <c r="BI135" t="inlineStr">
        <is>
          <t/>
        </is>
      </c>
      <c r="BJ135" s="2" t="inlineStr">
        <is>
          <t>pūdymas</t>
        </is>
      </c>
      <c r="BK135" s="2" t="inlineStr">
        <is>
          <t>4</t>
        </is>
      </c>
      <c r="BL135" s="2" t="inlineStr">
        <is>
          <t/>
        </is>
      </c>
      <c r="BM135" t="inlineStr">
        <is>
          <t>sėjomainos laukas, neapsėtas (suartas, apžėlęs piktžolėmis) per visą augalų vegetacijos laikotarpį arba nemažą jo dalį</t>
        </is>
      </c>
      <c r="BN135" s="2" t="inlineStr">
        <is>
          <t>papuve</t>
        </is>
      </c>
      <c r="BO135" s="2" t="inlineStr">
        <is>
          <t>3</t>
        </is>
      </c>
      <c r="BP135" s="2" t="inlineStr">
        <is>
          <t/>
        </is>
      </c>
      <c r="BQ135" t="inlineStr">
        <is>
          <t>Ziemāju (sausa klimata rajonos arī vasarāju) sējai sagatavojams lauks, ko visu veģetācijas periodu vai daļu tā rūpīgi apstrādā, lai iznīcinātu nezāles, uzlabotu augsnes struktūru, uzkrātu mitrumu.</t>
        </is>
      </c>
      <c r="BR135" s="2" t="inlineStr">
        <is>
          <t>raba' mistrieħ|
art mistrieħa</t>
        </is>
      </c>
      <c r="BS135" s="2" t="inlineStr">
        <is>
          <t>3|
3</t>
        </is>
      </c>
      <c r="BT135" s="2" t="inlineStr">
        <is>
          <t>preferred|
admitted</t>
        </is>
      </c>
      <c r="BU135" t="inlineStr">
        <is>
          <t>art agrikola jew raba' mhux maħdumin</t>
        </is>
      </c>
      <c r="BV135" s="2" t="inlineStr">
        <is>
          <t>braakland|
braak|
braakliggende akker</t>
        </is>
      </c>
      <c r="BW135" s="2" t="inlineStr">
        <is>
          <t>3|
3|
2</t>
        </is>
      </c>
      <c r="BX135" s="2" t="inlineStr">
        <is>
          <t xml:space="preserve">|
|
</t>
        </is>
      </c>
      <c r="BY135" t="inlineStr">
        <is>
          <t>landbouwgrond die tijdelijk niet gebruikt wordt om het tekort aan voedingsmiddelen in de grond aan te vullen</t>
        </is>
      </c>
      <c r="BZ135" s="2" t="inlineStr">
        <is>
          <t>grunt ugorowany|
ugór</t>
        </is>
      </c>
      <c r="CA135" s="2" t="inlineStr">
        <is>
          <t>3|
3</t>
        </is>
      </c>
      <c r="CB135" s="2" t="inlineStr">
        <is>
          <t xml:space="preserve">|
</t>
        </is>
      </c>
      <c r="CC135" t="inlineStr">
        <is>
          <t>Pole wyłączone z rolniczego użytkowania na okres 1–2 lat, na którym wykonywana jest odpowiednia pielęgnacja.</t>
        </is>
      </c>
      <c r="CD135" s="2" t="inlineStr">
        <is>
          <t>terras em pousio|
pousio</t>
        </is>
      </c>
      <c r="CE135" s="2" t="inlineStr">
        <is>
          <t>3|
3</t>
        </is>
      </c>
      <c r="CF135" s="2" t="inlineStr">
        <is>
          <t xml:space="preserve">|
</t>
        </is>
      </c>
      <c r="CG135" t="inlineStr">
        <is>
          <t>Terra arável que não fornece colheitas durante toda uma campanha, tendo em vista o seu melhoramento, podendo apresentar-se sob as formas de:&lt;br&gt;a) terras sem qualquer cultura;&lt;br&gt;b) terras com uma vegetação espontânea, em certos casos utilizada pelos animais ou enterrada;&lt;br&gt;c) terras semeadas tendo em vista a exclusiva produção de matéria verde para ser enterrada e aumentar a fertilidade do solo.</t>
        </is>
      </c>
      <c r="CH135" s="2" t="inlineStr">
        <is>
          <t>pârloagă|
teren lăsat în pârloagă</t>
        </is>
      </c>
      <c r="CI135" s="2" t="inlineStr">
        <is>
          <t>3|
3</t>
        </is>
      </c>
      <c r="CJ135" s="2" t="inlineStr">
        <is>
          <t xml:space="preserve">|
</t>
        </is>
      </c>
      <c r="CK135" t="inlineStr">
        <is>
          <t>teren arabil lăsat nelucrat unul sau mai mulți ani, pentru refacerea fertilității lui</t>
        </is>
      </c>
      <c r="CL135" s="2" t="inlineStr">
        <is>
          <t>pôda ležiaca úhorom</t>
        </is>
      </c>
      <c r="CM135" s="2" t="inlineStr">
        <is>
          <t>3</t>
        </is>
      </c>
      <c r="CN135" s="2" t="inlineStr">
        <is>
          <t/>
        </is>
      </c>
      <c r="CO135" t="inlineStr">
        <is>
          <t/>
        </is>
      </c>
      <c r="CP135" s="2" t="inlineStr">
        <is>
          <t>neobdelana zemlja|
praha|
zemljišče v prahi</t>
        </is>
      </c>
      <c r="CQ135" s="2" t="inlineStr">
        <is>
          <t>3|
3|
3</t>
        </is>
      </c>
      <c r="CR135" s="2" t="inlineStr">
        <is>
          <t xml:space="preserve">|
|
</t>
        </is>
      </c>
      <c r="CS135" t="inlineStr">
        <is>
          <t>njiva, ki se obdobno za krajši čas pusti neobdelana, da se poveča njena rodovitnost</t>
        </is>
      </c>
      <c r="CT135" s="2" t="inlineStr">
        <is>
          <t>träda</t>
        </is>
      </c>
      <c r="CU135" s="2" t="inlineStr">
        <is>
          <t>3</t>
        </is>
      </c>
      <c r="CV135" s="2" t="inlineStr">
        <is>
          <t/>
        </is>
      </c>
      <c r="CW135" t="inlineStr">
        <is>
          <t>Obesådd åkermark.</t>
        </is>
      </c>
    </row>
    <row r="136">
      <c r="A136" s="1" t="str">
        <f>HYPERLINK("https://iate.europa.eu/entry/result/1260455/all", "1260455")</f>
        <v>1260455</v>
      </c>
      <c r="B136" t="inlineStr">
        <is>
          <t>ENVIRONMENT</t>
        </is>
      </c>
      <c r="C136" t="inlineStr">
        <is>
          <t>ENVIRONMENT</t>
        </is>
      </c>
      <c r="D136" t="inlineStr">
        <is>
          <t>yes</t>
        </is>
      </c>
      <c r="E136" t="inlineStr">
        <is>
          <t/>
        </is>
      </c>
      <c r="F136" s="2" t="inlineStr">
        <is>
          <t>деградирала екосистема|
нарушена екосистема</t>
        </is>
      </c>
      <c r="G136" s="2" t="inlineStr">
        <is>
          <t>3|
3</t>
        </is>
      </c>
      <c r="H136" s="2" t="inlineStr">
        <is>
          <t xml:space="preserve">|
</t>
        </is>
      </c>
      <c r="I136" t="inlineStr">
        <is>
          <t>&lt;a href="https://iate.europa.eu/entry/result/1621567/bg" target="_blank"&gt;екосистема&lt;/a&gt;, в която протичат леки или постепенни промени (т.е. отклонения от нормалното или желаното ѝ състояние), ограничаващи екологичната ѝ цялост и жизнеспособност, което води до намаляване или загуба на &lt;a href="https://iate.europa.eu/entry/result/781392/bg" target="_blank"&gt;биологичното разнообразие&lt;/a&gt; на екосистемата</t>
        </is>
      </c>
      <c r="J136" s="2" t="inlineStr">
        <is>
          <t>poškozený ekosystém|
degradovaný ekosystém</t>
        </is>
      </c>
      <c r="K136" s="2" t="inlineStr">
        <is>
          <t>3|
3</t>
        </is>
      </c>
      <c r="L136" s="2" t="inlineStr">
        <is>
          <t xml:space="preserve">|
</t>
        </is>
      </c>
      <c r="M136" t="inlineStr">
        <is>
          <t>&lt;b&gt;&lt;a href="https://iate.europa.eu/entry/result/1621567" target="_blank"&gt;ekosystém&lt;/a&gt;&lt;/b&gt;, u něhož dochází k mírným nebo postupným změnám (tzn.
k odchylkám od normálního nebo požadovaného stavu), které snižují jeho
ekologickou integritu a zdraví, v
důsledku čehož dochází k vymizení nebo snížení jeho procesů životaschopnosti a
tedy biologické rozmanitosti</t>
        </is>
      </c>
      <c r="N136" s="2" t="inlineStr">
        <is>
          <t>forringet økosystem|
skadet økosystem|
nedbrudt økosystem</t>
        </is>
      </c>
      <c r="O136" s="2" t="inlineStr">
        <is>
          <t>3|
3|
3</t>
        </is>
      </c>
      <c r="P136" s="2" t="inlineStr">
        <is>
          <t xml:space="preserve">|
|
</t>
        </is>
      </c>
      <c r="Q136" t="inlineStr">
        <is>
          <t>&lt;a href="https://iate.europa.eu/entry/result/1621567/da" target="_blank"&gt;økosystem&lt;/a&gt;, der har været udsat for subtile eller gradvise ændringer (dvs. afvigelser fra den normale eller ønskede tilstand), som reducerer dets økologiske integritet og sundhed, hvilket resulterer i eliminering eller forringelse af proceslevedygtigheden og dermed biodiversiteten</t>
        </is>
      </c>
      <c r="R136" s="2" t="inlineStr">
        <is>
          <t>geschädigtes Ökosystem</t>
        </is>
      </c>
      <c r="S136" s="2" t="inlineStr">
        <is>
          <t>3</t>
        </is>
      </c>
      <c r="T136" s="2" t="inlineStr">
        <is>
          <t/>
        </is>
      </c>
      <c r="U136" t="inlineStr">
        <is>
          <t/>
        </is>
      </c>
      <c r="V136" s="2" t="inlineStr">
        <is>
          <t>υποβαθμισμένο οικοσύστημα</t>
        </is>
      </c>
      <c r="W136" s="2" t="inlineStr">
        <is>
          <t>3</t>
        </is>
      </c>
      <c r="X136" s="2" t="inlineStr">
        <is>
          <t/>
        </is>
      </c>
      <c r="Y136" t="inlineStr">
        <is>
          <t/>
        </is>
      </c>
      <c r="Z136" s="2" t="inlineStr">
        <is>
          <t>degraded ecosystem</t>
        </is>
      </c>
      <c r="AA136" s="2" t="inlineStr">
        <is>
          <t>2</t>
        </is>
      </c>
      <c r="AB136" s="2" t="inlineStr">
        <is>
          <t/>
        </is>
      </c>
      <c r="AC136" t="inlineStr">
        <is>
          <t>&lt;b&gt;&lt;a href="https://iate.europa.eu/entry/result/1621567" target="_blank"&gt;ecosystem&lt;/a&gt;&lt;/b&gt; subject to subtle or gradual changes (i.e.
deviations from the normal or desired state) that reduce its ecological
integrity and health, the result being the removal or lessening of its process
viability and hence biodiversity</t>
        </is>
      </c>
      <c r="AD136" s="2" t="inlineStr">
        <is>
          <t>ecosistema degradado</t>
        </is>
      </c>
      <c r="AE136" s="2" t="inlineStr">
        <is>
          <t>3</t>
        </is>
      </c>
      <c r="AF136" s="2" t="inlineStr">
        <is>
          <t/>
        </is>
      </c>
      <c r="AG136" t="inlineStr">
        <is>
          <t>&lt;a href="https://iate.europa.eu/entry/result/1621567/es" target="_blank"&gt;Ecosistema&lt;/a&gt; que ha perdido, total o parcialmente, alguno de sus componentes esenciales (agua, suelo y especies), lo que altera su estructura natural y funcionamiento y provoca una disminución de su capacidad de proveer bienes y servicios ecosistémicos.</t>
        </is>
      </c>
      <c r="AH136" s="2" t="inlineStr">
        <is>
          <t>kahjustatud ökosüsteem|
degradeerunud ökosüsteem</t>
        </is>
      </c>
      <c r="AI136" s="2" t="inlineStr">
        <is>
          <t>2|
3</t>
        </is>
      </c>
      <c r="AJ136" s="2" t="inlineStr">
        <is>
          <t xml:space="preserve">|
</t>
        </is>
      </c>
      <c r="AK136" t="inlineStr">
        <is>
          <t>&lt;a href="https://iate.europa.eu/entry/result/1621567/et" target="_blank"&gt;&lt;i&gt;ökosüsteem&lt;/i&gt;&lt;/a&gt;, mille seisund on halvenenud inimtegevusest tulenevate järkjärguliste ökoloogiliste tasakaalunihete tagajärjel</t>
        </is>
      </c>
      <c r="AL136" s="2" t="inlineStr">
        <is>
          <t>rappeutunut ekosysteemi</t>
        </is>
      </c>
      <c r="AM136" s="2" t="inlineStr">
        <is>
          <t>3</t>
        </is>
      </c>
      <c r="AN136" s="2" t="inlineStr">
        <is>
          <t/>
        </is>
      </c>
      <c r="AO136" t="inlineStr">
        <is>
          <t>ihmisen toiminnasta johtuvan ekologisen epätasapainon aiheuttamien haittojen myötä vahingoittunut ja heikentynyt ekosysteemi</t>
        </is>
      </c>
      <c r="AP136" s="2" t="inlineStr">
        <is>
          <t>écosystème dégradé</t>
        </is>
      </c>
      <c r="AQ136" s="2" t="inlineStr">
        <is>
          <t>3</t>
        </is>
      </c>
      <c r="AR136" s="2" t="inlineStr">
        <is>
          <t/>
        </is>
      </c>
      <c r="AS136" t="inlineStr">
        <is>
          <t>&lt;a href="https://iate.europa.eu/entry/result/1621567/fr" target="_blank"&gt;écosystème&lt;/a&gt; faisant l'objet de changements
subtils ou graduels par rapport à son état normal ou idéal, qui réduisent son
intégrité et sa santé écologiques, entraînant une réduction ou une perte de sa &lt;a href="https://iate.europa.eu/entry/result/781392/fr" target="_blank"&gt;biodiversité&lt;/a&gt;</t>
        </is>
      </c>
      <c r="AT136" s="2" t="inlineStr">
        <is>
          <t>éiceachóras díghrádaithe</t>
        </is>
      </c>
      <c r="AU136" s="2" t="inlineStr">
        <is>
          <t>3</t>
        </is>
      </c>
      <c r="AV136" s="2" t="inlineStr">
        <is>
          <t/>
        </is>
      </c>
      <c r="AW136" t="inlineStr">
        <is>
          <t/>
        </is>
      </c>
      <c r="AX136" s="2" t="inlineStr">
        <is>
          <t>narušeni ekosustav</t>
        </is>
      </c>
      <c r="AY136" s="2" t="inlineStr">
        <is>
          <t>3</t>
        </is>
      </c>
      <c r="AZ136" s="2" t="inlineStr">
        <is>
          <t/>
        </is>
      </c>
      <c r="BA136" t="inlineStr">
        <is>
          <t/>
        </is>
      </c>
      <c r="BB136" s="2" t="inlineStr">
        <is>
          <t>leromlott ökoszisztéma|
leromlott állapotú ökoszisztéma|
romlásnak indult ökoszisztéma</t>
        </is>
      </c>
      <c r="BC136" s="2" t="inlineStr">
        <is>
          <t>3|
3|
3</t>
        </is>
      </c>
      <c r="BD136" s="2" t="inlineStr">
        <is>
          <t xml:space="preserve">|
|
</t>
        </is>
      </c>
      <c r="BE136" t="inlineStr">
        <is>
          <t>olyan &lt;a href="https://iate.europa.eu/entry/result/1621567/hu" target="_blank"&gt;ökoszisztéma&lt;/a&gt;, amelyben alig
észrevehető vagy fokozatos változások (a normális vagy a kívánt állapottól való
eltérések) mennek végbe, amelyek csökkentik az ökoszisztéma ökológiai
integritását és egészségét, és ezáltal biológiai sokféleségének pusztulását
vagy csökkenését okozzák</t>
        </is>
      </c>
      <c r="BF136" s="2" t="inlineStr">
        <is>
          <t>ecosistema degradato</t>
        </is>
      </c>
      <c r="BG136" s="2" t="inlineStr">
        <is>
          <t>3</t>
        </is>
      </c>
      <c r="BH136" s="2" t="inlineStr">
        <is>
          <t/>
        </is>
      </c>
      <c r="BI136" t="inlineStr">
        <is>
          <t>ecosistema soggetto a cambiamenti impercettibili o graduali che ne riducono l'integrità ecologica e lo stato di salute, con conseguente perdita o riduzione della biodiversità</t>
        </is>
      </c>
      <c r="BJ136" s="2" t="inlineStr">
        <is>
          <t>nualinta ekosistema</t>
        </is>
      </c>
      <c r="BK136" s="2" t="inlineStr">
        <is>
          <t>3</t>
        </is>
      </c>
      <c r="BL136" s="2" t="inlineStr">
        <is>
          <t/>
        </is>
      </c>
      <c r="BM136" t="inlineStr">
        <is>
          <t>ekosistema, kuri nukrypsta nuo savo normalaus būvio, sumažėja jos gyvybingumas, sveikatingumas ir biologinė įvairovė</t>
        </is>
      </c>
      <c r="BN136" s="2" t="inlineStr">
        <is>
          <t>degradēta ekosistēma</t>
        </is>
      </c>
      <c r="BO136" s="2" t="inlineStr">
        <is>
          <t>3</t>
        </is>
      </c>
      <c r="BP136" s="2" t="inlineStr">
        <is>
          <t/>
        </is>
      </c>
      <c r="BQ136" t="inlineStr">
        <is>
          <t>ekosistēma, kas pakļauta pakāpeniskām izmaiņām (novirzēm no normālā vai vēlamā stāvokļa), kuras mazina tās ekoloģisko integritāti un veselību, tādējādi mazinot vai pilnībā atņemot tās procesu dzīvotspēju un attiecīgi – bioloģisko daudzveidību</t>
        </is>
      </c>
      <c r="BR136" s="2" t="inlineStr">
        <is>
          <t>ekosistema degradata</t>
        </is>
      </c>
      <c r="BS136" s="2" t="inlineStr">
        <is>
          <t>3</t>
        </is>
      </c>
      <c r="BT136" s="2" t="inlineStr">
        <is>
          <t/>
        </is>
      </c>
      <c r="BU136" t="inlineStr">
        <is>
          <t>&lt;a href="https://iate.europa.eu/entry/result/1621567/mt" target="_blank"&gt;ekosistema&lt;/a&gt; soġġetta għal bidliet sottili jew gradwali (jiġifieri devjazzjonijiet mill-istat normali jew mixtieq) li jnaqqsu l-integrità ekoloġika u s-saħħa tagħha, bir-riżultat li titneħħa jew titnaqqas il-vijabbiltà tal-proċess u għaldaqstant tal-bijodiversità tagħha</t>
        </is>
      </c>
      <c r="BV136" s="2" t="inlineStr">
        <is>
          <t>aangetast ecosysteem</t>
        </is>
      </c>
      <c r="BW136" s="2" t="inlineStr">
        <is>
          <t>3</t>
        </is>
      </c>
      <c r="BX136" s="2" t="inlineStr">
        <is>
          <t/>
        </is>
      </c>
      <c r="BY136" t="inlineStr">
        <is>
          <t>ecosysteem dat niet langer in normale of gewenste staat verkeert, met verminderde
ecologische integriteit en gezondheid en daardoor afgenomen biodiversiteit tot
gevolg</t>
        </is>
      </c>
      <c r="BZ136" s="2" t="inlineStr">
        <is>
          <t>zdegradowany ekosystem</t>
        </is>
      </c>
      <c r="CA136" s="2" t="inlineStr">
        <is>
          <t>3</t>
        </is>
      </c>
      <c r="CB136" s="2" t="inlineStr">
        <is>
          <t/>
        </is>
      </c>
      <c r="CC136" t="inlineStr">
        <is>
          <t>ekosystem charakteryzujący się mniejszym bogactwem gatunków i niebędący w stanie oferować tego samego zakresu usług co zdrowy ekosystem</t>
        </is>
      </c>
      <c r="CD136" s="2" t="inlineStr">
        <is>
          <t>ecossistema degradado</t>
        </is>
      </c>
      <c r="CE136" s="2" t="inlineStr">
        <is>
          <t>3</t>
        </is>
      </c>
      <c r="CF136" s="2" t="inlineStr">
        <is>
          <t/>
        </is>
      </c>
      <c r="CG136" t="inlineStr">
        <is>
          <t>Ecossistema que por pressão cumulativa de vários fatores perde ou sofre danos que prejudicam a sua integridade ecológica.</t>
        </is>
      </c>
      <c r="CH136" s="2" t="inlineStr">
        <is>
          <t>ecosistem degradat</t>
        </is>
      </c>
      <c r="CI136" s="2" t="inlineStr">
        <is>
          <t>3</t>
        </is>
      </c>
      <c r="CJ136" s="2" t="inlineStr">
        <is>
          <t/>
        </is>
      </c>
      <c r="CK136" t="inlineStr">
        <is>
          <t>&lt;a href="https://iate.europa.eu/entry/result/1621567" target="_blank"&gt;ecosistem&lt;/a&gt; supus unor schimbări subtile sau treptate care îi reduc integritatea și sănătatea ecologică, ducând la o diminuare a viabilității proceselor din cadrul său și a biodiversității sale</t>
        </is>
      </c>
      <c r="CL136" s="2" t="inlineStr">
        <is>
          <t>degradovaný ekosystém</t>
        </is>
      </c>
      <c r="CM136" s="2" t="inlineStr">
        <is>
          <t>3</t>
        </is>
      </c>
      <c r="CN136" s="2" t="inlineStr">
        <is>
          <t/>
        </is>
      </c>
      <c r="CO136" t="inlineStr">
        <is>
          <t>územie, ktoré prestalo plniť svoju
pôvodnú funkciu a kde sa narušujú vzťahy
a väzby medzi človekom a jeho prostredím natoľko, že zvrátiť
degradáciu je možné iba vynaložením mimoriadneho vkladu
energie na nápravu tohto stavu</t>
        </is>
      </c>
      <c r="CP136" s="2" t="inlineStr">
        <is>
          <t>degradiran ekosistem</t>
        </is>
      </c>
      <c r="CQ136" s="2" t="inlineStr">
        <is>
          <t>3</t>
        </is>
      </c>
      <c r="CR136" s="2" t="inlineStr">
        <is>
          <t/>
        </is>
      </c>
      <c r="CS136" t="inlineStr">
        <is>
          <t>območje, katerega funkcionalnost je zaradi nekaterih motenj (npr. kmetijstva, sečnje, urbanizacije) okrnjena in še ni bilo povrnjeno v prvotno
stanje bodisi po naravni poti bodisi z ukrepi renaturacije</t>
        </is>
      </c>
      <c r="CT136" s="2" t="inlineStr">
        <is>
          <t>skadat ekosystem</t>
        </is>
      </c>
      <c r="CU136" s="2" t="inlineStr">
        <is>
          <t>3</t>
        </is>
      </c>
      <c r="CV136" s="2" t="inlineStr">
        <is>
          <t/>
        </is>
      </c>
      <c r="CW136" t="inlineStr">
        <is>
          <t/>
        </is>
      </c>
    </row>
    <row r="137">
      <c r="A137" s="1" t="str">
        <f>HYPERLINK("https://iate.europa.eu/entry/result/46226/all", "46226")</f>
        <v>46226</v>
      </c>
      <c r="B137" t="inlineStr">
        <is>
          <t>ENVIRONMENT</t>
        </is>
      </c>
      <c r="C137" t="inlineStr">
        <is>
          <t>ENVIRONMENT|natural environment|physical environment|ecosystem</t>
        </is>
      </c>
      <c r="D137" t="inlineStr">
        <is>
          <t>yes</t>
        </is>
      </c>
      <c r="E137" t="inlineStr">
        <is>
          <t/>
        </is>
      </c>
      <c r="F137" s="2" t="inlineStr">
        <is>
          <t>деградация на екосистемата|
нарушаване на екосистемата</t>
        </is>
      </c>
      <c r="G137" s="2" t="inlineStr">
        <is>
          <t>3|
3</t>
        </is>
      </c>
      <c r="H137" s="2" t="inlineStr">
        <is>
          <t xml:space="preserve">|
</t>
        </is>
      </c>
      <c r="I137" t="inlineStr">
        <is>
          <t>нарушаване на природните взаимовръзки и способността на екосистемата за възпроизводство и саморегулиране</t>
        </is>
      </c>
      <c r="J137" s="2" t="inlineStr">
        <is>
          <t>degradace ekosystému</t>
        </is>
      </c>
      <c r="K137" s="2" t="inlineStr">
        <is>
          <t>3</t>
        </is>
      </c>
      <c r="L137" s="2" t="inlineStr">
        <is>
          <t/>
        </is>
      </c>
      <c r="M137" t="inlineStr">
        <is>
          <t>progresivní změny &lt;a href="https://iate.europa.eu/entry/result/1621567/cs" target="_blank"&gt;ekosystému&lt;/a&gt; probíhající v čase, které vyplývají z
neustálého poškozování a mající za následek &lt;a href="https://iate.europa.eu/entry/result/1174843/cs" target="_blank"&gt;úbytek biologické rozmanitosti&lt;/a&gt;</t>
        </is>
      </c>
      <c r="N137" s="2" t="inlineStr">
        <is>
          <t>forringelse af økosystemet|
økosystemskade</t>
        </is>
      </c>
      <c r="O137" s="2" t="inlineStr">
        <is>
          <t>3|
3</t>
        </is>
      </c>
      <c r="P137" s="2" t="inlineStr">
        <is>
          <t xml:space="preserve">|
</t>
        </is>
      </c>
      <c r="Q137" t="inlineStr">
        <is>
          <t>gradvise ændringer i et økosystem over tid på grund af vedvarende skader og med tab af biodiversitet til følge</t>
        </is>
      </c>
      <c r="R137" s="2" t="inlineStr">
        <is>
          <t>Schädigung von Ökosystemen|
Ökosystemabbau</t>
        </is>
      </c>
      <c r="S137" s="2" t="inlineStr">
        <is>
          <t>3|
3</t>
        </is>
      </c>
      <c r="T137" s="2" t="inlineStr">
        <is>
          <t xml:space="preserve">|
</t>
        </is>
      </c>
      <c r="U137" t="inlineStr">
        <is>
          <t/>
        </is>
      </c>
      <c r="V137" s="2" t="inlineStr">
        <is>
          <t>υποβάθμιση του οικοσυστήματος</t>
        </is>
      </c>
      <c r="W137" s="2" t="inlineStr">
        <is>
          <t>3</t>
        </is>
      </c>
      <c r="X137" s="2" t="inlineStr">
        <is>
          <t/>
        </is>
      </c>
      <c r="Y137" t="inlineStr">
        <is>
          <t/>
        </is>
      </c>
      <c r="Z137" s="2" t="inlineStr">
        <is>
          <t>ecosystem degradation</t>
        </is>
      </c>
      <c r="AA137" s="2" t="inlineStr">
        <is>
          <t>3</t>
        </is>
      </c>
      <c r="AB137" s="2" t="inlineStr">
        <is>
          <t/>
        </is>
      </c>
      <c r="AC137" t="inlineStr">
        <is>
          <t>progressive changes in an &lt;a href="https://iate.europa.eu/entry/result/1621567/en" target="_blank"&gt;ecosystem&lt;/a&gt; over time, stemming from sustained harm and resulting in &lt;a href="https://iate.europa.eu/search/result/1654873169974/1" target="_blank"&gt;biodiversity loss&lt;time datetime="10.6.2022"&gt; (10.6.2022)&lt;/time&gt;&lt;/a&gt;</t>
        </is>
      </c>
      <c r="AD137" s="2" t="inlineStr">
        <is>
          <t>degradación de ecosistemas</t>
        </is>
      </c>
      <c r="AE137" s="2" t="inlineStr">
        <is>
          <t>3</t>
        </is>
      </c>
      <c r="AF137" s="2" t="inlineStr">
        <is>
          <t/>
        </is>
      </c>
      <c r="AG137" t="inlineStr">
        <is>
          <t>Disminución persistente de la capacidad de un &lt;a href="https://iate.europa.eu/entry/result/1621567/es" target="_blank"&gt;ecosistema&lt;/a&gt; de proveer servicios.</t>
        </is>
      </c>
      <c r="AH137" s="2" t="inlineStr">
        <is>
          <t>ökosüsteemi degradeerumine|
ökosüsteemi kahjustumine</t>
        </is>
      </c>
      <c r="AI137" s="2" t="inlineStr">
        <is>
          <t>2|
2</t>
        </is>
      </c>
      <c r="AJ137" s="2" t="inlineStr">
        <is>
          <t xml:space="preserve">|
</t>
        </is>
      </c>
      <c r="AK137" t="inlineStr">
        <is>
          <t>ökosüsteemi seisundi järkjärguline halvenemine, mis tuleneb inimtegevusest ja millega kaasneb &lt;a href="https://iate.europa.eu/entry/result/1174843/et" target="_blank"&gt;&lt;i&gt;elurikkuse kadumine&lt;/i&gt;&lt;/a&gt;</t>
        </is>
      </c>
      <c r="AL137" s="2" t="inlineStr">
        <is>
          <t>ekosysteemin rappeutuminen</t>
        </is>
      </c>
      <c r="AM137" s="2" t="inlineStr">
        <is>
          <t>3</t>
        </is>
      </c>
      <c r="AN137" s="2" t="inlineStr">
        <is>
          <t/>
        </is>
      </c>
      <c r="AO137" t="inlineStr">
        <is>
          <t>ekosysteemin asteittainen vahingoittuminen ja toiminnallinen heikentyminen ihmisen toiminnasta johtuvan ekologisen epätasapainon aiheuttamien haittojen takia</t>
        </is>
      </c>
      <c r="AP137" s="2" t="inlineStr">
        <is>
          <t>dégradation de l'écosystème</t>
        </is>
      </c>
      <c r="AQ137" s="2" t="inlineStr">
        <is>
          <t>3</t>
        </is>
      </c>
      <c r="AR137" s="2" t="inlineStr">
        <is>
          <t/>
        </is>
      </c>
      <c r="AS137" t="inlineStr">
        <is>
          <t>changements subtils ou graduels de l'&lt;a href="https://iate.europa.eu/entry/result/1621567/fr" target="_blank"&gt;écosystème&lt;/a&gt; par
rapport à son état normal ou idéal, qui réduisent son intégrité et sa santé
écologiques, entraînant une réduction ou une perte de sa &lt;a href="https://iate.europa.eu/entry/result/781392/fr" target="_blank"&gt;biodiversité&lt;/a&gt;</t>
        </is>
      </c>
      <c r="AT137" s="2" t="inlineStr">
        <is>
          <t>díghrádú éiceachóras</t>
        </is>
      </c>
      <c r="AU137" s="2" t="inlineStr">
        <is>
          <t>3</t>
        </is>
      </c>
      <c r="AV137" s="2" t="inlineStr">
        <is>
          <t/>
        </is>
      </c>
      <c r="AW137" t="inlineStr">
        <is>
          <t/>
        </is>
      </c>
      <c r="AX137" s="2" t="inlineStr">
        <is>
          <t>propadanje ekosustava</t>
        </is>
      </c>
      <c r="AY137" s="2" t="inlineStr">
        <is>
          <t>3</t>
        </is>
      </c>
      <c r="AZ137" s="2" t="inlineStr">
        <is>
          <t/>
        </is>
      </c>
      <c r="BA137" t="inlineStr">
        <is>
          <t/>
        </is>
      </c>
      <c r="BB137" s="2" t="inlineStr">
        <is>
          <t>ökoszisztéma állapotromlása|
ökoszisztéma állapotának romlása|
ökoszisztéma degradálódása</t>
        </is>
      </c>
      <c r="BC137" s="2" t="inlineStr">
        <is>
          <t>3|
3|
3</t>
        </is>
      </c>
      <c r="BD137" s="2" t="inlineStr">
        <is>
          <t>|
|
admitted</t>
        </is>
      </c>
      <c r="BE137" t="inlineStr">
        <is>
          <t>egy &lt;a href="https://iate.europa.eu/entry/result/1621567/hu" target="_blank"&gt;ökoszisztémában&lt;/a&gt; a folyamatos
károsítás miatt bekövetkező fokozatos változások, amelyek az ökoszisztéma
biológiai sokféleségének pusztulását vagy csökkenését okozzák</t>
        </is>
      </c>
      <c r="BF137" s="2" t="inlineStr">
        <is>
          <t>degrado degli ecosistemi</t>
        </is>
      </c>
      <c r="BG137" s="2" t="inlineStr">
        <is>
          <t>3</t>
        </is>
      </c>
      <c r="BH137" s="2" t="inlineStr">
        <is>
          <t/>
        </is>
      </c>
      <c r="BI137" t="inlineStr">
        <is>
          <t>cambiamenti impercettibili o graduali dell'ecosistema che ne riducono l'integrità ecologica e lo stato di salute, con conseguente perdita o riduzione della biodiversità</t>
        </is>
      </c>
      <c r="BJ137" s="2" t="inlineStr">
        <is>
          <t>ekosistemų degradacija</t>
        </is>
      </c>
      <c r="BK137" s="2" t="inlineStr">
        <is>
          <t>3</t>
        </is>
      </c>
      <c r="BL137" s="2" t="inlineStr">
        <is>
          <t/>
        </is>
      </c>
      <c r="BM137" t="inlineStr">
        <is>
          <t>neigiami pokyčiai ekosistemoje dėl jai daromos žalos, kurių rezultatas yra biologinės įvairovės nykimas</t>
        </is>
      </c>
      <c r="BN137" s="2" t="inlineStr">
        <is>
          <t>ekosistēmu degradācija</t>
        </is>
      </c>
      <c r="BO137" s="2" t="inlineStr">
        <is>
          <t>3</t>
        </is>
      </c>
      <c r="BP137" s="2" t="inlineStr">
        <is>
          <t/>
        </is>
      </c>
      <c r="BQ137" t="inlineStr">
        <is>
          <t>pakāpeniskas ekosistēmas izmaiņas laika gaitā, kuras izraisa pastāvīgs kaitējums tai un kuru rezultātā zūd bioloģiskā daudzveidība</t>
        </is>
      </c>
      <c r="BR137" s="2" t="inlineStr">
        <is>
          <t>degradazzjoni tal-ekosistema</t>
        </is>
      </c>
      <c r="BS137" s="2" t="inlineStr">
        <is>
          <t>3</t>
        </is>
      </c>
      <c r="BT137" s="2" t="inlineStr">
        <is>
          <t/>
        </is>
      </c>
      <c r="BU137" t="inlineStr">
        <is>
          <t>bidliet progressivi f'&lt;a href="https://iate.europa.eu/entry/result/1621567/mt" target="_blank"&gt;ekosistema&lt;/a&gt; matul iż-żmien, li jiġu minn ħsara sostnuta u jirriżultaw f''&lt;a href="https://iate.europa.eu/entry/result/1174843/mt" target="_blank"&gt;telfien tal-bijodiversità&lt;/a&gt;</t>
        </is>
      </c>
      <c r="BV137" s="2" t="inlineStr">
        <is>
          <t>achteruitgang van het ecosysteem|
aantasting van het ecosysteem</t>
        </is>
      </c>
      <c r="BW137" s="2" t="inlineStr">
        <is>
          <t>3|
3</t>
        </is>
      </c>
      <c r="BX137" s="2" t="inlineStr">
        <is>
          <t xml:space="preserve">|
</t>
        </is>
      </c>
      <c r="BY137" t="inlineStr">
        <is>
          <t>geleidelijke
veranderingen in een ecosysteem dat daardoor niet langer in normale of gewenste staat
verkeert, met verminderde ecologische integriteit en gezondheid en daardoor
afgenomen biodiversiteit tot gevolg</t>
        </is>
      </c>
      <c r="BZ137" s="2" t="inlineStr">
        <is>
          <t>degradacja ekosystemu</t>
        </is>
      </c>
      <c r="CA137" s="2" t="inlineStr">
        <is>
          <t>3</t>
        </is>
      </c>
      <c r="CB137" s="2" t="inlineStr">
        <is>
          <t/>
        </is>
      </c>
      <c r="CC137" t="inlineStr">
        <is>
          <t>pogorszenie się (uproszczenie) stanu środowiska przyrodniczego głównie jako efekt działalności człowieka – różnych form antropopresji</t>
        </is>
      </c>
      <c r="CD137" s="2" t="inlineStr">
        <is>
          <t>degradação do ecossistema|
degradação de ecossistemas</t>
        </is>
      </c>
      <c r="CE137" s="2" t="inlineStr">
        <is>
          <t>3|
3</t>
        </is>
      </c>
      <c r="CF137" s="2" t="inlineStr">
        <is>
          <t xml:space="preserve">|
</t>
        </is>
      </c>
      <c r="CG137" t="inlineStr">
        <is>
          <t>Perda progressiva do equilíbrio das funções ecológicas e produtivas dos ecossistemas causando uma redução ou perda de biodiversidade.</t>
        </is>
      </c>
      <c r="CH137" s="2" t="inlineStr">
        <is>
          <t>degradare a ecosistemelor|
degradare a unui ecosistem</t>
        </is>
      </c>
      <c r="CI137" s="2" t="inlineStr">
        <is>
          <t>3|
3</t>
        </is>
      </c>
      <c r="CJ137" s="2" t="inlineStr">
        <is>
          <t xml:space="preserve">|
</t>
        </is>
      </c>
      <c r="CK137" t="inlineStr">
        <is>
          <t>alterarea treptată a echilibrului de la nivelul unui &lt;a href="https://iate.europa.eu/entry/result/1621567/ro" target="_blank"&gt;ecosistem&lt;/a&gt;, în urma unor activități care duc la reducerea sau dispariția viabilității proceselor din cadrul acestuia și a biodiversității sale</t>
        </is>
      </c>
      <c r="CL137" s="2" t="inlineStr">
        <is>
          <t>degradácia ekosystému</t>
        </is>
      </c>
      <c r="CM137" s="2" t="inlineStr">
        <is>
          <t>3</t>
        </is>
      </c>
      <c r="CN137" s="2" t="inlineStr">
        <is>
          <t/>
        </is>
      </c>
      <c r="CO137" t="inlineStr">
        <is>
          <t>dlhodobé oslabenie štruktúry a
funkčnosti ekosystému alebo jeho kapacity poskytovať ľuďom pôžitky, ktoré je
výsledkom menších alebo postupných zmien, ktoré znižujú ekologickú integritu a zdravie
ekosystému</t>
        </is>
      </c>
      <c r="CP137" s="2" t="inlineStr">
        <is>
          <t>degradacija ekosistema</t>
        </is>
      </c>
      <c r="CQ137" s="2" t="inlineStr">
        <is>
          <t>3</t>
        </is>
      </c>
      <c r="CR137" s="2" t="inlineStr">
        <is>
          <t/>
        </is>
      </c>
      <c r="CS137" t="inlineStr">
        <is>
          <t/>
        </is>
      </c>
      <c r="CT137" s="2" t="inlineStr">
        <is>
          <t>förstörelse av ekosystem</t>
        </is>
      </c>
      <c r="CU137" s="2" t="inlineStr">
        <is>
          <t>3</t>
        </is>
      </c>
      <c r="CV137" s="2" t="inlineStr">
        <is>
          <t/>
        </is>
      </c>
      <c r="CW137" t="inlineStr">
        <is>
          <t/>
        </is>
      </c>
    </row>
    <row r="138">
      <c r="A138" s="1" t="str">
        <f>HYPERLINK("https://iate.europa.eu/entry/result/785166/all", "785166")</f>
        <v>785166</v>
      </c>
      <c r="B138" t="inlineStr">
        <is>
          <t>ENVIRONMENT</t>
        </is>
      </c>
      <c r="C138" t="inlineStr">
        <is>
          <t>ENVIRONMENT|environmental policy|environmental protection</t>
        </is>
      </c>
      <c r="D138" t="inlineStr">
        <is>
          <t>yes</t>
        </is>
      </c>
      <c r="E138" t="inlineStr">
        <is>
          <t/>
        </is>
      </c>
      <c r="F138" s="2" t="inlineStr">
        <is>
          <t>естествено местообитание</t>
        </is>
      </c>
      <c r="G138" s="2" t="inlineStr">
        <is>
          <t>3</t>
        </is>
      </c>
      <c r="H138" s="2" t="inlineStr">
        <is>
          <t/>
        </is>
      </c>
      <c r="I138" t="inlineStr">
        <is>
          <t/>
        </is>
      </c>
      <c r="J138" s="2" t="inlineStr">
        <is>
          <t>přírodní stanoviště</t>
        </is>
      </c>
      <c r="K138" s="2" t="inlineStr">
        <is>
          <t>3</t>
        </is>
      </c>
      <c r="L138" s="2" t="inlineStr">
        <is>
          <t/>
        </is>
      </c>
      <c r="M138" t="inlineStr">
        <is>
          <t>přírodní nebo polopřírodní suchozemská nebo vodní plocha, která je vymezena na základě geografických charakteristik a charakteristik živé a neživé přírody</t>
        </is>
      </c>
      <c r="N138" s="2" t="inlineStr">
        <is>
          <t>naturtype|
naturligt levested</t>
        </is>
      </c>
      <c r="O138" s="2" t="inlineStr">
        <is>
          <t>3|
3</t>
        </is>
      </c>
      <c r="P138" s="2" t="inlineStr">
        <is>
          <t xml:space="preserve">|
</t>
        </is>
      </c>
      <c r="Q138" t="inlineStr">
        <is>
          <t/>
        </is>
      </c>
      <c r="R138" s="2" t="inlineStr">
        <is>
          <t>natürlicher Lebensraum</t>
        </is>
      </c>
      <c r="S138" s="2" t="inlineStr">
        <is>
          <t>3</t>
        </is>
      </c>
      <c r="T138" s="2" t="inlineStr">
        <is>
          <t/>
        </is>
      </c>
      <c r="U138" t="inlineStr">
        <is>
          <t>durch geographische, abiotische und biotische Merkmale gekennzeichnete völlig natürliche oder naturnahe terrestrische oder aquatische Gebiete</t>
        </is>
      </c>
      <c r="V138" s="2" t="inlineStr">
        <is>
          <t>βιότοπος|
φυσικός οικότοπος</t>
        </is>
      </c>
      <c r="W138" s="2" t="inlineStr">
        <is>
          <t>3|
3</t>
        </is>
      </c>
      <c r="X138" s="2" t="inlineStr">
        <is>
          <t xml:space="preserve">|
</t>
        </is>
      </c>
      <c r="Y138" t="inlineStr">
        <is>
          <t>οι χερσαίες περιοχές ή υγρότοποι που διακρίνονται χάρη στα βιολογικά και μη βιολογικά γεωγραφικά χαρακτηριστικά τους,είτε είναι εξ ολοκλήρου φυσικές είτε ημιφυσικές</t>
        </is>
      </c>
      <c r="Z138" s="2" t="inlineStr">
        <is>
          <t>natural habitat</t>
        </is>
      </c>
      <c r="AA138" s="2" t="inlineStr">
        <is>
          <t>3</t>
        </is>
      </c>
      <c r="AB138" s="2" t="inlineStr">
        <is>
          <t/>
        </is>
      </c>
      <c r="AC138" t="inlineStr">
        <is>
          <t/>
        </is>
      </c>
      <c r="AD138" s="2" t="inlineStr">
        <is>
          <t>hábitat natural</t>
        </is>
      </c>
      <c r="AE138" s="2" t="inlineStr">
        <is>
          <t>3</t>
        </is>
      </c>
      <c r="AF138" s="2" t="inlineStr">
        <is>
          <t/>
        </is>
      </c>
      <c r="AG138" t="inlineStr">
        <is>
          <t>Zona terrestre o acuática diferenciada por sus características geográficas, abióticas y bióticas, tanto si son enteramente naturales como seminaturales.</t>
        </is>
      </c>
      <c r="AH138" s="2" t="inlineStr">
        <is>
          <t>looduslik elupaik</t>
        </is>
      </c>
      <c r="AI138" s="2" t="inlineStr">
        <is>
          <t>3</t>
        </is>
      </c>
      <c r="AJ138" s="2" t="inlineStr">
        <is>
          <t/>
        </is>
      </c>
      <c r="AK138" t="inlineStr">
        <is>
          <t/>
        </is>
      </c>
      <c r="AL138" s="2" t="inlineStr">
        <is>
          <t>luonnollinen elinympäristö|
luontotyyppi</t>
        </is>
      </c>
      <c r="AM138" s="2" t="inlineStr">
        <is>
          <t>3|
3</t>
        </is>
      </c>
      <c r="AN138" s="2" t="inlineStr">
        <is>
          <t xml:space="preserve">|
</t>
        </is>
      </c>
      <c r="AO138" t="inlineStr">
        <is>
          <t>maa-ja vesialue, jota luonnehtivat maantieteelliset, abioottiset ja bioottiset ominaisuudet ja joka on joko luonnontilainen tai puolittain luonnontilainen</t>
        </is>
      </c>
      <c r="AP138" s="2" t="inlineStr">
        <is>
          <t>milieu naturel|
habitat naturel</t>
        </is>
      </c>
      <c r="AQ138" s="2" t="inlineStr">
        <is>
          <t>3|
3</t>
        </is>
      </c>
      <c r="AR138" s="2" t="inlineStr">
        <is>
          <t xml:space="preserve">|
</t>
        </is>
      </c>
      <c r="AS138" t="inlineStr">
        <is>
          <t>habitat = milieu géographique propre à la vie d'une espèce animale ou végétale</t>
        </is>
      </c>
      <c r="AT138" s="2" t="inlineStr">
        <is>
          <t>gnáthóg nádúrtha</t>
        </is>
      </c>
      <c r="AU138" s="2" t="inlineStr">
        <is>
          <t>3</t>
        </is>
      </c>
      <c r="AV138" s="2" t="inlineStr">
        <is>
          <t/>
        </is>
      </c>
      <c r="AW138" t="inlineStr">
        <is>
          <t/>
        </is>
      </c>
      <c r="AX138" s="2" t="inlineStr">
        <is>
          <t>prirodno stanište</t>
        </is>
      </c>
      <c r="AY138" s="2" t="inlineStr">
        <is>
          <t>4</t>
        </is>
      </c>
      <c r="AZ138" s="2" t="inlineStr">
        <is>
          <t/>
        </is>
      </c>
      <c r="BA138" t="inlineStr">
        <is>
          <t>kopnena ili vodena područja određena geografskim, abiotičkim i biotičkim svojstvima, bilo potpuno prirodna bilo poluprirodna</t>
        </is>
      </c>
      <c r="BB138" s="2" t="inlineStr">
        <is>
          <t>természetes élőhely</t>
        </is>
      </c>
      <c r="BC138" s="2" t="inlineStr">
        <is>
          <t>3</t>
        </is>
      </c>
      <c r="BD138" s="2" t="inlineStr">
        <is>
          <t/>
        </is>
      </c>
      <c r="BE138" t="inlineStr">
        <is>
          <t>Jellegzetes földrajzi, abiotikus és biotikus tényezők alapján elhatárolható, természetes állapotában megőrzött vagy természetszerű szárazföldi, illetve vízi terület.</t>
        </is>
      </c>
      <c r="BF138" s="2" t="inlineStr">
        <is>
          <t>habitat naturale</t>
        </is>
      </c>
      <c r="BG138" s="2" t="inlineStr">
        <is>
          <t>3</t>
        </is>
      </c>
      <c r="BH138" s="2" t="inlineStr">
        <is>
          <t/>
        </is>
      </c>
      <c r="BI138" t="inlineStr">
        <is>
          <t>1) "Habitat naturali: zone terrestri o acquatiche che si distinguono grazie alle loro caratteristiche geografiche, abiotiche e biotiche, interamente naturali o seminaturali." 2) zone terrestri o acquatiche che si distinguono grazie alle loro caratteristiche geografiche, abiotiche e biotiche, interamente naturali o seminaturali</t>
        </is>
      </c>
      <c r="BJ138" s="2" t="inlineStr">
        <is>
          <t>natūrali buveinė</t>
        </is>
      </c>
      <c r="BK138" s="2" t="inlineStr">
        <is>
          <t>3</t>
        </is>
      </c>
      <c r="BL138" s="2" t="inlineStr">
        <is>
          <t/>
        </is>
      </c>
      <c r="BM138" t="inlineStr">
        <is>
          <t>specifiniais abiotiniais ir biotiniais veiksniais pasižyminti aplinka, kurioje rūšis gyvena ar laikinai apsistoja bet kuriuo biologinio ciklo metu</t>
        </is>
      </c>
      <c r="BN138" s="2" t="inlineStr">
        <is>
          <t>dabiska dzīvotne</t>
        </is>
      </c>
      <c r="BO138" s="2" t="inlineStr">
        <is>
          <t>3</t>
        </is>
      </c>
      <c r="BP138" s="2" t="inlineStr">
        <is>
          <t/>
        </is>
      </c>
      <c r="BQ138" t="inlineStr">
        <is>
          <t>pilnībā vai daļēji dabiska sauszemes vai ūdens platība, ko raksturo ģeogrāfiskas, abiotiskas un biotiskas iezīmes</t>
        </is>
      </c>
      <c r="BR138" s="2" t="inlineStr">
        <is>
          <t>ħabitat naturali</t>
        </is>
      </c>
      <c r="BS138" s="2" t="inlineStr">
        <is>
          <t>3</t>
        </is>
      </c>
      <c r="BT138" s="2" t="inlineStr">
        <is>
          <t/>
        </is>
      </c>
      <c r="BU138" t="inlineStr">
        <is>
          <t/>
        </is>
      </c>
      <c r="BV138" s="2" t="inlineStr">
        <is>
          <t>natuurlijke habitat|
natuurlijk milieugebied</t>
        </is>
      </c>
      <c r="BW138" s="2" t="inlineStr">
        <is>
          <t>3|
3</t>
        </is>
      </c>
      <c r="BX138" s="2" t="inlineStr">
        <is>
          <t xml:space="preserve">|
</t>
        </is>
      </c>
      <c r="BY138" t="inlineStr">
        <is>
          <t>1) Richtlijn 92/43/EEG, art. 1.b : "natuurlijke habitats : land- of waterzones met bijzondere geografische, abiotische en biotische kenmerken, en die zowel geheel natuurlijk als halfnatuurlijk kunnen zijn" 2) natuurlijke habitats: land-of waterzones met bijzondere geografische, abiotische en biotische kenmerken, en die zowel geheel natuurlijk als halfnatuurlijk kunnen zijn; land-of waterzones met bijzondere geografische, abiotische en biotische kenmerken, en die zowel geheel natuurlijk als halfnatuurlijk kunnen zijn</t>
        </is>
      </c>
      <c r="BZ138" s="2" t="inlineStr">
        <is>
          <t>siedlisko przyrodnicze</t>
        </is>
      </c>
      <c r="CA138" s="2" t="inlineStr">
        <is>
          <t>3</t>
        </is>
      </c>
      <c r="CB138" s="2" t="inlineStr">
        <is>
          <t/>
        </is>
      </c>
      <c r="CC138" t="inlineStr">
        <is>
          <t>obszar lądowy lub wodny, naturalny, półnaturalny lub antropogeniczny, wyodrębniony w oparciu o cechy geograficzne, abiotyczne i biotyczne</t>
        </is>
      </c>
      <c r="CD138" s="2" t="inlineStr">
        <is>
          <t>&lt;i&gt;habitat&lt;/i&gt; natural</t>
        </is>
      </c>
      <c r="CE138" s="2" t="inlineStr">
        <is>
          <t>2</t>
        </is>
      </c>
      <c r="CF138" s="2" t="inlineStr">
        <is>
          <t/>
        </is>
      </c>
      <c r="CG138" t="inlineStr">
        <is>
          <t>1) Zona terrestre ou aquática que se distingue por características geográficas abióticas e bióticas, quer sejam inteiramente naturais quer seminaturais (Diretiva 92/43/CEE do Conselho "&lt;i&gt;Habitats&lt;/i&gt; naturais", art. 1º). 2) zonas terrestres ou aquáticas que se distinguem por caraterísticas geográficas abióticas e bióticas, quer sejam inteiramente naturais, quer seminaturais</t>
        </is>
      </c>
      <c r="CH138" s="2" t="inlineStr">
        <is>
          <t>habitat natural</t>
        </is>
      </c>
      <c r="CI138" s="2" t="inlineStr">
        <is>
          <t>3</t>
        </is>
      </c>
      <c r="CJ138" s="2" t="inlineStr">
        <is>
          <t/>
        </is>
      </c>
      <c r="CK138" t="inlineStr">
        <is>
          <t/>
        </is>
      </c>
      <c r="CL138" s="2" t="inlineStr">
        <is>
          <t>prirodzený biotop|
prírodný biotop|
prirodzené prostredie</t>
        </is>
      </c>
      <c r="CM138" s="2" t="inlineStr">
        <is>
          <t>3|
3|
3</t>
        </is>
      </c>
      <c r="CN138" s="2" t="inlineStr">
        <is>
          <t xml:space="preserve">preferred|
|
</t>
        </is>
      </c>
      <c r="CO138" t="inlineStr">
        <is>
          <t>suchozemské alebo vodné územie, ktoré sa odlišuje od iných svojimi geografickými, abiotickými a biotickými znakmi, či už úplne prirodzenými, alebo poloprirodzenými</t>
        </is>
      </c>
      <c r="CP138" s="2" t="inlineStr">
        <is>
          <t>naravni habitat</t>
        </is>
      </c>
      <c r="CQ138" s="2" t="inlineStr">
        <is>
          <t>3</t>
        </is>
      </c>
      <c r="CR138" s="2" t="inlineStr">
        <is>
          <t/>
        </is>
      </c>
      <c r="CS138" t="inlineStr">
        <is>
          <t>Naravno ali polnaravno kopensko ali vodno območje s posebnimi geografskimi, abiotskimi in biotskimi značilnostmi.</t>
        </is>
      </c>
      <c r="CT138" s="2" t="inlineStr">
        <is>
          <t>livsmiljö</t>
        </is>
      </c>
      <c r="CU138" s="2" t="inlineStr">
        <is>
          <t>3</t>
        </is>
      </c>
      <c r="CV138" s="2" t="inlineStr">
        <is>
          <t/>
        </is>
      </c>
      <c r="CW138" t="inlineStr">
        <is>
          <t>inom biologin summan av de yttre omständigheter som krävs för att individer av en viss art skall kunna fortleva och ev. fortplanta sig på platsen</t>
        </is>
      </c>
    </row>
    <row r="139">
      <c r="A139" s="1" t="str">
        <f>HYPERLINK("https://iate.europa.eu/entry/result/927746/all", "927746")</f>
        <v>927746</v>
      </c>
      <c r="B139" t="inlineStr">
        <is>
          <t>POLITICS</t>
        </is>
      </c>
      <c r="C139" t="inlineStr">
        <is>
          <t>POLITICS|political framework|political philosophy</t>
        </is>
      </c>
      <c r="D139" t="inlineStr">
        <is>
          <t>no</t>
        </is>
      </c>
      <c r="E139" t="inlineStr">
        <is>
          <t/>
        </is>
      </c>
      <c r="F139" t="inlineStr">
        <is>
          <t/>
        </is>
      </c>
      <c r="G139" t="inlineStr">
        <is>
          <t/>
        </is>
      </c>
      <c r="H139" t="inlineStr">
        <is>
          <t/>
        </is>
      </c>
      <c r="I139" t="inlineStr">
        <is>
          <t/>
        </is>
      </c>
      <c r="J139" t="inlineStr">
        <is>
          <t/>
        </is>
      </c>
      <c r="K139" t="inlineStr">
        <is>
          <t/>
        </is>
      </c>
      <c r="L139" t="inlineStr">
        <is>
          <t/>
        </is>
      </c>
      <c r="M139" t="inlineStr">
        <is>
          <t/>
        </is>
      </c>
      <c r="N139" s="2" t="inlineStr">
        <is>
          <t>deliberativt demokrati|
samtaledemokrati</t>
        </is>
      </c>
      <c r="O139" s="2" t="inlineStr">
        <is>
          <t>4|
4</t>
        </is>
      </c>
      <c r="P139" s="2" t="inlineStr">
        <is>
          <t xml:space="preserve">|
</t>
        </is>
      </c>
      <c r="Q139" t="inlineStr">
        <is>
          <t>Det deliberative demokratis mål er at skabe et mere aktivt demokrati, der lader den politiske dialog foregå i fora, hvor der skabes en direkte kanal mellem borgere og politikere gennem bl.a. folkehøringer og borgermøder, der gennem samtalen afklarer den enkelte borgers holdninger og gør dem mere gennemtænkte - og kan give idéer til løsning af problemer ved at udkrystallisere det bedste argument, den bedste handlemåde, den bedste politiske beslutning i en given situation. Dette kræver åbenhed og lydhørhed fra alle parter.</t>
        </is>
      </c>
      <c r="R139" s="2" t="inlineStr">
        <is>
          <t>deliberative Demokratie</t>
        </is>
      </c>
      <c r="S139" s="2" t="inlineStr">
        <is>
          <t>2</t>
        </is>
      </c>
      <c r="T139" s="2" t="inlineStr">
        <is>
          <t/>
        </is>
      </c>
      <c r="U139" t="inlineStr">
        <is>
          <t>Das deliberative Demokratiemodell begreift - im Gegensatz zur "aggregativen" Demokratie - Demokratie als die Gesamtheit zahlreicher Meinungsbildungs- und Handlungsprozesse. Demokratie besteht danach nicht nur - und nicht einmal primär - im Wählen oder Abstimmen, sondern vielmehr in denjenigen Kommunikations- und Reflexionsprozessen, die allen wichtigen gesellschaftlichen Entscheidungen vorangehen.</t>
        </is>
      </c>
      <c r="V139" s="2" t="inlineStr">
        <is>
          <t>διαβουλευτική δημοκρατία</t>
        </is>
      </c>
      <c r="W139" s="2" t="inlineStr">
        <is>
          <t>3</t>
        </is>
      </c>
      <c r="X139" s="2" t="inlineStr">
        <is>
          <t/>
        </is>
      </c>
      <c r="Y139" t="inlineStr">
        <is>
          <t/>
        </is>
      </c>
      <c r="Z139" s="2" t="inlineStr">
        <is>
          <t>deliberative democracy</t>
        </is>
      </c>
      <c r="AA139" s="2" t="inlineStr">
        <is>
          <t>3</t>
        </is>
      </c>
      <c r="AB139" s="2" t="inlineStr">
        <is>
          <t/>
        </is>
      </c>
      <c r="AC139" t="inlineStr">
        <is>
          <t>form of democracy in which deliberation is central to decision making and which adopts elements of both consensus decision-making and majority rule</t>
        </is>
      </c>
      <c r="AD139" s="2" t="inlineStr">
        <is>
          <t>democracia deliberativa</t>
        </is>
      </c>
      <c r="AE139" s="2" t="inlineStr">
        <is>
          <t>3</t>
        </is>
      </c>
      <c r="AF139" s="2" t="inlineStr">
        <is>
          <t/>
        </is>
      </c>
      <c r="AG139" t="inlineStr">
        <is>
          <t>Forma de democracia basada en la toma de decisiones colectivas a través de la argumentación, en condiciones de libertad e igualdad, entre todos los ciudadanos que van a verse afectados por la decisión, y en la que la deliberación y la negociación en foros públicos tienen un peso relativo superior al de la mera votación.</t>
        </is>
      </c>
      <c r="AH139" s="2" t="inlineStr">
        <is>
          <t>arutlev demokraatia</t>
        </is>
      </c>
      <c r="AI139" s="2" t="inlineStr">
        <is>
          <t>3</t>
        </is>
      </c>
      <c r="AJ139" s="2" t="inlineStr">
        <is>
          <t/>
        </is>
      </c>
      <c r="AK139" t="inlineStr">
        <is>
          <t>demokraatia vorm, milles poliitilised otsused tehakse konsensuse baasil</t>
        </is>
      </c>
      <c r="AL139" s="2" t="inlineStr">
        <is>
          <t>keskusteleva demokratia</t>
        </is>
      </c>
      <c r="AM139" s="2" t="inlineStr">
        <is>
          <t>2</t>
        </is>
      </c>
      <c r="AN139" s="2" t="inlineStr">
        <is>
          <t/>
        </is>
      </c>
      <c r="AO139" t="inlineStr">
        <is>
          <t/>
        </is>
      </c>
      <c r="AP139" s="2" t="inlineStr">
        <is>
          <t>démocratie délibérative</t>
        </is>
      </c>
      <c r="AQ139" s="2" t="inlineStr">
        <is>
          <t>3</t>
        </is>
      </c>
      <c r="AR139" s="2" t="inlineStr">
        <is>
          <t/>
        </is>
      </c>
      <c r="AS139" t="inlineStr">
        <is>
          <t>principe selon lequel la société est démocratique lorsque les décisions sont prises par la délibération publique de tous ses membres</t>
        </is>
      </c>
      <c r="AT139" s="2" t="inlineStr">
        <is>
          <t>daonlathas dioscúrsach</t>
        </is>
      </c>
      <c r="AU139" s="2" t="inlineStr">
        <is>
          <t>3</t>
        </is>
      </c>
      <c r="AV139" s="2" t="inlineStr">
        <is>
          <t/>
        </is>
      </c>
      <c r="AW139" t="inlineStr">
        <is>
          <t>teoiric pholaitiúil a deir gur cheart cinntí polaitiúla a bhunú ar phlé agus díospóireacht i measc na saoránach, agus an dioscúrsa sin a bheith cóir agus réasúnach.</t>
        </is>
      </c>
      <c r="AX139" t="inlineStr">
        <is>
          <t/>
        </is>
      </c>
      <c r="AY139" t="inlineStr">
        <is>
          <t/>
        </is>
      </c>
      <c r="AZ139" t="inlineStr">
        <is>
          <t/>
        </is>
      </c>
      <c r="BA139" t="inlineStr">
        <is>
          <t/>
        </is>
      </c>
      <c r="BB139" s="2" t="inlineStr">
        <is>
          <t>deliberatív demokrácia</t>
        </is>
      </c>
      <c r="BC139" s="2" t="inlineStr">
        <is>
          <t>4</t>
        </is>
      </c>
      <c r="BD139" s="2" t="inlineStr">
        <is>
          <t/>
        </is>
      </c>
      <c r="BE139" t="inlineStr">
        <is>
          <t>a közjóról való nyilvános vitát előtérbe helyező demokrácia</t>
        </is>
      </c>
      <c r="BF139" s="2" t="inlineStr">
        <is>
          <t>democrazia deliberativa</t>
        </is>
      </c>
      <c r="BG139" s="2" t="inlineStr">
        <is>
          <t>1</t>
        </is>
      </c>
      <c r="BH139" s="2" t="inlineStr">
        <is>
          <t/>
        </is>
      </c>
      <c r="BI139" t="inlineStr">
        <is>
          <t>La premessa fondamentale della democrazia deliberativa è che le leggi e le politiche imposte agli individui devono essere giustificate ai loro occhi, in termini che essi possano ragionevolmente accettare. La teoria è "deliberativa", perché i termini che raccomanda sono concepiti come ragioni che i cittadini, o i loro rappresentanti di fiducia, si danno l'un l'altro, in un processo continuo di mutua giustificazione.</t>
        </is>
      </c>
      <c r="BJ139" s="2" t="inlineStr">
        <is>
          <t>svarstomoji demokratija</t>
        </is>
      </c>
      <c r="BK139" s="2" t="inlineStr">
        <is>
          <t>3</t>
        </is>
      </c>
      <c r="BL139" s="2" t="inlineStr">
        <is>
          <t/>
        </is>
      </c>
      <c r="BM139" t="inlineStr">
        <is>
          <t>demokratijos forma, kai priimant sprendimus pirmenybė teikiama svarstymų, argumentuotos diskusijos, o ne balsavimo procedūrai</t>
        </is>
      </c>
      <c r="BN139" t="inlineStr">
        <is>
          <t/>
        </is>
      </c>
      <c r="BO139" t="inlineStr">
        <is>
          <t/>
        </is>
      </c>
      <c r="BP139" t="inlineStr">
        <is>
          <t/>
        </is>
      </c>
      <c r="BQ139" t="inlineStr">
        <is>
          <t/>
        </is>
      </c>
      <c r="BR139" t="inlineStr">
        <is>
          <t/>
        </is>
      </c>
      <c r="BS139" t="inlineStr">
        <is>
          <t/>
        </is>
      </c>
      <c r="BT139" t="inlineStr">
        <is>
          <t/>
        </is>
      </c>
      <c r="BU139" t="inlineStr">
        <is>
          <t/>
        </is>
      </c>
      <c r="BV139" s="2" t="inlineStr">
        <is>
          <t>deliberatieve democratie|
overlegdemocratie</t>
        </is>
      </c>
      <c r="BW139" s="2" t="inlineStr">
        <is>
          <t>3|
3</t>
        </is>
      </c>
      <c r="BX139" s="2" t="inlineStr">
        <is>
          <t xml:space="preserve">|
</t>
        </is>
      </c>
      <c r="BY139" t="inlineStr">
        <is>
          <t/>
        </is>
      </c>
      <c r="BZ139" s="2" t="inlineStr">
        <is>
          <t>demokracja deliberatywna</t>
        </is>
      </c>
      <c r="CA139" s="2" t="inlineStr">
        <is>
          <t>3</t>
        </is>
      </c>
      <c r="CB139" s="2" t="inlineStr">
        <is>
          <t/>
        </is>
      </c>
      <c r="CC139" t="inlineStr">
        <is>
          <t>teoretyczny model ustrojowy propagowany m.in. przez J. Habermasa i J. Elstera; zakłada większy udział obywateli w procesie legislacyjnym poprzez organizację zinstytucjonalizowanych debat, uzupełniających proces nieformalnego kształtowania się opinii; w ten sposób społeczeństwo ma szansę świadomie wyrobić sobie zdanie na temat dyskutowanych zagadnień oraz uzasadnić swoje poglądy, natomiast władza państwowa otrzymuje dużo pełniejsze informacje na temat oczekiwań wyborców</t>
        </is>
      </c>
      <c r="CD139" s="2" t="inlineStr">
        <is>
          <t>democracia deliberativa</t>
        </is>
      </c>
      <c r="CE139" s="2" t="inlineStr">
        <is>
          <t>3</t>
        </is>
      </c>
      <c r="CF139" s="2" t="inlineStr">
        <is>
          <t/>
        </is>
      </c>
      <c r="CG139" t="inlineStr">
        <is>
          <t>Forma de democracia em que a legitimidade das decisões e ações políticas deriva da deliberação pública da maioria, pelos cidadãos, em geral, livres e iguais.</t>
        </is>
      </c>
      <c r="CH139" t="inlineStr">
        <is>
          <t/>
        </is>
      </c>
      <c r="CI139" t="inlineStr">
        <is>
          <t/>
        </is>
      </c>
      <c r="CJ139" t="inlineStr">
        <is>
          <t/>
        </is>
      </c>
      <c r="CK139" t="inlineStr">
        <is>
          <t/>
        </is>
      </c>
      <c r="CL139" s="2" t="inlineStr">
        <is>
          <t>deliberatívna demokracia</t>
        </is>
      </c>
      <c r="CM139" s="2" t="inlineStr">
        <is>
          <t>3</t>
        </is>
      </c>
      <c r="CN139" s="2" t="inlineStr">
        <is>
          <t/>
        </is>
      </c>
      <c r="CO139" t="inlineStr">
        <is>
          <t>typ demokracie, ktorý vychádza z rovnocenného dialógu medzi inštitúciami verejnej správy a verejnosťou</t>
        </is>
      </c>
      <c r="CP139" t="inlineStr">
        <is>
          <t/>
        </is>
      </c>
      <c r="CQ139" t="inlineStr">
        <is>
          <t/>
        </is>
      </c>
      <c r="CR139" t="inlineStr">
        <is>
          <t/>
        </is>
      </c>
      <c r="CS139" t="inlineStr">
        <is>
          <t/>
        </is>
      </c>
      <c r="CT139" s="2" t="inlineStr">
        <is>
          <t>samtalsdemokrati</t>
        </is>
      </c>
      <c r="CU139" s="2" t="inlineStr">
        <is>
          <t>3</t>
        </is>
      </c>
      <c r="CV139" s="2" t="inlineStr">
        <is>
          <t/>
        </is>
      </c>
      <c r="CW139" t="inlineStr">
        <is>
          <t>I den deliberativa demokratin – också kallad samtalsdemokrati eller diskussionsdemokrati – utgör argumentation och samtal medborgare emellan ett avgörande inslag.</t>
        </is>
      </c>
    </row>
    <row r="140">
      <c r="A140" s="1" t="str">
        <f>HYPERLINK("https://iate.europa.eu/entry/result/3589107/all", "3589107")</f>
        <v>3589107</v>
      </c>
      <c r="B140" t="inlineStr">
        <is>
          <t>EUROPEAN UNION;ENVIRONMENT;BUSINESS AND COMPETITION</t>
        </is>
      </c>
      <c r="C140" t="inlineStr">
        <is>
          <t>EUROPEAN UNION|EU institutions and European civil service|EU institution|European Commission;ENVIRONMENT|environmental policy|environmental policy;BUSINESS AND COMPETITION|competition|competition policy</t>
        </is>
      </c>
      <c r="D140" t="inlineStr">
        <is>
          <t>yes</t>
        </is>
      </c>
      <c r="E140" t="inlineStr">
        <is>
          <t/>
        </is>
      </c>
      <c r="F140" t="inlineStr">
        <is>
          <t/>
        </is>
      </c>
      <c r="G140" t="inlineStr">
        <is>
          <t/>
        </is>
      </c>
      <c r="H140" t="inlineStr">
        <is>
          <t/>
        </is>
      </c>
      <c r="I140" t="inlineStr">
        <is>
          <t/>
        </is>
      </c>
      <c r="J140" t="inlineStr">
        <is>
          <t/>
        </is>
      </c>
      <c r="K140" t="inlineStr">
        <is>
          <t/>
        </is>
      </c>
      <c r="L140" t="inlineStr">
        <is>
          <t/>
        </is>
      </c>
      <c r="M140" t="inlineStr">
        <is>
          <t/>
        </is>
      </c>
      <c r="N140" t="inlineStr">
        <is>
          <t/>
        </is>
      </c>
      <c r="O140" t="inlineStr">
        <is>
          <t/>
        </is>
      </c>
      <c r="P140" t="inlineStr">
        <is>
          <t/>
        </is>
      </c>
      <c r="Q140" t="inlineStr">
        <is>
          <t/>
        </is>
      </c>
      <c r="R140" t="inlineStr">
        <is>
          <t/>
        </is>
      </c>
      <c r="S140" t="inlineStr">
        <is>
          <t/>
        </is>
      </c>
      <c r="T140" t="inlineStr">
        <is>
          <t/>
        </is>
      </c>
      <c r="U140" t="inlineStr">
        <is>
          <t/>
        </is>
      </c>
      <c r="V140" s="2" t="inlineStr">
        <is>
          <t>ανταγωνιστική βιωσιμότητα</t>
        </is>
      </c>
      <c r="W140" s="2" t="inlineStr">
        <is>
          <t>3</t>
        </is>
      </c>
      <c r="X140" s="2" t="inlineStr">
        <is>
          <t/>
        </is>
      </c>
      <c r="Y140" t="inlineStr">
        <is>
          <t/>
        </is>
      </c>
      <c r="Z140" s="2" t="inlineStr">
        <is>
          <t>competitive sustainability</t>
        </is>
      </c>
      <c r="AA140" s="2" t="inlineStr">
        <is>
          <t>3</t>
        </is>
      </c>
      <c r="AB140" s="2" t="inlineStr">
        <is>
          <t/>
        </is>
      </c>
      <c r="AC140" t="inlineStr">
        <is>
          <t>global ambition to achieve a socio-economic balance whereby there is constructive interaction between factors such as trade, the environment, welfare systems, innovation and entrepreneurship</t>
        </is>
      </c>
      <c r="AD140" t="inlineStr">
        <is>
          <t/>
        </is>
      </c>
      <c r="AE140" t="inlineStr">
        <is>
          <t/>
        </is>
      </c>
      <c r="AF140" t="inlineStr">
        <is>
          <t/>
        </is>
      </c>
      <c r="AG140" t="inlineStr">
        <is>
          <t/>
        </is>
      </c>
      <c r="AH140" t="inlineStr">
        <is>
          <t/>
        </is>
      </c>
      <c r="AI140" t="inlineStr">
        <is>
          <t/>
        </is>
      </c>
      <c r="AJ140" t="inlineStr">
        <is>
          <t/>
        </is>
      </c>
      <c r="AK140" t="inlineStr">
        <is>
          <t/>
        </is>
      </c>
      <c r="AL140" s="2" t="inlineStr">
        <is>
          <t>kilpailukykyinen kestävyys</t>
        </is>
      </c>
      <c r="AM140" s="2" t="inlineStr">
        <is>
          <t>3</t>
        </is>
      </c>
      <c r="AN140" s="2" t="inlineStr">
        <is>
          <t/>
        </is>
      </c>
      <c r="AO140" t="inlineStr">
        <is>
          <t/>
        </is>
      </c>
      <c r="AP140" t="inlineStr">
        <is>
          <t/>
        </is>
      </c>
      <c r="AQ140" t="inlineStr">
        <is>
          <t/>
        </is>
      </c>
      <c r="AR140" t="inlineStr">
        <is>
          <t/>
        </is>
      </c>
      <c r="AS140" t="inlineStr">
        <is>
          <t/>
        </is>
      </c>
      <c r="AT140" s="2" t="inlineStr">
        <is>
          <t>inbhuaine iomaíoch|
inbhuanaitheacht iomaíoch</t>
        </is>
      </c>
      <c r="AU140" s="2" t="inlineStr">
        <is>
          <t>3|
3</t>
        </is>
      </c>
      <c r="AV140" s="2" t="inlineStr">
        <is>
          <t xml:space="preserve">|
</t>
        </is>
      </c>
      <c r="AW140" t="inlineStr">
        <is>
          <t/>
        </is>
      </c>
      <c r="AX140" t="inlineStr">
        <is>
          <t/>
        </is>
      </c>
      <c r="AY140" t="inlineStr">
        <is>
          <t/>
        </is>
      </c>
      <c r="AZ140" t="inlineStr">
        <is>
          <t/>
        </is>
      </c>
      <c r="BA140" t="inlineStr">
        <is>
          <t/>
        </is>
      </c>
      <c r="BB140" t="inlineStr">
        <is>
          <t/>
        </is>
      </c>
      <c r="BC140" t="inlineStr">
        <is>
          <t/>
        </is>
      </c>
      <c r="BD140" t="inlineStr">
        <is>
          <t/>
        </is>
      </c>
      <c r="BE140" t="inlineStr">
        <is>
          <t/>
        </is>
      </c>
      <c r="BF140" t="inlineStr">
        <is>
          <t/>
        </is>
      </c>
      <c r="BG140" t="inlineStr">
        <is>
          <t/>
        </is>
      </c>
      <c r="BH140" t="inlineStr">
        <is>
          <t/>
        </is>
      </c>
      <c r="BI140" t="inlineStr">
        <is>
          <t/>
        </is>
      </c>
      <c r="BJ140" s="2" t="inlineStr">
        <is>
          <t>konkurencingas tvarumas</t>
        </is>
      </c>
      <c r="BK140" s="2" t="inlineStr">
        <is>
          <t>3</t>
        </is>
      </c>
      <c r="BL140" s="2" t="inlineStr">
        <is>
          <t/>
        </is>
      </c>
      <c r="BM140" t="inlineStr">
        <is>
          <t/>
        </is>
      </c>
      <c r="BN140" t="inlineStr">
        <is>
          <t/>
        </is>
      </c>
      <c r="BO140" t="inlineStr">
        <is>
          <t/>
        </is>
      </c>
      <c r="BP140" t="inlineStr">
        <is>
          <t/>
        </is>
      </c>
      <c r="BQ140" t="inlineStr">
        <is>
          <t/>
        </is>
      </c>
      <c r="BR140" s="2" t="inlineStr">
        <is>
          <t>sostenibbiltà kompetittiva</t>
        </is>
      </c>
      <c r="BS140" s="2" t="inlineStr">
        <is>
          <t>3</t>
        </is>
      </c>
      <c r="BT140" s="2" t="inlineStr">
        <is>
          <t/>
        </is>
      </c>
      <c r="BU140" t="inlineStr">
        <is>
          <t>ambizzjoni globali biex jinkiseb bilanċ soċjoekonomiku fejn ikun hemm interazzjoni kostruttiva bejn fatturi bħall-kummerċ, l-ambjent, sistemi ta' protezzjoni soċjali, l-innovazzjoni u l-imprenditorija</t>
        </is>
      </c>
      <c r="BV140" s="2" t="inlineStr">
        <is>
          <t>concurrerende duurzaamheid</t>
        </is>
      </c>
      <c r="BW140" s="2" t="inlineStr">
        <is>
          <t>3</t>
        </is>
      </c>
      <c r="BX140" s="2" t="inlineStr">
        <is>
          <t/>
        </is>
      </c>
      <c r="BY140" t="inlineStr">
        <is>
          <t>wereldwijd
 streven naar de realisatie van een duurzame economie door middel van
 constructieve interactie tussen factoren als handel, het milieu, sociale
 voorzieningen, innovatie en ondernemerschap, met als resultaat dat de
 schoonste en meest efficiënte economische partijen voor hun inzet beloond
 worden</t>
        </is>
      </c>
      <c r="BZ140" s="2" t="inlineStr">
        <is>
          <t>konkurencyjny zrównoważony rozwój|
konkurencyjna zrównoważoność</t>
        </is>
      </c>
      <c r="CA140" s="2" t="inlineStr">
        <is>
          <t>3|
3</t>
        </is>
      </c>
      <c r="CB140" s="2" t="inlineStr">
        <is>
          <t>|
preferred</t>
        </is>
      </c>
      <c r="CC140" t="inlineStr">
        <is>
          <t>globalne dążenie do osiągnięcia równowagi społeczno-gospodarczej, w której występuje konstruktywna interakcja między czynnikami takimi jak handel, środowisko, systemy opieki społecznej, innowacje i przedsiębiorczość</t>
        </is>
      </c>
      <c r="CD140" s="2" t="inlineStr">
        <is>
          <t>sustentabilidade competitiva</t>
        </is>
      </c>
      <c r="CE140" s="2" t="inlineStr">
        <is>
          <t>3</t>
        </is>
      </c>
      <c r="CF140" s="2" t="inlineStr">
        <is>
          <t/>
        </is>
      </c>
      <c r="CG140" t="inlineStr">
        <is>
          <t/>
        </is>
      </c>
      <c r="CH140" s="2" t="inlineStr">
        <is>
          <t>sustenabilitate competitivă</t>
        </is>
      </c>
      <c r="CI140" s="2" t="inlineStr">
        <is>
          <t>3</t>
        </is>
      </c>
      <c r="CJ140" s="2" t="inlineStr">
        <is>
          <t/>
        </is>
      </c>
      <c r="CK140" t="inlineStr">
        <is>
          <t/>
        </is>
      </c>
      <c r="CL140" t="inlineStr">
        <is>
          <t/>
        </is>
      </c>
      <c r="CM140" t="inlineStr">
        <is>
          <t/>
        </is>
      </c>
      <c r="CN140" t="inlineStr">
        <is>
          <t/>
        </is>
      </c>
      <c r="CO140" t="inlineStr">
        <is>
          <t/>
        </is>
      </c>
      <c r="CP140" s="2" t="inlineStr">
        <is>
          <t>konkurenčna trajnost</t>
        </is>
      </c>
      <c r="CQ140" s="2" t="inlineStr">
        <is>
          <t>2</t>
        </is>
      </c>
      <c r="CR140" s="2" t="inlineStr">
        <is>
          <t/>
        </is>
      </c>
      <c r="CS140" t="inlineStr">
        <is>
          <t/>
        </is>
      </c>
      <c r="CT140" s="2" t="inlineStr">
        <is>
          <t>konkurrenskraftig hållbarhet</t>
        </is>
      </c>
      <c r="CU140" s="2" t="inlineStr">
        <is>
          <t>3</t>
        </is>
      </c>
      <c r="CV140" s="2" t="inlineStr">
        <is>
          <t/>
        </is>
      </c>
      <c r="CW140" t="inlineStr">
        <is>
          <t/>
        </is>
      </c>
    </row>
    <row r="141">
      <c r="A141" s="1" t="str">
        <f>HYPERLINK("https://iate.europa.eu/entry/result/3593358/all", "3593358")</f>
        <v>3593358</v>
      </c>
      <c r="B141" t="inlineStr">
        <is>
          <t>SCIENCE;EDUCATION AND COMMUNICATIONS</t>
        </is>
      </c>
      <c r="C141" t="inlineStr">
        <is>
          <t>SCIENCE;EDUCATION AND COMMUNICATIONS|documentation|documentation</t>
        </is>
      </c>
      <c r="D141" t="inlineStr">
        <is>
          <t>yes</t>
        </is>
      </c>
      <c r="E141" t="inlineStr">
        <is>
          <t/>
        </is>
      </c>
      <c r="F141" s="2" t="inlineStr">
        <is>
          <t>най-добрите налични научни знания</t>
        </is>
      </c>
      <c r="G141" s="2" t="inlineStr">
        <is>
          <t>3</t>
        </is>
      </c>
      <c r="H141" s="2" t="inlineStr">
        <is>
          <t/>
        </is>
      </c>
      <c r="I141" t="inlineStr">
        <is>
          <t/>
        </is>
      </c>
      <c r="J141" s="2" t="inlineStr">
        <is>
          <t>nejlepší dostupné vědecké poznatky</t>
        </is>
      </c>
      <c r="K141" s="2" t="inlineStr">
        <is>
          <t>3</t>
        </is>
      </c>
      <c r="L141" s="2" t="inlineStr">
        <is>
          <t/>
        </is>
      </c>
      <c r="M141" t="inlineStr">
        <is>
          <t>vědecké poznatky, které maximalizují kvalitu, objektivitu a integritu informací, včetně informací statistických, vycházejí z recenzovaných a veřejně dostupných údajů a jasně informují o rizicích a nejasnostech ve vědeckém základě a dokumentují je</t>
        </is>
      </c>
      <c r="N141" s="2" t="inlineStr">
        <is>
          <t>bedste tilgængelige videnskab</t>
        </is>
      </c>
      <c r="O141" s="2" t="inlineStr">
        <is>
          <t>3</t>
        </is>
      </c>
      <c r="P141" s="2" t="inlineStr">
        <is>
          <t/>
        </is>
      </c>
      <c r="Q141" t="inlineStr">
        <is>
          <t/>
        </is>
      </c>
      <c r="R141" s="2" t="inlineStr">
        <is>
          <t>beste wissenschaftliche Erkenntnis</t>
        </is>
      </c>
      <c r="S141" s="2" t="inlineStr">
        <is>
          <t>3</t>
        </is>
      </c>
      <c r="T141" s="2" t="inlineStr">
        <is>
          <t/>
        </is>
      </c>
      <c r="U141" t="inlineStr">
        <is>
          <t/>
        </is>
      </c>
      <c r="V141" s="2" t="inlineStr">
        <is>
          <t>βέλτιστα διαθέσιμα επιστημονικά στοιχεία|
βέλτιστες διαθέσιμες επιστημονικές γνώσεις|
βέλτιστα διαθέσιμα επιστημονικά δεδομένα</t>
        </is>
      </c>
      <c r="W141" s="2" t="inlineStr">
        <is>
          <t>3|
3|
3</t>
        </is>
      </c>
      <c r="X141" s="2" t="inlineStr">
        <is>
          <t xml:space="preserve">|
|
</t>
        </is>
      </c>
      <c r="Y141" t="inlineStr">
        <is>
          <t>δεδομένα που βασίζονται σε αξιόπιστα και αμερόληπτα στοιχεία που έχουν συλλεχθεί με κοινά αποδεκτές μεθόδους ή με βάση της βέλτιστες διαθέσιμες μεθόδους</t>
        </is>
      </c>
      <c r="Z141" s="2" t="inlineStr">
        <is>
          <t>best available scientific evidence|
best available science</t>
        </is>
      </c>
      <c r="AA141" s="2" t="inlineStr">
        <is>
          <t>3|
3</t>
        </is>
      </c>
      <c r="AB141" s="2" t="inlineStr">
        <is>
          <t xml:space="preserve">|
</t>
        </is>
      </c>
      <c r="AC141" t="inlineStr">
        <is>
          <t>science that is reliable and unbiased</t>
        </is>
      </c>
      <c r="AD141" s="2" t="inlineStr">
        <is>
          <t>mejor conocimiento científico disponible</t>
        </is>
      </c>
      <c r="AE141" s="2" t="inlineStr">
        <is>
          <t>3</t>
        </is>
      </c>
      <c r="AF141" s="2" t="inlineStr">
        <is>
          <t/>
        </is>
      </c>
      <c r="AG141" t="inlineStr">
        <is>
          <t/>
        </is>
      </c>
      <c r="AH141" s="2" t="inlineStr">
        <is>
          <t>parimad olemasolevad teadusandmed</t>
        </is>
      </c>
      <c r="AI141" s="2" t="inlineStr">
        <is>
          <t>2</t>
        </is>
      </c>
      <c r="AJ141" s="2" t="inlineStr">
        <is>
          <t/>
        </is>
      </c>
      <c r="AK141" t="inlineStr">
        <is>
          <t/>
        </is>
      </c>
      <c r="AL141" s="2" t="inlineStr">
        <is>
          <t>paras saatavilla oleva tieteellinen tieto</t>
        </is>
      </c>
      <c r="AM141" s="2" t="inlineStr">
        <is>
          <t>3</t>
        </is>
      </c>
      <c r="AN141" s="2" t="inlineStr">
        <is>
          <t/>
        </is>
      </c>
      <c r="AO141" t="inlineStr">
        <is>
          <t>tieto, joka on mahdollisimman laadukasta, objektiivista ja kokonaisvaltaista, joka hyödyntää vertaisarvioitua ja julkisesti saatavalla olevaa tietoa ja joka viestii selkeästi tiedon tieteellisen pohjan rajoituksista</t>
        </is>
      </c>
      <c r="AP141" s="2" t="inlineStr">
        <is>
          <t>meilleures données scientifiques disponibles</t>
        </is>
      </c>
      <c r="AQ141" s="2" t="inlineStr">
        <is>
          <t>3</t>
        </is>
      </c>
      <c r="AR141" s="2" t="inlineStr">
        <is>
          <t/>
        </is>
      </c>
      <c r="AS141" t="inlineStr">
        <is>
          <t>données fiables, étayées, objectives et collectées
conformément aux bonnes pratiques scientifiques</t>
        </is>
      </c>
      <c r="AT141" s="2" t="inlineStr">
        <is>
          <t>an eolaíocht is fearr dá bhfuil ar fáil</t>
        </is>
      </c>
      <c r="AU141" s="2" t="inlineStr">
        <is>
          <t>3</t>
        </is>
      </c>
      <c r="AV141" s="2" t="inlineStr">
        <is>
          <t/>
        </is>
      </c>
      <c r="AW141" t="inlineStr">
        <is>
          <t/>
        </is>
      </c>
      <c r="AX141" s="2" t="inlineStr">
        <is>
          <t>najbolje dostupne znanstvene spoznaje</t>
        </is>
      </c>
      <c r="AY141" s="2" t="inlineStr">
        <is>
          <t>3</t>
        </is>
      </c>
      <c r="AZ141" s="2" t="inlineStr">
        <is>
          <t/>
        </is>
      </c>
      <c r="BA141" t="inlineStr">
        <is>
          <t/>
        </is>
      </c>
      <c r="BB141" s="2" t="inlineStr">
        <is>
          <t>a rendelkezésre álló legjobb tudományos ismeretek</t>
        </is>
      </c>
      <c r="BC141" s="2" t="inlineStr">
        <is>
          <t>3</t>
        </is>
      </c>
      <c r="BD141" s="2" t="inlineStr">
        <is>
          <t/>
        </is>
      </c>
      <c r="BE141" t="inlineStr">
        <is>
          <t>a tudományágban járatos más szakértők által felülvizsgált, mindenki számára elérhető olyan tudományos ismeret, amely az információ minőségének és tárgyilagosságának maximalizálására törekszik, egyértelműen megjelölve a kockázatokat és a bizonytalanságokat is</t>
        </is>
      </c>
      <c r="BF141" s="2" t="inlineStr">
        <is>
          <t>migliori conoscenze scientifiche disponibili</t>
        </is>
      </c>
      <c r="BG141" s="2" t="inlineStr">
        <is>
          <t>3</t>
        </is>
      </c>
      <c r="BH141" s="2" t="inlineStr">
        <is>
          <t/>
        </is>
      </c>
      <c r="BI141" t="inlineStr">
        <is>
          <t/>
        </is>
      </c>
      <c r="BJ141" s="2" t="inlineStr">
        <is>
          <t>geriausi turimi mokslo duomenys</t>
        </is>
      </c>
      <c r="BK141" s="2" t="inlineStr">
        <is>
          <t>3</t>
        </is>
      </c>
      <c r="BL141" s="2" t="inlineStr">
        <is>
          <t/>
        </is>
      </c>
      <c r="BM141" t="inlineStr">
        <is>
          <t/>
        </is>
      </c>
      <c r="BN141" s="2" t="inlineStr">
        <is>
          <t>labākās pieejamās zinātniskās atziņas</t>
        </is>
      </c>
      <c r="BO141" s="2" t="inlineStr">
        <is>
          <t>2</t>
        </is>
      </c>
      <c r="BP141" s="2" t="inlineStr">
        <is>
          <t/>
        </is>
      </c>
      <c r="BQ141" t="inlineStr">
        <is>
          <t/>
        </is>
      </c>
      <c r="BR141" s="2" t="inlineStr">
        <is>
          <t>l-aqwa xjenza disponibbli|
l-aħjar xjenza disponibbli</t>
        </is>
      </c>
      <c r="BS141" s="2" t="inlineStr">
        <is>
          <t>3|
3</t>
        </is>
      </c>
      <c r="BT141" s="2" t="inlineStr">
        <is>
          <t xml:space="preserve">|
</t>
        </is>
      </c>
      <c r="BU141" t="inlineStr">
        <is>
          <t>xjenza li:&lt;br&gt;- timmassimizza l-kwalità, l-objettività, u l-integrità tal-informazzjoni, inkluża l-informazzjoni statistika;&lt;br&gt;- tuża &lt;i&gt;data&lt;/i&gt; li tkun ġiet rieżaminata bejn il-pari u li tkun disponibbli għall-pubbliku; &lt;br&gt;- tiddokumenta u tikkomunika b'mod ċar ir-riskji u l-inċertezzi fil-bażijiet xjentifiċi għall-proġetti kkonċernati</t>
        </is>
      </c>
      <c r="BV141" s="2" t="inlineStr">
        <is>
          <t>beste beschikbare wetenschappelijke kennis|
beste wetenschappelijke inzichten|
beste beschikbare wetenschap</t>
        </is>
      </c>
      <c r="BW141" s="2" t="inlineStr">
        <is>
          <t>3|
2|
2</t>
        </is>
      </c>
      <c r="BX141" s="2" t="inlineStr">
        <is>
          <t xml:space="preserve">|
|
</t>
        </is>
      </c>
      <c r="BY141" t="inlineStr">
        <is>
          <t>meest
 kwaliteitsvolle, complete, objectieve en vrij toegankelijke wetenschappelijke
 kennis binnen een bepaald domein die ook de risico's en onzekerheden van het
 domeinspecifieke onderzoek beschrijft en die beoordeeld is door een of
 meerdere vakgenoten</t>
        </is>
      </c>
      <c r="BZ141" s="2" t="inlineStr">
        <is>
          <t>najlepsze dostępne dane naukowe</t>
        </is>
      </c>
      <c r="CA141" s="2" t="inlineStr">
        <is>
          <t>3</t>
        </is>
      </c>
      <c r="CB141" s="2" t="inlineStr">
        <is>
          <t/>
        </is>
      </c>
      <c r="CC141" t="inlineStr">
        <is>
          <t/>
        </is>
      </c>
      <c r="CD141" s="2" t="inlineStr">
        <is>
          <t>melhores dados científicos disponíveis</t>
        </is>
      </c>
      <c r="CE141" s="2" t="inlineStr">
        <is>
          <t>3</t>
        </is>
      </c>
      <c r="CF141" s="2" t="inlineStr">
        <is>
          <t/>
        </is>
      </c>
      <c r="CG141" t="inlineStr">
        <is>
          <t/>
        </is>
      </c>
      <c r="CH141" s="2" t="inlineStr">
        <is>
          <t>cele mai bune cunoștințe științifice disponibile</t>
        </is>
      </c>
      <c r="CI141" s="2" t="inlineStr">
        <is>
          <t>3</t>
        </is>
      </c>
      <c r="CJ141" s="2" t="inlineStr">
        <is>
          <t/>
        </is>
      </c>
      <c r="CK141" t="inlineStr">
        <is>
          <t/>
        </is>
      </c>
      <c r="CL141" s="2" t="inlineStr">
        <is>
          <t>najlepšie dostupné vedecké poznatky</t>
        </is>
      </c>
      <c r="CM141" s="2" t="inlineStr">
        <is>
          <t>3</t>
        </is>
      </c>
      <c r="CN141" s="2" t="inlineStr">
        <is>
          <t/>
        </is>
      </c>
      <c r="CO141" t="inlineStr">
        <is>
          <t>vedecké poznatky používajúce recenzované a verejne dostupné údaje, ktoré maximalizujú kvalitu, objektivitu a integritu informácií vrátane štatistických informácií a ktoré na vedeckom základe zreteľne dokumentujú a oznamujú riziká a neistoty</t>
        </is>
      </c>
      <c r="CP141" s="2" t="inlineStr">
        <is>
          <t>najboljša razpoložljiva znanstvena dognanja|
najboljši razpoložljivi znanstveni dokazi</t>
        </is>
      </c>
      <c r="CQ141" s="2" t="inlineStr">
        <is>
          <t>3|
3</t>
        </is>
      </c>
      <c r="CR141" s="2" t="inlineStr">
        <is>
          <t xml:space="preserve">|
</t>
        </is>
      </c>
      <c r="CS141" t="inlineStr">
        <is>
          <t/>
        </is>
      </c>
      <c r="CT141" s="2" t="inlineStr">
        <is>
          <t>bästa tillgängliga vetenskap|
bästa tillgängliga vetenskapliga rön</t>
        </is>
      </c>
      <c r="CU141" s="2" t="inlineStr">
        <is>
          <t>3|
3</t>
        </is>
      </c>
      <c r="CV141" s="2" t="inlineStr">
        <is>
          <t xml:space="preserve">|
</t>
        </is>
      </c>
      <c r="CW141" t="inlineStr">
        <is>
          <t/>
        </is>
      </c>
    </row>
    <row r="142">
      <c r="A142" s="1" t="str">
        <f>HYPERLINK("https://iate.europa.eu/entry/result/3570621/all", "3570621")</f>
        <v>3570621</v>
      </c>
      <c r="B142" t="inlineStr">
        <is>
          <t>ENVIRONMENT;AGRICULTURE, FORESTRY AND FISHERIES</t>
        </is>
      </c>
      <c r="C142" t="inlineStr">
        <is>
          <t>ENVIRONMENT|natural environment;AGRICULTURE, FORESTRY AND FISHERIES|forestry|forest</t>
        </is>
      </c>
      <c r="D142" t="inlineStr">
        <is>
          <t>yes</t>
        </is>
      </c>
      <c r="E142" t="inlineStr">
        <is>
          <t/>
        </is>
      </c>
      <c r="F142" t="inlineStr">
        <is>
          <t/>
        </is>
      </c>
      <c r="G142" t="inlineStr">
        <is>
          <t/>
        </is>
      </c>
      <c r="H142" t="inlineStr">
        <is>
          <t/>
        </is>
      </c>
      <c r="I142" t="inlineStr">
        <is>
          <t/>
        </is>
      </c>
      <c r="J142" s="2" t="inlineStr">
        <is>
          <t>pralesní porost</t>
        </is>
      </c>
      <c r="K142" s="2" t="inlineStr">
        <is>
          <t>3</t>
        </is>
      </c>
      <c r="L142" s="2" t="inlineStr">
        <is>
          <t/>
        </is>
      </c>
      <c r="M142" t="inlineStr">
        <is>
          <t>&lt;a href="https://iate.europa.eu/entry/result/1624193/cs" target="_blank"&gt;porost&lt;/a&gt; v &lt;a href="https://iate.europa.eu/entry/result/3522528/cs" target="_blank"&gt;primárním&lt;/a&gt; nebo &lt;a href="https://iate.europa.eu/entry/result/797788/cs" target="_blank"&gt;sekundárním lese&lt;/a&gt;, v němž se vyvinuly prostorové struktury a druhy obvykle spojované se starým primárním lesem tohoto typu</t>
        </is>
      </c>
      <c r="N142" t="inlineStr">
        <is>
          <t/>
        </is>
      </c>
      <c r="O142" t="inlineStr">
        <is>
          <t/>
        </is>
      </c>
      <c r="P142" t="inlineStr">
        <is>
          <t/>
        </is>
      </c>
      <c r="Q142" t="inlineStr">
        <is>
          <t/>
        </is>
      </c>
      <c r="R142" s="2" t="inlineStr">
        <is>
          <t>alt gewachsener Wald|
Altwald</t>
        </is>
      </c>
      <c r="S142" s="2" t="inlineStr">
        <is>
          <t>3|
3</t>
        </is>
      </c>
      <c r="T142" s="2" t="inlineStr">
        <is>
          <t xml:space="preserve">|
</t>
        </is>
      </c>
      <c r="U142" t="inlineStr">
        <is>
          <t>alte, aber nicht notwendigerweise ursprüngliche Baumbestände mit einem Alter von über 120 Jahren</t>
        </is>
      </c>
      <c r="V142" s="2" t="inlineStr">
        <is>
          <t>παλαιό δάσος</t>
        </is>
      </c>
      <c r="W142" s="2" t="inlineStr">
        <is>
          <t>3</t>
        </is>
      </c>
      <c r="X142" s="2" t="inlineStr">
        <is>
          <t/>
        </is>
      </c>
      <c r="Y142" t="inlineStr">
        <is>
          <t/>
        </is>
      </c>
      <c r="Z142" s="2" t="inlineStr">
        <is>
          <t>old-growth forest</t>
        </is>
      </c>
      <c r="AA142" s="2" t="inlineStr">
        <is>
          <t>3</t>
        </is>
      </c>
      <c r="AB142" s="2" t="inlineStr">
        <is>
          <t/>
        </is>
      </c>
      <c r="AC142" t="inlineStr">
        <is>
          <t>&lt;i&gt;&lt;a href="https://iate.europa.eu/entry/result/1624193/en" target="_blank"&gt;'stand'&lt;/a&gt;&lt;/i&gt; in a &lt;i&gt;&lt;a href="https://iate.europa.eu/entry/result/3522528/en" target="_blank"&gt;'primary'&lt;/a&gt; &lt;/i&gt;or a &lt;i&gt;&lt;a href="https://iate.europa.eu/entry/result/797788/en" target="_blank"&gt;'secondary forest'&lt;/a&gt;&lt;/i&gt; that has developed the structures and species normally associated with old primary forest of that type</t>
        </is>
      </c>
      <c r="AD142" t="inlineStr">
        <is>
          <t/>
        </is>
      </c>
      <c r="AE142" t="inlineStr">
        <is>
          <t/>
        </is>
      </c>
      <c r="AF142" t="inlineStr">
        <is>
          <t/>
        </is>
      </c>
      <c r="AG142" t="inlineStr">
        <is>
          <t/>
        </is>
      </c>
      <c r="AH142" s="2" t="inlineStr">
        <is>
          <t>vana mets</t>
        </is>
      </c>
      <c r="AI142" s="2" t="inlineStr">
        <is>
          <t>3</t>
        </is>
      </c>
      <c r="AJ142" s="2" t="inlineStr">
        <is>
          <t/>
        </is>
      </c>
      <c r="AK142" t="inlineStr">
        <is>
          <t>eakas puistu</t>
        </is>
      </c>
      <c r="AL142" s="2" t="inlineStr">
        <is>
          <t>vanha metsä</t>
        </is>
      </c>
      <c r="AM142" s="2" t="inlineStr">
        <is>
          <t>3</t>
        </is>
      </c>
      <c r="AN142" s="2" t="inlineStr">
        <is>
          <t/>
        </is>
      </c>
      <c r="AO142" t="inlineStr">
        <is>
          <t/>
        </is>
      </c>
      <c r="AP142" s="2" t="inlineStr">
        <is>
          <t>forêt subnaturelle|
vieille forêt</t>
        </is>
      </c>
      <c r="AQ142" s="2" t="inlineStr">
        <is>
          <t>3|
3</t>
        </is>
      </c>
      <c r="AR142" s="2" t="inlineStr">
        <is>
          <t xml:space="preserve">preferred|
</t>
        </is>
      </c>
      <c r="AS142" t="inlineStr">
        <is>
          <t/>
        </is>
      </c>
      <c r="AT142" s="2" t="inlineStr">
        <is>
          <t>foraois chianaosta|
foraois seanfháis</t>
        </is>
      </c>
      <c r="AU142" s="2" t="inlineStr">
        <is>
          <t>3|
3</t>
        </is>
      </c>
      <c r="AV142" s="2" t="inlineStr">
        <is>
          <t>admitted|
preferred</t>
        </is>
      </c>
      <c r="AW142" t="inlineStr">
        <is>
          <t/>
        </is>
      </c>
      <c r="AX142" t="inlineStr">
        <is>
          <t/>
        </is>
      </c>
      <c r="AY142" t="inlineStr">
        <is>
          <t/>
        </is>
      </c>
      <c r="AZ142" t="inlineStr">
        <is>
          <t/>
        </is>
      </c>
      <c r="BA142" t="inlineStr">
        <is>
          <t/>
        </is>
      </c>
      <c r="BB142" t="inlineStr">
        <is>
          <t/>
        </is>
      </c>
      <c r="BC142" t="inlineStr">
        <is>
          <t/>
        </is>
      </c>
      <c r="BD142" t="inlineStr">
        <is>
          <t/>
        </is>
      </c>
      <c r="BE142" t="inlineStr">
        <is>
          <t/>
        </is>
      </c>
      <c r="BF142" s="2" t="inlineStr">
        <is>
          <t>foresta vetusta|
foresta antica</t>
        </is>
      </c>
      <c r="BG142" s="2" t="inlineStr">
        <is>
          <t>3|
3</t>
        </is>
      </c>
      <c r="BH142" s="2" t="inlineStr">
        <is>
          <t xml:space="preserve">|
</t>
        </is>
      </c>
      <c r="BI142" t="inlineStr">
        <is>
          <t>foresta utilizzata dall’uomo in passato, ma che non viene più tagliata da molti secoli</t>
        </is>
      </c>
      <c r="BJ142" s="2" t="inlineStr">
        <is>
          <t>sengirė</t>
        </is>
      </c>
      <c r="BK142" s="2" t="inlineStr">
        <is>
          <t>3</t>
        </is>
      </c>
      <c r="BL142" s="2" t="inlineStr">
        <is>
          <t/>
        </is>
      </c>
      <c r="BM142" t="inlineStr">
        <is>
          <t>gamtinę brandą pasiekęs, įvairiaamžis, įvairiarūšis natūraliai ir be žmogaus įsikišimo atsikuriantis &lt;a href="https://lt.wikipedia.org/wiki/Mi%C5%A1kas" target="_blank"&gt;miškas&lt;/a&gt;, kurio bent kelios medžių kartos yra natūraliai pasikeitusios</t>
        </is>
      </c>
      <c r="BN142" s="2" t="inlineStr">
        <is>
          <t>vecs mežs</t>
        </is>
      </c>
      <c r="BO142" s="2" t="inlineStr">
        <is>
          <t>3</t>
        </is>
      </c>
      <c r="BP142" s="2" t="inlineStr">
        <is>
          <t/>
        </is>
      </c>
      <c r="BQ142" t="inlineStr">
        <is>
          <t>mežaudze vai meža platība, kura sastāv no autohtonu sugu kokiem un kurā galvenokārt dabisku procesu rezultātā ir izveidojušās struktūras un dinamika, kas parasti ir saistīta ar tā paša tipa pirmatnējo vai netraucēto mežu vēlīniem sērijveida attīstības posmiem. Kādreizējas cilvēka darbību pazīmes var būt saskatāmas, taču tās pamazām izzūd vai ir pārāk niecīgas, lai būtiski traucētu dabiskos procesus</t>
        </is>
      </c>
      <c r="BR142" s="2" t="inlineStr">
        <is>
          <t>foresta antika</t>
        </is>
      </c>
      <c r="BS142" s="2" t="inlineStr">
        <is>
          <t>3</t>
        </is>
      </c>
      <c r="BT142" s="2" t="inlineStr">
        <is>
          <t/>
        </is>
      </c>
      <c r="BU142" t="inlineStr">
        <is>
          <t/>
        </is>
      </c>
      <c r="BV142" s="2" t="inlineStr">
        <is>
          <t>old-growth-bossen</t>
        </is>
      </c>
      <c r="BW142" s="2" t="inlineStr">
        <is>
          <t>3</t>
        </is>
      </c>
      <c r="BX142" s="2" t="inlineStr">
        <is>
          <t/>
        </is>
      </c>
      <c r="BY142" t="inlineStr">
        <is>
          <t>oude bossen waarin vroeger wel beheer plaatsvond, maar die zich nu weer in hun natuurlijke staat ontwikkelen</t>
        </is>
      </c>
      <c r="BZ142" s="2" t="inlineStr">
        <is>
          <t>starodrzew</t>
        </is>
      </c>
      <c r="CA142" s="2" t="inlineStr">
        <is>
          <t>3</t>
        </is>
      </c>
      <c r="CB142" s="2" t="inlineStr">
        <is>
          <t/>
        </is>
      </c>
      <c r="CC142" t="inlineStr">
        <is>
          <t>drzewostan lub drzewo o osłabionych funkcjach biologicznych wskutek późnego wieku</t>
        </is>
      </c>
      <c r="CD142" s="2" t="inlineStr">
        <is>
          <t>floresta secular</t>
        </is>
      </c>
      <c r="CE142" s="2" t="inlineStr">
        <is>
          <t>3</t>
        </is>
      </c>
      <c r="CF142" s="2" t="inlineStr">
        <is>
          <t/>
        </is>
      </c>
      <c r="CG142" t="inlineStr">
        <is>
          <t/>
        </is>
      </c>
      <c r="CH142" s="2" t="inlineStr">
        <is>
          <t>pădure seculară</t>
        </is>
      </c>
      <c r="CI142" s="2" t="inlineStr">
        <is>
          <t>3</t>
        </is>
      </c>
      <c r="CJ142" s="2" t="inlineStr">
        <is>
          <t/>
        </is>
      </c>
      <c r="CK142" t="inlineStr">
        <is>
          <t/>
        </is>
      </c>
      <c r="CL142" s="2" t="inlineStr">
        <is>
          <t>pralesovitý porast</t>
        </is>
      </c>
      <c r="CM142" s="2" t="inlineStr">
        <is>
          <t>3</t>
        </is>
      </c>
      <c r="CN142" s="2" t="inlineStr">
        <is>
          <t/>
        </is>
      </c>
      <c r="CO142" t="inlineStr">
        <is>
          <t>les ekologicky ustálený, s trvalými dynamicky vyrovnanými vzťahmi medzi klímou,
pôdou, organizmami a dlhodobo uchránený pred
takými vplyvmi človeka, ktoré by zmenili zákonitosť
životných procesov a štruktúru drevinového zloženia</t>
        </is>
      </c>
      <c r="CP142" s="2" t="inlineStr">
        <is>
          <t>starorasli gozd</t>
        </is>
      </c>
      <c r="CQ142" s="2" t="inlineStr">
        <is>
          <t>3</t>
        </is>
      </c>
      <c r="CR142" s="2" t="inlineStr">
        <is>
          <t/>
        </is>
      </c>
      <c r="CS142" t="inlineStr">
        <is>
          <t>&lt;a href="https://iate.europa.eu/entry/slideshow/1605792105467/1254537/sl" target="_blank"&gt;pragozd&lt;/a&gt; v poznem sukcesijskem stadiju</t>
        </is>
      </c>
      <c r="CT142" t="inlineStr">
        <is>
          <t/>
        </is>
      </c>
      <c r="CU142" t="inlineStr">
        <is>
          <t/>
        </is>
      </c>
      <c r="CV142" t="inlineStr">
        <is>
          <t/>
        </is>
      </c>
      <c r="CW142" t="inlineStr">
        <is>
          <t/>
        </is>
      </c>
    </row>
    <row r="143">
      <c r="A143" s="1" t="str">
        <f>HYPERLINK("https://iate.europa.eu/entry/result/2229553/all", "2229553")</f>
        <v>2229553</v>
      </c>
      <c r="B143" t="inlineStr">
        <is>
          <t>ECONOMICS;ENVIRONMENT</t>
        </is>
      </c>
      <c r="C143" t="inlineStr">
        <is>
          <t>ECONOMICS|economic analysis|statistics;ENVIRONMENT|natural environment|wildlife|animal life|bird</t>
        </is>
      </c>
      <c r="D143" t="inlineStr">
        <is>
          <t>yes</t>
        </is>
      </c>
      <c r="E143" t="inlineStr">
        <is>
          <t/>
        </is>
      </c>
      <c r="F143" s="2" t="inlineStr">
        <is>
          <t>индекс на птиците, живеещи върху земеделски земи</t>
        </is>
      </c>
      <c r="G143" s="2" t="inlineStr">
        <is>
          <t>3</t>
        </is>
      </c>
      <c r="H143" s="2" t="inlineStr">
        <is>
          <t/>
        </is>
      </c>
      <c r="I143" t="inlineStr">
        <is>
          <t/>
        </is>
      </c>
      <c r="J143" s="2" t="inlineStr">
        <is>
          <t>indikátor ptáků zemědělské krajiny|
indikátor běžných druhů ptáků zemědělské krajiny</t>
        </is>
      </c>
      <c r="K143" s="2" t="inlineStr">
        <is>
          <t>3|
3</t>
        </is>
      </c>
      <c r="L143" s="2" t="inlineStr">
        <is>
          <t xml:space="preserve">|
</t>
        </is>
      </c>
      <c r="M143" t="inlineStr">
        <is>
          <t>indikátor, který byl vytvořen podle metodiky vyvinuté v rámci programu Celoevropského monitoringu běžných druhů ptáků a který je kombinací indexů změn početnosti skupiny druhů charakteristických pro zemědělskou krajinu</t>
        </is>
      </c>
      <c r="N143" s="2" t="inlineStr">
        <is>
          <t>indeks for agerlandsfugle</t>
        </is>
      </c>
      <c r="O143" s="2" t="inlineStr">
        <is>
          <t>3</t>
        </is>
      </c>
      <c r="P143" s="2" t="inlineStr">
        <is>
          <t/>
        </is>
      </c>
      <c r="Q143" t="inlineStr">
        <is>
          <t>indikator for ændringer over tid i antallet af fugle og
arter på landbrugsarealer</t>
        </is>
      </c>
      <c r="R143" s="2" t="inlineStr">
        <is>
          <t>Feldvogelindex</t>
        </is>
      </c>
      <c r="S143" s="2" t="inlineStr">
        <is>
          <t>3</t>
        </is>
      </c>
      <c r="T143" s="2" t="inlineStr">
        <is>
          <t/>
        </is>
      </c>
      <c r="U143" t="inlineStr">
        <is>
          <t>Indikator für die Entwicklung des
Vogelbestands und der Vogelarten auf landwirtschaftlich genutzten Flächen in Europa im Laufe
der Zeit</t>
        </is>
      </c>
      <c r="V143" s="2" t="inlineStr">
        <is>
          <t>δείκτης για τα πτηνά που ζουν σε γεωργικές εκτάσεις</t>
        </is>
      </c>
      <c r="W143" s="2" t="inlineStr">
        <is>
          <t>3</t>
        </is>
      </c>
      <c r="X143" s="2" t="inlineStr">
        <is>
          <t/>
        </is>
      </c>
      <c r="Y143" t="inlineStr">
        <is>
          <t/>
        </is>
      </c>
      <c r="Z143" s="2" t="inlineStr">
        <is>
          <t>farmland bird index|
farmland birds index|
FBI|
common farmland bird index|
farmland bird indicator|
Farm Birds Index</t>
        </is>
      </c>
      <c r="AA143" s="2" t="inlineStr">
        <is>
          <t>3|
3|
3|
3|
3|
1</t>
        </is>
      </c>
      <c r="AB143" s="2" t="inlineStr">
        <is>
          <t xml:space="preserve">|
|
|
|
|
</t>
        </is>
      </c>
      <c r="AC143" t="inlineStr">
        <is>
          <t>composite index that measures the rate of change in the relative abundance of common farmland bird species at selected sites</t>
        </is>
      </c>
      <c r="AD143" s="2" t="inlineStr">
        <is>
          <t>índice de aves ligadas a medios agrarios|
índice de aves agrarias</t>
        </is>
      </c>
      <c r="AE143" s="2" t="inlineStr">
        <is>
          <t>3|
3</t>
        </is>
      </c>
      <c r="AF143" s="2" t="inlineStr">
        <is>
          <t xml:space="preserve">|
</t>
        </is>
      </c>
      <c r="AG143" t="inlineStr">
        <is>
          <t>Indicador del cambio de la biodiversidad del paisaje agrícola en Europa basado en la evolución de la población de hasta 37 especies de pájaros comunes y característicos de los paisajes agrícolas en 25 países (23 países europeos más Noruega y Suiza).</t>
        </is>
      </c>
      <c r="AH143" s="2" t="inlineStr">
        <is>
          <t>põllulinnuindeks|
põllulinnustiku kompleksindeks|
põllumajandusmaa linnuliikide indeks|
põllumajandusmaa linnustiku indeks</t>
        </is>
      </c>
      <c r="AI143" s="2" t="inlineStr">
        <is>
          <t>3|
2|
2|
2</t>
        </is>
      </c>
      <c r="AJ143" s="2" t="inlineStr">
        <is>
          <t xml:space="preserve">preferred|
|
|
</t>
        </is>
      </c>
      <c r="AK143" t="inlineStr">
        <is>
          <t>indeks, mis kajastab põllumajan­dusmaastikus elavate lindude arvukuse
muutust</t>
        </is>
      </c>
      <c r="AL143" s="2" t="inlineStr">
        <is>
          <t>viljelymaiden lintuindeksi</t>
        </is>
      </c>
      <c r="AM143" s="2" t="inlineStr">
        <is>
          <t>3</t>
        </is>
      </c>
      <c r="AN143" s="2" t="inlineStr">
        <is>
          <t/>
        </is>
      </c>
      <c r="AO143" t="inlineStr">
        <is>
          <t>eurooppalainen tilastoindikaattori, jossa yhdistetään tietoa 37 runsaasti esiintyvästä lintulajista, jotka lisääntyvät ja esiintyvät viljelymailla</t>
        </is>
      </c>
      <c r="AP143" s="2" t="inlineStr">
        <is>
          <t>indice des oiseaux des milieux agricoles|
indice des populations d’oiseaux en milieu agricole|
indice des oiseaux des terres agricoles|
indice des oiseaux communs des milieux agricoles</t>
        </is>
      </c>
      <c r="AQ143" s="2" t="inlineStr">
        <is>
          <t>3|
3|
2|
3</t>
        </is>
      </c>
      <c r="AR143" s="2" t="inlineStr">
        <is>
          <t xml:space="preserve">|
|
|
</t>
        </is>
      </c>
      <c r="AS143" t="inlineStr">
        <is>
          <t>indice composite plurispécifique qui mesure le taux de variation de l’abondance relative des espèces d’oiseaux des milieux agricoles sur un ensemble de sites d’enquête sélectionnés</t>
        </is>
      </c>
      <c r="AT143" s="2" t="inlineStr">
        <is>
          <t>an t-innéacs éanlaithe talaimh feirme</t>
        </is>
      </c>
      <c r="AU143" s="2" t="inlineStr">
        <is>
          <t>3</t>
        </is>
      </c>
      <c r="AV143" s="2" t="inlineStr">
        <is>
          <t/>
        </is>
      </c>
      <c r="AW143" t="inlineStr">
        <is>
          <t/>
        </is>
      </c>
      <c r="AX143" s="2" t="inlineStr">
        <is>
          <t>Indeks populacije poljskih ptica|
FBI</t>
        </is>
      </c>
      <c r="AY143" s="2" t="inlineStr">
        <is>
          <t>3|
3</t>
        </is>
      </c>
      <c r="AZ143" s="2" t="inlineStr">
        <is>
          <t xml:space="preserve">|
</t>
        </is>
      </c>
      <c r="BA143" t="inlineStr">
        <is>
          <t/>
        </is>
      </c>
      <c r="BB143" s="2" t="inlineStr">
        <is>
          <t>a mezőgazdasági területek madárpopulációira vonatkozó mutató</t>
        </is>
      </c>
      <c r="BC143" s="2" t="inlineStr">
        <is>
          <t>3</t>
        </is>
      </c>
      <c r="BD143" s="2" t="inlineStr">
        <is>
          <t/>
        </is>
      </c>
      <c r="BE143" t="inlineStr">
        <is>
          <t>a mezőgazdasági területekhez kötődő bizonyos madárfajok állományaival kapcsolatos adatokon alapuló európai statisztikai mutató</t>
        </is>
      </c>
      <c r="BF143" s="2" t="inlineStr">
        <is>
          <t>Indice dell’avifauna presente nelle zone agricole|
indice degli uccelli presenti sui terreni agricoli|
indice dell’avifauna in habitat agricolo|
indice dell'avifauna nelle aree agricole|
farmland bird index|
FBI</t>
        </is>
      </c>
      <c r="BG143" s="2" t="inlineStr">
        <is>
          <t>3|
3|
3|
3|
3|
3</t>
        </is>
      </c>
      <c r="BH143" s="2" t="inlineStr">
        <is>
          <t xml:space="preserve">|
|
|
|
|
</t>
        </is>
      </c>
      <c r="BI143" t="inlineStr">
        <is>
          <t>indice aggregato basato sulla raccolta annuale di dati relativi alle specie tipiche degli ambienti agricoli che, analizzati con appositi programmi statistici, permettono di ottenere un valore che indica l’abbondanza di tale gruppo di specie in quell’anno</t>
        </is>
      </c>
      <c r="BJ143" s="2" t="inlineStr">
        <is>
          <t>įprastų agrarinio kraštovaizdžio paukščių populiacijų indeksas|
agrarinio kraštovaizdžio paukščių populiacijų indeksas|
kaimo paukščių populiacijų indikatorius|
agrarinio kraštovaizdžio paukščių populiacijų indikatorius</t>
        </is>
      </c>
      <c r="BK143" s="2" t="inlineStr">
        <is>
          <t>3|
3|
3|
3</t>
        </is>
      </c>
      <c r="BL143" s="2" t="inlineStr">
        <is>
          <t xml:space="preserve">preferred|
preferred|
|
</t>
        </is>
      </c>
      <c r="BM143" t="inlineStr">
        <is>
          <t>sudėtinis rodiklis, kuriuo matuojamas įprastų agrarinio kraštovaizdžio paukščių rūšių santykinės gausos pokyčio mastas atrinktose vietovėse</t>
        </is>
      </c>
      <c r="BN143" s="2" t="inlineStr">
        <is>
          <t>lauku putnu populāciju indekss</t>
        </is>
      </c>
      <c r="BO143" s="2" t="inlineStr">
        <is>
          <t>3</t>
        </is>
      </c>
      <c r="BP143" s="2" t="inlineStr">
        <is>
          <t/>
        </is>
      </c>
      <c r="BQ143" t="inlineStr">
        <is>
          <t>Eiropas statistikas rādītājs, kurā apkopoti dati par 37 plaši izplatītām putnu sugām, kas ligzdo lauksaimniecības zemē un ir tajā bieži sastopamas</t>
        </is>
      </c>
      <c r="BR143" s="2" t="inlineStr">
        <is>
          <t>indiċi tal-għasafar f'żoni agrikoli|
FBI</t>
        </is>
      </c>
      <c r="BS143" s="2" t="inlineStr">
        <is>
          <t>3|
3</t>
        </is>
      </c>
      <c r="BT143" s="2" t="inlineStr">
        <is>
          <t xml:space="preserve">|
</t>
        </is>
      </c>
      <c r="BU143" t="inlineStr">
        <is>
          <t>indiċi kompost u multispeċi li jkejjel ir-rata ta’ tibdil fl-abbundanza relattiva tal-ispeċijiet ta’ għasafar f'żoni agrikoli f’siti ta’ stħarriġ magħżula</t>
        </is>
      </c>
      <c r="BV143" s="2" t="inlineStr">
        <is>
          <t>akkervogelindex</t>
        </is>
      </c>
      <c r="BW143" s="2" t="inlineStr">
        <is>
          <t>3</t>
        </is>
      </c>
      <c r="BX143" s="2" t="inlineStr">
        <is>
          <t/>
        </is>
      </c>
      <c r="BY143" t="inlineStr">
        <is>
          <t>samengestelde index op basis van meerdere soorten die de verandering meet van de relatieve populatiegrootte van akkervogelsoorten op geselecteerde onderzoekslocaties</t>
        </is>
      </c>
      <c r="BZ143" s="2" t="inlineStr">
        <is>
          <t>wskaźnik liczebności ptaków krajobrazu rolniczego|
wskaźnik liczebności pospolitych ptaków krajobrazu rolniczego</t>
        </is>
      </c>
      <c r="CA143" s="2" t="inlineStr">
        <is>
          <t>3|
3</t>
        </is>
      </c>
      <c r="CB143" s="2" t="inlineStr">
        <is>
          <t xml:space="preserve">|
</t>
        </is>
      </c>
      <c r="CC143" t="inlineStr">
        <is>
          <t>zagregowany indeks stanu populacji 22 gatunków ptaków typowych dla siedlisk krajobrazu rolniczego, traktowany jako wskaźnik stanu zdrowia ekosystemów użytkowanych rolniczo</t>
        </is>
      </c>
      <c r="CD143" s="2" t="inlineStr">
        <is>
          <t>índice de aves em área agrícola|
FBI|
Índice de Aves Comuns de Zonas Agrícolas|
IACZA</t>
        </is>
      </c>
      <c r="CE143" s="2" t="inlineStr">
        <is>
          <t>3|
3|
3|
3</t>
        </is>
      </c>
      <c r="CF143" s="2" t="inlineStr">
        <is>
          <t xml:space="preserve">|
|
|
</t>
        </is>
      </c>
      <c r="CG143" t="inlineStr">
        <is>
          <t>Índice compósito que mede a taxa de variação da abundância relativa das espécies de aves das terras agrícolas comuns em locais específicos.</t>
        </is>
      </c>
      <c r="CH143" s="2" t="inlineStr">
        <is>
          <t>indicele păsărilor specifice terenurilor agricole|
indicele păsărilor comune specifice terenurilor agricole|
indicele populațiilor de păsări specifice terenurilor agricole</t>
        </is>
      </c>
      <c r="CI143" s="2" t="inlineStr">
        <is>
          <t>3|
3|
3</t>
        </is>
      </c>
      <c r="CJ143" s="2" t="inlineStr">
        <is>
          <t xml:space="preserve">|
|
</t>
        </is>
      </c>
      <c r="CK143" t="inlineStr">
        <is>
          <t>indice compozit care măsoară rata de variație a abundenței relative a speciilor de păsări din zonele agricole într-o serie de situri selecționate</t>
        </is>
      </c>
      <c r="CL143" s="2" t="inlineStr">
        <is>
          <t>index vtáctva žijúceho na poľnohospodárskej pôde</t>
        </is>
      </c>
      <c r="CM143" s="2" t="inlineStr">
        <is>
          <t>3</t>
        </is>
      </c>
      <c r="CN143" s="2" t="inlineStr">
        <is>
          <t/>
        </is>
      </c>
      <c r="CO143" t="inlineStr">
        <is>
          <t>jeden z ukazovateľov spoločného rámca pre monitorovanie a hodnotenie spoločnej poľnohospodárskej politiky</t>
        </is>
      </c>
      <c r="CP143" s="2" t="inlineStr">
        <is>
          <t>indeks ptic kmetijske krajine|
IPKK</t>
        </is>
      </c>
      <c r="CQ143" s="2" t="inlineStr">
        <is>
          <t>3|
3</t>
        </is>
      </c>
      <c r="CR143" s="2" t="inlineStr">
        <is>
          <t xml:space="preserve">|
</t>
        </is>
      </c>
      <c r="CS143" t="inlineStr">
        <is>
          <t>kazalnik, ki meri spremembe v populacijah značilnih vrst ptic kmetijske krajine</t>
        </is>
      </c>
      <c r="CT143" s="2" t="inlineStr">
        <is>
          <t>index över odlingslandskapets fåglar</t>
        </is>
      </c>
      <c r="CU143" s="2" t="inlineStr">
        <is>
          <t>3</t>
        </is>
      </c>
      <c r="CV143" s="2" t="inlineStr">
        <is>
          <t/>
        </is>
      </c>
      <c r="CW143" t="inlineStr">
        <is>
          <t>indikator för förändringar av antalet fåglar
och arter i odlingslandskapet över tid.</t>
        </is>
      </c>
    </row>
    <row r="144">
      <c r="A144" s="1" t="str">
        <f>HYPERLINK("https://iate.europa.eu/entry/result/1622783/all", "1622783")</f>
        <v>1622783</v>
      </c>
      <c r="B144" t="inlineStr">
        <is>
          <t>ENVIRONMENT</t>
        </is>
      </c>
      <c r="C144" t="inlineStr">
        <is>
          <t>ENVIRONMENT|natural environment|geophysical environment</t>
        </is>
      </c>
      <c r="D144" t="inlineStr">
        <is>
          <t>yes</t>
        </is>
      </c>
      <c r="E144" t="inlineStr">
        <is>
          <t/>
        </is>
      </c>
      <c r="F144" t="inlineStr">
        <is>
          <t/>
        </is>
      </c>
      <c r="G144" t="inlineStr">
        <is>
          <t/>
        </is>
      </c>
      <c r="H144" t="inlineStr">
        <is>
          <t/>
        </is>
      </c>
      <c r="I144" t="inlineStr">
        <is>
          <t/>
        </is>
      </c>
      <c r="J144" s="2" t="inlineStr">
        <is>
          <t>močál</t>
        </is>
      </c>
      <c r="K144" s="2" t="inlineStr">
        <is>
          <t>3</t>
        </is>
      </c>
      <c r="L144" s="2" t="inlineStr">
        <is>
          <t/>
        </is>
      </c>
      <c r="M144" t="inlineStr">
        <is>
          <t>nížinná bahnitá plocha, která leží mezi okrajem údolí a přirozenou hrází aluviálního koryta</t>
        </is>
      </c>
      <c r="N144" s="2" t="inlineStr">
        <is>
          <t>marsh</t>
        </is>
      </c>
      <c r="O144" s="2" t="inlineStr">
        <is>
          <t>3</t>
        </is>
      </c>
      <c r="P144" s="2" t="inlineStr">
        <is>
          <t/>
        </is>
      </c>
      <c r="Q144" t="inlineStr">
        <is>
          <t/>
        </is>
      </c>
      <c r="R144" t="inlineStr">
        <is>
          <t/>
        </is>
      </c>
      <c r="S144" t="inlineStr">
        <is>
          <t/>
        </is>
      </c>
      <c r="T144" t="inlineStr">
        <is>
          <t/>
        </is>
      </c>
      <c r="U144" t="inlineStr">
        <is>
          <t/>
        </is>
      </c>
      <c r="V144" s="2" t="inlineStr">
        <is>
          <t>έλος</t>
        </is>
      </c>
      <c r="W144" s="2" t="inlineStr">
        <is>
          <t>3</t>
        </is>
      </c>
      <c r="X144" s="2" t="inlineStr">
        <is>
          <t/>
        </is>
      </c>
      <c r="Y144" t="inlineStr">
        <is>
          <t>χαμηλού ύψους οικότοπος υγροτόπου με χλοώδη βλάστηση όπου το νερό καλύπτει το έδαφος για μεγάλες χρονικές περιόδους</t>
        </is>
      </c>
      <c r="Z144" s="2" t="inlineStr">
        <is>
          <t>marsh|
marshland</t>
        </is>
      </c>
      <c r="AA144" s="2" t="inlineStr">
        <is>
          <t>3|
3</t>
        </is>
      </c>
      <c r="AB144" s="2" t="inlineStr">
        <is>
          <t xml:space="preserve">|
</t>
        </is>
      </c>
      <c r="AC144" t="inlineStr">
        <is>
          <t>low-lying wetland habitat with grassy vegetation where water covers the ground for long periods of time</t>
        </is>
      </c>
      <c r="AD144" s="2" t="inlineStr">
        <is>
          <t>estero</t>
        </is>
      </c>
      <c r="AE144" s="2" t="inlineStr">
        <is>
          <t>3</t>
        </is>
      </c>
      <c r="AF144" s="2" t="inlineStr">
        <is>
          <t/>
        </is>
      </c>
      <c r="AG144" t="inlineStr">
        <is>
          <t/>
        </is>
      </c>
      <c r="AH144" t="inlineStr">
        <is>
          <t/>
        </is>
      </c>
      <c r="AI144" t="inlineStr">
        <is>
          <t/>
        </is>
      </c>
      <c r="AJ144" t="inlineStr">
        <is>
          <t/>
        </is>
      </c>
      <c r="AK144" t="inlineStr">
        <is>
          <t/>
        </is>
      </c>
      <c r="AL144" s="2" t="inlineStr">
        <is>
          <t>marskimaa</t>
        </is>
      </c>
      <c r="AM144" s="2" t="inlineStr">
        <is>
          <t>3</t>
        </is>
      </c>
      <c r="AN144" s="2" t="inlineStr">
        <is>
          <t/>
        </is>
      </c>
      <c r="AO144" t="inlineStr">
        <is>
          <t>alava rannikkoalue, joka peittyy ajoittain meriveden alle</t>
        </is>
      </c>
      <c r="AP144" s="2" t="inlineStr">
        <is>
          <t>pelouse marécageuse|
prairie marécageuse</t>
        </is>
      </c>
      <c r="AQ144" s="2" t="inlineStr">
        <is>
          <t>3|
3</t>
        </is>
      </c>
      <c r="AR144" s="2" t="inlineStr">
        <is>
          <t xml:space="preserve">|
</t>
        </is>
      </c>
      <c r="AS144" t="inlineStr">
        <is>
          <t>formation végétale où prédomine une végétation basse de monocotylédones caractéristiques, sur sol le plus souvent inorganique, inondé de façon intermitente</t>
        </is>
      </c>
      <c r="AT144" s="2" t="inlineStr">
        <is>
          <t>riasc</t>
        </is>
      </c>
      <c r="AU144" s="2" t="inlineStr">
        <is>
          <t>3</t>
        </is>
      </c>
      <c r="AV144" s="2" t="inlineStr">
        <is>
          <t/>
        </is>
      </c>
      <c r="AW144" t="inlineStr">
        <is>
          <t/>
        </is>
      </c>
      <c r="AX144" t="inlineStr">
        <is>
          <t/>
        </is>
      </c>
      <c r="AY144" t="inlineStr">
        <is>
          <t/>
        </is>
      </c>
      <c r="AZ144" t="inlineStr">
        <is>
          <t/>
        </is>
      </c>
      <c r="BA144" t="inlineStr">
        <is>
          <t/>
        </is>
      </c>
      <c r="BB144" t="inlineStr">
        <is>
          <t/>
        </is>
      </c>
      <c r="BC144" t="inlineStr">
        <is>
          <t/>
        </is>
      </c>
      <c r="BD144" t="inlineStr">
        <is>
          <t/>
        </is>
      </c>
      <c r="BE144" t="inlineStr">
        <is>
          <t/>
        </is>
      </c>
      <c r="BF144" s="2" t="inlineStr">
        <is>
          <t>prateria palustre|
palude</t>
        </is>
      </c>
      <c r="BG144" s="2" t="inlineStr">
        <is>
          <t>3|
3</t>
        </is>
      </c>
      <c r="BH144" s="2" t="inlineStr">
        <is>
          <t xml:space="preserve">|
</t>
        </is>
      </c>
      <c r="BI144" t="inlineStr">
        <is>
          <t>con umidità discontinua, suolo meno acido ma ancora ricco di sostanza organica, vegetazione inferiore dominata da monocotiledoni; simile alla "marcita" lombarda che, tuttavia, costituisce una forma di coltivazione foraggera</t>
        </is>
      </c>
      <c r="BJ144" s="2" t="inlineStr">
        <is>
          <t>marša</t>
        </is>
      </c>
      <c r="BK144" s="2" t="inlineStr">
        <is>
          <t>3</t>
        </is>
      </c>
      <c r="BL144" s="2" t="inlineStr">
        <is>
          <t/>
        </is>
      </c>
      <c r="BM144" t="inlineStr">
        <is>
          <t/>
        </is>
      </c>
      <c r="BN144" t="inlineStr">
        <is>
          <t/>
        </is>
      </c>
      <c r="BO144" t="inlineStr">
        <is>
          <t/>
        </is>
      </c>
      <c r="BP144" t="inlineStr">
        <is>
          <t/>
        </is>
      </c>
      <c r="BQ144" t="inlineStr">
        <is>
          <t/>
        </is>
      </c>
      <c r="BR144" s="2" t="inlineStr">
        <is>
          <t>marġ</t>
        </is>
      </c>
      <c r="BS144" s="2" t="inlineStr">
        <is>
          <t>3</t>
        </is>
      </c>
      <c r="BT144" s="2" t="inlineStr">
        <is>
          <t/>
        </is>
      </c>
      <c r="BU144" t="inlineStr">
        <is>
          <t>ħabitat ta' art mistagħdra fil-baxx b'veġetazzjoni tal-ħaxix, spiss qrib xmara jew lag, li spiss tkun mgħargħra b'fond baxx</t>
        </is>
      </c>
      <c r="BV144" s="2" t="inlineStr">
        <is>
          <t>moeras|
moerassig gras</t>
        </is>
      </c>
      <c r="BW144" s="2" t="inlineStr">
        <is>
          <t>3|
3</t>
        </is>
      </c>
      <c r="BX144" s="2" t="inlineStr">
        <is>
          <t xml:space="preserve">|
</t>
        </is>
      </c>
      <c r="BY144" t="inlineStr">
        <is>
          <t/>
        </is>
      </c>
      <c r="BZ144" s="2" t="inlineStr">
        <is>
          <t>błota|
mokradło</t>
        </is>
      </c>
      <c r="CA144" s="2" t="inlineStr">
        <is>
          <t>3|
3</t>
        </is>
      </c>
      <c r="CB144" s="2" t="inlineStr">
        <is>
          <t xml:space="preserve">|
</t>
        </is>
      </c>
      <c r="CC144" t="inlineStr">
        <is>
          <t>obszar trwale podmokły, nasycony wodą słoną lub słodką stanowiącą ok. 80% objętości gruntu, porośnięty roślinnością przystosowaną do występujących tu specyficznych warunków środowiska</t>
        </is>
      </c>
      <c r="CD144" s="2" t="inlineStr">
        <is>
          <t>sapal</t>
        </is>
      </c>
      <c r="CE144" s="2" t="inlineStr">
        <is>
          <t>3</t>
        </is>
      </c>
      <c r="CF144" s="2" t="inlineStr">
        <is>
          <t/>
        </is>
      </c>
      <c r="CG144" t="inlineStr">
        <is>
          <t/>
        </is>
      </c>
      <c r="CH144" t="inlineStr">
        <is>
          <t/>
        </is>
      </c>
      <c r="CI144" t="inlineStr">
        <is>
          <t/>
        </is>
      </c>
      <c r="CJ144" t="inlineStr">
        <is>
          <t/>
        </is>
      </c>
      <c r="CK144" t="inlineStr">
        <is>
          <t/>
        </is>
      </c>
      <c r="CL144" t="inlineStr">
        <is>
          <t/>
        </is>
      </c>
      <c r="CM144" t="inlineStr">
        <is>
          <t/>
        </is>
      </c>
      <c r="CN144" t="inlineStr">
        <is>
          <t/>
        </is>
      </c>
      <c r="CO144" t="inlineStr">
        <is>
          <t/>
        </is>
      </c>
      <c r="CP144" s="2" t="inlineStr">
        <is>
          <t>močvirje</t>
        </is>
      </c>
      <c r="CQ144" s="2" t="inlineStr">
        <is>
          <t>3</t>
        </is>
      </c>
      <c r="CR144" s="2" t="inlineStr">
        <is>
          <t/>
        </is>
      </c>
      <c r="CS144" t="inlineStr">
        <is>
          <t>biotop z mokrotno podlago, ki jo lahko občasno ali trajno prekriva plitva površinska voda</t>
        </is>
      </c>
      <c r="CT144" s="2" t="inlineStr">
        <is>
          <t>marskland</t>
        </is>
      </c>
      <c r="CU144" s="2" t="inlineStr">
        <is>
          <t>3</t>
        </is>
      </c>
      <c r="CV144" s="2" t="inlineStr">
        <is>
          <t/>
        </is>
      </c>
      <c r="CW144" t="inlineStr">
        <is>
          <t/>
        </is>
      </c>
    </row>
    <row r="145">
      <c r="A145" s="1" t="str">
        <f>HYPERLINK("https://iate.europa.eu/entry/result/1620597/all", "1620597")</f>
        <v>1620597</v>
      </c>
      <c r="B145" t="inlineStr">
        <is>
          <t>ENVIRONMENT;SCIENCE</t>
        </is>
      </c>
      <c r="C145" t="inlineStr">
        <is>
          <t>ENVIRONMENT|natural environment|wildlife;ENVIRONMENT|natural environment|physical environment|ecosystem;SCIENCE|natural and applied sciences|life sciences|ecology</t>
        </is>
      </c>
      <c r="D145" t="inlineStr">
        <is>
          <t>yes</t>
        </is>
      </c>
      <c r="E145" t="inlineStr">
        <is>
          <t/>
        </is>
      </c>
      <c r="F145" s="2" t="inlineStr">
        <is>
          <t>биоценоза</t>
        </is>
      </c>
      <c r="G145" s="2" t="inlineStr">
        <is>
          <t>3</t>
        </is>
      </c>
      <c r="H145" s="2" t="inlineStr">
        <is>
          <t/>
        </is>
      </c>
      <c r="I145" t="inlineStr">
        <is>
          <t>целокупност от популации на различни видове, обитаващи трайно дадена територия биотоп и намиращи се в непрекъсната връзка едни с други</t>
        </is>
      </c>
      <c r="J145" s="2" t="inlineStr">
        <is>
          <t>biocenóza|
biotické společenstvo|
biologické společenstvo|
ekologické společenstvo|
společenstvo</t>
        </is>
      </c>
      <c r="K145" s="2" t="inlineStr">
        <is>
          <t>3|
3|
3|
3|
3</t>
        </is>
      </c>
      <c r="L145" s="2" t="inlineStr">
        <is>
          <t xml:space="preserve">|
|
|
|
</t>
        </is>
      </c>
      <c r="M145" t="inlineStr">
        <is>
          <t>soubor populací všech organismů, které obývají určité prostředí vymezené souborem abiotických faktorů</t>
        </is>
      </c>
      <c r="N145" s="2" t="inlineStr">
        <is>
          <t>biocønose|
biologisk samfund</t>
        </is>
      </c>
      <c r="O145" s="2" t="inlineStr">
        <is>
          <t>4|
4</t>
        </is>
      </c>
      <c r="P145" s="2" t="inlineStr">
        <is>
          <t xml:space="preserve">|
</t>
        </is>
      </c>
      <c r="Q145" t="inlineStr">
        <is>
          <t>"gruppe af populationer af planter, dyr og mikroorganismer på et givet sted og tidspunkt"</t>
        </is>
      </c>
      <c r="R145" s="2" t="inlineStr">
        <is>
          <t>Biozönose|
Artengemeinschaft|
Lebensgemeinschaft</t>
        </is>
      </c>
      <c r="S145" s="2" t="inlineStr">
        <is>
          <t>3|
3|
3</t>
        </is>
      </c>
      <c r="T145" s="2" t="inlineStr">
        <is>
          <t xml:space="preserve">|
|
</t>
        </is>
      </c>
      <c r="U145" t="inlineStr">
        <is>
          <t>Gemeinschaft der in einem Biotop regelmäßig vorkommenden Arten von Pflanzen, Tieren und Mikroorganismen, deren Vertreter untereinander und mit den Angehörigen anderer Arten in Wechselbeziehung stehen</t>
        </is>
      </c>
      <c r="V145" s="2" t="inlineStr">
        <is>
          <t>βιοκοινωνία|
βιοκοινότητα|
βιοτική κοινότητα|
βιολογική κοινωνία|
κοινότητα</t>
        </is>
      </c>
      <c r="W145" s="2" t="inlineStr">
        <is>
          <t>3|
3|
3|
3|
3</t>
        </is>
      </c>
      <c r="X145" s="2" t="inlineStr">
        <is>
          <t xml:space="preserve">|
|
|
|
</t>
        </is>
      </c>
      <c r="Y145" t="inlineStr">
        <is>
          <t>σύνολο οργανισμών που ζουν σε συγκεκριμένο τόπο και χρόνο και συνδέονται μεταξύ τους με ένα πλέγμα αλληλεπιδράσεων</t>
        </is>
      </c>
      <c r="Z145" s="2" t="inlineStr">
        <is>
          <t>biocoenosis|
biocenosis|
biocenose|
ecological community|
biotic community|
biological community|
community</t>
        </is>
      </c>
      <c r="AA145" s="2" t="inlineStr">
        <is>
          <t>3|
1|
1|
3|
3|
3|
3</t>
        </is>
      </c>
      <c r="AB145" s="2" t="inlineStr">
        <is>
          <t xml:space="preserve">preferred|
|
|
|
|
|
</t>
        </is>
      </c>
      <c r="AC145" t="inlineStr">
        <is>
          <t>all the organisms living in a particular place at a particular time, i.e. the living part of an &lt;a href="https://iate.europa.eu/entry/result/1621567/en" target="_blank"&gt;ecosystem (or biogeocoenosis)&lt;/a&gt;, comprising the &lt;a href="https://iate.europa.eu/entry/result/1620598/en" target="_blank"&gt;phytocoenosis&lt;/a&gt;, the &lt;a href="https://iate.europa.eu/entry/result/1107966/en" target="_blank"&gt;zoocoenosis&lt;/a&gt;, and the microbiocoenosis</t>
        </is>
      </c>
      <c r="AD145" s="2" t="inlineStr">
        <is>
          <t>biocenosis|
comunidad ecológica|
comunidad|
comunidad de especies|
comunidad biológica|
comunidad biótica</t>
        </is>
      </c>
      <c r="AE145" s="2" t="inlineStr">
        <is>
          <t>3|
3|
3|
3|
3|
2</t>
        </is>
      </c>
      <c r="AF145" s="2" t="inlineStr">
        <is>
          <t xml:space="preserve">|
|
|
|
|
</t>
        </is>
      </c>
      <c r="AG145" t="inlineStr">
        <is>
          <t>Conjunto de organismos de especies diversas, vegetales o animales, que viven y se reproducen en un determinado biotopo.</t>
        </is>
      </c>
      <c r="AH145" s="2" t="inlineStr">
        <is>
          <t>biotsönoos|
elukooslus</t>
        </is>
      </c>
      <c r="AI145" s="2" t="inlineStr">
        <is>
          <t>3|
3</t>
        </is>
      </c>
      <c r="AJ145" s="2" t="inlineStr">
        <is>
          <t xml:space="preserve">|
</t>
        </is>
      </c>
      <c r="AK145" t="inlineStr">
        <is>
          <t>ökotoobi elustik, see tähendab enam-vähem ühesuguste keskkonnatingimustega alal elavate organismide kogum ehk mingi piirkonna kõigi elusolendite populatsioonidest moodustuv kogum</t>
        </is>
      </c>
      <c r="AL145" s="2" t="inlineStr">
        <is>
          <t>ekologinen yhteisö|
eliöyhteisö|
biokenoosi</t>
        </is>
      </c>
      <c r="AM145" s="2" t="inlineStr">
        <is>
          <t>3|
3|
3</t>
        </is>
      </c>
      <c r="AN145" s="2" t="inlineStr">
        <is>
          <t xml:space="preserve">|
|
</t>
        </is>
      </c>
      <c r="AO145" t="inlineStr">
        <is>
          <t>elinympäristössä elävien eläinten ja kasvien kokonaisuus, jossa kaikki ovat jollakin tavalla vuorovaikutuksessa toisiinsa</t>
        </is>
      </c>
      <c r="AP145" s="2" t="inlineStr">
        <is>
          <t>biocénose|
biocœnose|
communauté biologique|
communauté biotique|
communauté d’espèces (vivantes)</t>
        </is>
      </c>
      <c r="AQ145" s="2" t="inlineStr">
        <is>
          <t>3|
3|
3|
3|
3</t>
        </is>
      </c>
      <c r="AR145" s="2" t="inlineStr">
        <is>
          <t xml:space="preserve">|
|
|
|
</t>
        </is>
      </c>
      <c r="AS145" t="inlineStr">
        <is>
          <t>ensemble des êtres vivants qui occupent un milieu donné (le biotope) en interaction les uns avec les autres et avec ce milieu</t>
        </is>
      </c>
      <c r="AT145" s="2" t="inlineStr">
        <is>
          <t>bithchéanóis</t>
        </is>
      </c>
      <c r="AU145" s="2" t="inlineStr">
        <is>
          <t>3</t>
        </is>
      </c>
      <c r="AV145" s="2" t="inlineStr">
        <is>
          <t/>
        </is>
      </c>
      <c r="AW145" t="inlineStr">
        <is>
          <t/>
        </is>
      </c>
      <c r="AX145" t="inlineStr">
        <is>
          <t/>
        </is>
      </c>
      <c r="AY145" t="inlineStr">
        <is>
          <t/>
        </is>
      </c>
      <c r="AZ145" t="inlineStr">
        <is>
          <t/>
        </is>
      </c>
      <c r="BA145" t="inlineStr">
        <is>
          <t/>
        </is>
      </c>
      <c r="BB145" s="2" t="inlineStr">
        <is>
          <t>biocönózis|
életközösség|
társulás</t>
        </is>
      </c>
      <c r="BC145" s="2" t="inlineStr">
        <is>
          <t>4|
4|
4</t>
        </is>
      </c>
      <c r="BD145" s="2" t="inlineStr">
        <is>
          <t xml:space="preserve">|
|
</t>
        </is>
      </c>
      <c r="BE145" t="inlineStr">
        <is>
          <t>adott helyen és időben létező olyan organizált szünbiológiai (egyed feletti szerveződési szintű) egység, amelyben mindig több és többféle viselkedésű populáció él együtt meghatározott kapcsolatrendszerekben.</t>
        </is>
      </c>
      <c r="BF145" s="2" t="inlineStr">
        <is>
          <t>biocenosi|
comunità (ecologia)|
comunità biotica|
comunità biologica</t>
        </is>
      </c>
      <c r="BG145" s="2" t="inlineStr">
        <is>
          <t>3|
3|
3|
3</t>
        </is>
      </c>
      <c r="BH145" s="2" t="inlineStr">
        <is>
          <t xml:space="preserve">|
|
|
</t>
        </is>
      </c>
      <c r="BI145" t="inlineStr">
        <is>
          <t>complesso di popolazioni animali e vegetali che vivono e interagiscono fra loro in uno stesso ambiente con il quale formano un ecosistema&lt;sup&gt;1&lt;/sup&gt; &lt;p&gt;&lt;sup&gt;1&lt;/sup&gt; ecosistema [ &lt;a href="/entry/result/1621567/all" id="ENTRY_TO_ENTRY_CONVERTER" target="_blank"&gt;IATE:1621567&lt;/a&gt; ]&lt;/p&gt;</t>
        </is>
      </c>
      <c r="BJ145" s="2" t="inlineStr">
        <is>
          <t>biocenozė|
biologinė bendrija|
ekologinė bendrija|
bendrija</t>
        </is>
      </c>
      <c r="BK145" s="2" t="inlineStr">
        <is>
          <t>3|
3|
3|
3</t>
        </is>
      </c>
      <c r="BL145" s="2" t="inlineStr">
        <is>
          <t xml:space="preserve">|
|
|
</t>
        </is>
      </c>
      <c r="BM145" t="inlineStr">
        <is>
          <t>gyvųjų organizmų populiacijų visuma, gyvenanti tam tikroje teritorijoje (buveinėje), kurioje nuolat vyksta medžiagų ir energijos apytaka ir yra susidarę stabilūs jos sudedamųjų dalių tarpusavio santykiai ir ryšiai</t>
        </is>
      </c>
      <c r="BN145" s="2" t="inlineStr">
        <is>
          <t>biocenoze</t>
        </is>
      </c>
      <c r="BO145" s="2" t="inlineStr">
        <is>
          <t>3</t>
        </is>
      </c>
      <c r="BP145" s="2" t="inlineStr">
        <is>
          <t/>
        </is>
      </c>
      <c r="BQ145" t="inlineStr">
        <is>
          <t>noteiktā teritorijā sastopamo dzīvo būtņu kopums, ko saista līdzīgas prasības pēc vides apstākļiem, barošanās ķēdes, simbioze u. c. attiecības</t>
        </is>
      </c>
      <c r="BR145" s="2" t="inlineStr">
        <is>
          <t>bijoċenożi|
komunità bijotika|
komunità bijoloġika|
komunità ekoloġika</t>
        </is>
      </c>
      <c r="BS145" s="2" t="inlineStr">
        <is>
          <t>3|
3|
3|
3</t>
        </is>
      </c>
      <c r="BT145" s="2" t="inlineStr">
        <is>
          <t xml:space="preserve">|
|
|
</t>
        </is>
      </c>
      <c r="BU145" t="inlineStr">
        <is>
          <t>l-organiżmi ħajjin kollha fi spazju u ħin partikolari</t>
        </is>
      </c>
      <c r="BV145" s="2" t="inlineStr">
        <is>
          <t>biocoenose|
levensgemeenschap|
ecologische (levens)gemeenschap|
biocenose</t>
        </is>
      </c>
      <c r="BW145" s="2" t="inlineStr">
        <is>
          <t>3|
3|
3|
2</t>
        </is>
      </c>
      <c r="BX145" s="2" t="inlineStr">
        <is>
          <t xml:space="preserve">|
|
|
</t>
        </is>
      </c>
      <c r="BY145" t="inlineStr">
        <is>
          <t>alle organismen in een bepaald gebied waarvan de populaties bij elkaar leven en in staat zijn tot onderlinge interactie te komen</t>
        </is>
      </c>
      <c r="BZ145" s="2" t="inlineStr">
        <is>
          <t>biocenoza|
zbiorowisko ekologiczne|
zbiorowisko biologiczne|
zbiorowisko</t>
        </is>
      </c>
      <c r="CA145" s="2" t="inlineStr">
        <is>
          <t>3|
3|
3|
3</t>
        </is>
      </c>
      <c r="CB145" s="2" t="inlineStr">
        <is>
          <t xml:space="preserve">|
|
|
</t>
        </is>
      </c>
      <c r="CC145" t="inlineStr">
        <is>
          <t>zespół populacji organizmów roślinnych, zwierzęcych i mikroorganizmów danego środowiska, należących do różnych gatunków, ale powiązanych ze sobą różnorodnymi czynnikami ekologicznymi i zależnościami pokarmowymi, tworzących całość, która pozostaje w stanie dynamicznej równowagi</t>
        </is>
      </c>
      <c r="CD145" s="2" t="inlineStr">
        <is>
          <t>biocenose|
comunidade biótica|
comunidade ecológica</t>
        </is>
      </c>
      <c r="CE145" s="2" t="inlineStr">
        <is>
          <t>3|
3|
3</t>
        </is>
      </c>
      <c r="CF145" s="2" t="inlineStr">
        <is>
          <t xml:space="preserve">|
|
</t>
        </is>
      </c>
      <c r="CG145" t="inlineStr">
        <is>
          <t>Associação equilibrada de animais e de vegetais num mesmo biótopo.</t>
        </is>
      </c>
      <c r="CH145" s="2" t="inlineStr">
        <is>
          <t>biocenoză</t>
        </is>
      </c>
      <c r="CI145" s="2" t="inlineStr">
        <is>
          <t>4</t>
        </is>
      </c>
      <c r="CJ145" s="2" t="inlineStr">
        <is>
          <t/>
        </is>
      </c>
      <c r="CK145" t="inlineStr">
        <is>
          <t>comunitate de organisme vegetale și animale care conviețuiesc într-un anumit mediu sau sector din biosferă</t>
        </is>
      </c>
      <c r="CL145" s="2" t="inlineStr">
        <is>
          <t>biocenóza|
biotické spoločenstvo|
biologické spoločenstvo</t>
        </is>
      </c>
      <c r="CM145" s="2" t="inlineStr">
        <is>
          <t>3|
3|
3</t>
        </is>
      </c>
      <c r="CN145" s="2" t="inlineStr">
        <is>
          <t xml:space="preserve">|
|
</t>
        </is>
      </c>
      <c r="CO145" t="inlineStr">
        <is>
          <t>všetky organizmy (zvieratá, rastliny, mikroorganizmy, človek), ktoré osídľujú určité územie a sú spojené vzájomnými vzťahmi a vzťahmi s prostredím</t>
        </is>
      </c>
      <c r="CP145" s="2" t="inlineStr">
        <is>
          <t>biocenoza|
življenjska združba|
združba</t>
        </is>
      </c>
      <c r="CQ145" s="2" t="inlineStr">
        <is>
          <t>3|
3|
3</t>
        </is>
      </c>
      <c r="CR145" s="2" t="inlineStr">
        <is>
          <t xml:space="preserve">|
|
</t>
        </is>
      </c>
      <c r="CS145" t="inlineStr">
        <is>
          <t>družba mikrobov, rastlin in živali, ki so medsebojno odvisne in živijo v določenem življenjskem prostoru</t>
        </is>
      </c>
      <c r="CT145" s="2" t="inlineStr">
        <is>
          <t>biocenos|
biocoenos|
biosamhälle|
livssamhälle|
organismsamhälle|
ekologiskt samhälle</t>
        </is>
      </c>
      <c r="CU145" s="2" t="inlineStr">
        <is>
          <t>3|
3|
3|
3|
3|
3</t>
        </is>
      </c>
      <c r="CV145" s="2" t="inlineStr">
        <is>
          <t xml:space="preserve">|
|
|
|
|
</t>
        </is>
      </c>
      <c r="CW145" t="inlineStr">
        <is>
          <t>inom biologin ett ekosystems samtliga organismer, de som lever och verkar tillsammans</t>
        </is>
      </c>
    </row>
    <row r="146">
      <c r="A146" s="1" t="str">
        <f>HYPERLINK("https://iate.europa.eu/entry/result/1443257/all", "1443257")</f>
        <v>1443257</v>
      </c>
      <c r="B146" t="inlineStr">
        <is>
          <t>SOCIAL QUESTIONS;ENVIRONMENT</t>
        </is>
      </c>
      <c r="C146" t="inlineStr">
        <is>
          <t>SOCIAL QUESTIONS|construction and town planning|habitat;ENVIRONMENT|natural environment</t>
        </is>
      </c>
      <c r="D146" t="inlineStr">
        <is>
          <t>yes</t>
        </is>
      </c>
      <c r="E146" t="inlineStr">
        <is>
          <t/>
        </is>
      </c>
      <c r="F146" s="2" t="inlineStr">
        <is>
          <t>местообитание на вид</t>
        </is>
      </c>
      <c r="G146" s="2" t="inlineStr">
        <is>
          <t>3</t>
        </is>
      </c>
      <c r="H146" s="2" t="inlineStr">
        <is>
          <t/>
        </is>
      </c>
      <c r="I146" t="inlineStr">
        <is>
          <t>среда, определена от специфични абиотични и биотични фактори, в които този вид се намира в някой от стадиите на своя биологичен цикъл</t>
        </is>
      </c>
      <c r="J146" t="inlineStr">
        <is>
          <t/>
        </is>
      </c>
      <c r="K146" t="inlineStr">
        <is>
          <t/>
        </is>
      </c>
      <c r="L146" t="inlineStr">
        <is>
          <t/>
        </is>
      </c>
      <c r="M146" t="inlineStr">
        <is>
          <t/>
        </is>
      </c>
      <c r="N146" s="2" t="inlineStr">
        <is>
          <t>levested for en art</t>
        </is>
      </c>
      <c r="O146" s="2" t="inlineStr">
        <is>
          <t>3</t>
        </is>
      </c>
      <c r="P146" s="2" t="inlineStr">
        <is>
          <t/>
        </is>
      </c>
      <c r="Q146" t="inlineStr">
        <is>
          <t>miljø, der defineres af specifikke abiotiske og biotiske faktorer, og hvor arten lever på et af stadierne i sin livscyklus</t>
        </is>
      </c>
      <c r="R146" s="2" t="inlineStr">
        <is>
          <t>Habitat einer Art</t>
        </is>
      </c>
      <c r="S146" s="2" t="inlineStr">
        <is>
          <t>3</t>
        </is>
      </c>
      <c r="T146" s="2" t="inlineStr">
        <is>
          <t/>
        </is>
      </c>
      <c r="U146" t="inlineStr">
        <is>
          <t>durch spezifische abiotische und biotische Faktoren bestimmter Lebensraum, in dem diese Art in einem der Stadien ihres Lebenskreislaufs vorkommt</t>
        </is>
      </c>
      <c r="V146" s="2" t="inlineStr">
        <is>
          <t>οικότοπος ενός είδους</t>
        </is>
      </c>
      <c r="W146" s="2" t="inlineStr">
        <is>
          <t>3</t>
        </is>
      </c>
      <c r="X146" s="2" t="inlineStr">
        <is>
          <t/>
        </is>
      </c>
      <c r="Y146" t="inlineStr">
        <is>
          <t>περιβάλλον οριζόμενο από βιολογικούς και μη βιολογικούς χαρακτηριστικούς παράγοντες στο οποίο ζει το είδος σε ένα από τα στάδια του βιολογικού του κύκλου</t>
        </is>
      </c>
      <c r="Z146" s="2" t="inlineStr">
        <is>
          <t>habitat of a species</t>
        </is>
      </c>
      <c r="AA146" s="2" t="inlineStr">
        <is>
          <t>3</t>
        </is>
      </c>
      <c r="AB146" s="2" t="inlineStr">
        <is>
          <t/>
        </is>
      </c>
      <c r="AC146" t="inlineStr">
        <is>
          <t>environment defined by specific abiotic and biotic factors, in which the species lives at any stage of its biological cycle</t>
        </is>
      </c>
      <c r="AD146" s="2" t="inlineStr">
        <is>
          <t>hábitat de una especie</t>
        </is>
      </c>
      <c r="AE146" s="2" t="inlineStr">
        <is>
          <t>4</t>
        </is>
      </c>
      <c r="AF146" s="2" t="inlineStr">
        <is>
          <t/>
        </is>
      </c>
      <c r="AG146" t="inlineStr">
        <is>
          <t>1) Medio definido por factores abióticos y bióticos específicos donde vive una especie en una de las fases de su ciclo biológico.&lt;br&gt;2) Lugar de condiciones apropiadas para que viva un organismo, especie o comunidad animal o vegetal.&lt;br&gt;3) El lugar o tipo de ambiente en el que existen naturalmente un organismo o una población.&lt;br&gt;4) - Localidad en la que un animal o una planta crecen o viven naturalmente. Puede ser la zona geográfica en la que se distribuye o el punto concreto en el que se encuentra un ejemplar.&lt;br&gt;- Porción física del medio ambiente habitada por un organismo o una población de organismos. El hábitat se caracteriza por una relativa uniformidad del entorno físico y una interacción bastante estrecha entre todas las especies biológicas que intervienen.</t>
        </is>
      </c>
      <c r="AH146" t="inlineStr">
        <is>
          <t/>
        </is>
      </c>
      <c r="AI146" t="inlineStr">
        <is>
          <t/>
        </is>
      </c>
      <c r="AJ146" t="inlineStr">
        <is>
          <t/>
        </is>
      </c>
      <c r="AK146" t="inlineStr">
        <is>
          <t/>
        </is>
      </c>
      <c r="AL146" s="2" t="inlineStr">
        <is>
          <t>lajin elinympäristö</t>
        </is>
      </c>
      <c r="AM146" s="2" t="inlineStr">
        <is>
          <t>3</t>
        </is>
      </c>
      <c r="AN146" s="2" t="inlineStr">
        <is>
          <t/>
        </is>
      </c>
      <c r="AO146" t="inlineStr">
        <is>
          <t>erityisten abioottisten ja bioottisten tekijöiden avulla määritelty ympäristö, jossa laji elää jossakin elinkaarensa vaiheessa</t>
        </is>
      </c>
      <c r="AP146" s="2" t="inlineStr">
        <is>
          <t>habitat d'une espèce</t>
        </is>
      </c>
      <c r="AQ146" s="2" t="inlineStr">
        <is>
          <t>3</t>
        </is>
      </c>
      <c r="AR146" s="2" t="inlineStr">
        <is>
          <t/>
        </is>
      </c>
      <c r="AS146" t="inlineStr">
        <is>
          <t>le milieu défini par des facteurs abiotiques et biotiques spécifiques où vit l'espèce à l'un des stades de son cycle biologique</t>
        </is>
      </c>
      <c r="AT146" s="2" t="inlineStr">
        <is>
          <t>gnáthóg speicis</t>
        </is>
      </c>
      <c r="AU146" s="2" t="inlineStr">
        <is>
          <t>3</t>
        </is>
      </c>
      <c r="AV146" s="2" t="inlineStr">
        <is>
          <t/>
        </is>
      </c>
      <c r="AW146" t="inlineStr">
        <is>
          <t/>
        </is>
      </c>
      <c r="AX146" t="inlineStr">
        <is>
          <t/>
        </is>
      </c>
      <c r="AY146" t="inlineStr">
        <is>
          <t/>
        </is>
      </c>
      <c r="AZ146" t="inlineStr">
        <is>
          <t/>
        </is>
      </c>
      <c r="BA146" t="inlineStr">
        <is>
          <t/>
        </is>
      </c>
      <c r="BB146" t="inlineStr">
        <is>
          <t/>
        </is>
      </c>
      <c r="BC146" t="inlineStr">
        <is>
          <t/>
        </is>
      </c>
      <c r="BD146" t="inlineStr">
        <is>
          <t/>
        </is>
      </c>
      <c r="BE146" t="inlineStr">
        <is>
          <t/>
        </is>
      </c>
      <c r="BF146" s="2" t="inlineStr">
        <is>
          <t>habitat di una specie</t>
        </is>
      </c>
      <c r="BG146" s="2" t="inlineStr">
        <is>
          <t>3</t>
        </is>
      </c>
      <c r="BH146" s="2" t="inlineStr">
        <is>
          <t/>
        </is>
      </c>
      <c r="BI146" t="inlineStr">
        <is>
          <t>ambiente definito da fattori abiotici e biotici specifici in cui vive la specie in una delle fasi del suo ciclo biologico</t>
        </is>
      </c>
      <c r="BJ146" s="2" t="inlineStr">
        <is>
          <t>rūšies buveinė</t>
        </is>
      </c>
      <c r="BK146" s="2" t="inlineStr">
        <is>
          <t>3</t>
        </is>
      </c>
      <c r="BL146" s="2" t="inlineStr">
        <is>
          <t/>
        </is>
      </c>
      <c r="BM146" t="inlineStr">
        <is>
          <t>specifiniais abiotiniais ir biotiniais veiksniais pasižyminti aplinka, kurioje rūšis gyvena bet kuriuo savo biologinio ciklo etapu</t>
        </is>
      </c>
      <c r="BN146" s="2" t="inlineStr">
        <is>
          <t>biotops</t>
        </is>
      </c>
      <c r="BO146" s="2" t="inlineStr">
        <is>
          <t>3</t>
        </is>
      </c>
      <c r="BP146" s="2" t="inlineStr">
        <is>
          <t/>
        </is>
      </c>
      <c r="BQ146" t="inlineStr">
        <is>
          <t>vide, ko raksturo konkrēti abiotiski un biotiski faktori un kur konkrētās sugas īpatņi dzīvo visos to bioloģiskā cikla posmos.</t>
        </is>
      </c>
      <c r="BR146" t="inlineStr">
        <is>
          <t/>
        </is>
      </c>
      <c r="BS146" t="inlineStr">
        <is>
          <t/>
        </is>
      </c>
      <c r="BT146" t="inlineStr">
        <is>
          <t/>
        </is>
      </c>
      <c r="BU146" t="inlineStr">
        <is>
          <t/>
        </is>
      </c>
      <c r="BV146" s="2" t="inlineStr">
        <is>
          <t>habitat van een soort</t>
        </is>
      </c>
      <c r="BW146" s="2" t="inlineStr">
        <is>
          <t>3</t>
        </is>
      </c>
      <c r="BX146" s="2" t="inlineStr">
        <is>
          <t/>
        </is>
      </c>
      <c r="BY146" t="inlineStr">
        <is>
          <t>een door specifieke abiotische en biotische factoren bepaald milieu waarin de soort tijdens één van de fasen van zijn biologische cyclus leeft</t>
        </is>
      </c>
      <c r="BZ146" s="2" t="inlineStr">
        <is>
          <t>siedlisko gatunku</t>
        </is>
      </c>
      <c r="CA146" s="2" t="inlineStr">
        <is>
          <t>3</t>
        </is>
      </c>
      <c r="CB146" s="2" t="inlineStr">
        <is>
          <t/>
        </is>
      </c>
      <c r="CC146" t="inlineStr">
        <is>
          <t>środowisko określone przez szczególne czynniki abiotyczne i biotyczne, w którym gatunek ten żyje w dowolnym stadium swojego cyklu biologicznego</t>
        </is>
      </c>
      <c r="CD146" s="2" t="inlineStr">
        <is>
          <t>&lt;i&gt;habitat&lt;/i&gt; de uma espécie</t>
        </is>
      </c>
      <c r="CE146" s="2" t="inlineStr">
        <is>
          <t>3</t>
        </is>
      </c>
      <c r="CF146" s="2" t="inlineStr">
        <is>
          <t/>
        </is>
      </c>
      <c r="CG146" t="inlineStr">
        <is>
          <t>Meio definido pelos factores abióticos e bióticos específicos em que essa espécie vive em qualquer das fases do seu ciclo biológico.</t>
        </is>
      </c>
      <c r="CH146" s="2" t="inlineStr">
        <is>
          <t>habitat al unei specii</t>
        </is>
      </c>
      <c r="CI146" s="2" t="inlineStr">
        <is>
          <t>3</t>
        </is>
      </c>
      <c r="CJ146" s="2" t="inlineStr">
        <is>
          <t/>
        </is>
      </c>
      <c r="CK146" t="inlineStr">
        <is>
          <t>mediul definit prin factori abiotici și biotici, în care trăiește o specie în orice stadiu al ciclului biologic</t>
        </is>
      </c>
      <c r="CL146" t="inlineStr">
        <is>
          <t/>
        </is>
      </c>
      <c r="CM146" t="inlineStr">
        <is>
          <t/>
        </is>
      </c>
      <c r="CN146" t="inlineStr">
        <is>
          <t/>
        </is>
      </c>
      <c r="CO146" t="inlineStr">
        <is>
          <t/>
        </is>
      </c>
      <c r="CP146" s="2" t="inlineStr">
        <is>
          <t>habitat vrste</t>
        </is>
      </c>
      <c r="CQ146" s="2" t="inlineStr">
        <is>
          <t>3</t>
        </is>
      </c>
      <c r="CR146" s="2" t="inlineStr">
        <is>
          <t/>
        </is>
      </c>
      <c r="CS146" t="inlineStr">
        <is>
          <t>okolje, ki ga opredeljujejo posebni abiotski in biotski dejavniki in v katerem živi vrsta v katerem koli stadiju svojega razvoja</t>
        </is>
      </c>
      <c r="CT146" t="inlineStr">
        <is>
          <t/>
        </is>
      </c>
      <c r="CU146" t="inlineStr">
        <is>
          <t/>
        </is>
      </c>
      <c r="CV146" t="inlineStr">
        <is>
          <t/>
        </is>
      </c>
      <c r="CW146" t="inlineStr">
        <is>
          <t/>
        </is>
      </c>
    </row>
    <row r="147">
      <c r="A147" s="1" t="str">
        <f>HYPERLINK("https://iate.europa.eu/entry/result/781617/all", "781617")</f>
        <v>781617</v>
      </c>
      <c r="B147" t="inlineStr">
        <is>
          <t>ECONOMICS;BUSINESS AND COMPETITION;GEOGRAPHY</t>
        </is>
      </c>
      <c r="C147" t="inlineStr">
        <is>
          <t>ECONOMICS|economic analysis|statistics;ECONOMICS|regions and regional policy;BUSINESS AND COMPETITION|accounting;GEOGRAPHY|regions of EU Member States</t>
        </is>
      </c>
      <c r="D147" t="inlineStr">
        <is>
          <t>yes</t>
        </is>
      </c>
      <c r="E147" t="inlineStr">
        <is>
          <t/>
        </is>
      </c>
      <c r="F147" s="2" t="inlineStr">
        <is>
          <t>обща класификация на териториалните единици за статистически цели|
NUTS|
класификация по NUTS</t>
        </is>
      </c>
      <c r="G147" s="2" t="inlineStr">
        <is>
          <t>3|
3|
3</t>
        </is>
      </c>
      <c r="H147" s="2" t="inlineStr">
        <is>
          <t xml:space="preserve">|
|
</t>
        </is>
      </c>
      <c r="I147" t="inlineStr">
        <is>
          <t>класификация по Номенклатурата на териториалните единици за целите на статистиката, създадена от Европейската служба за статистика (Евростат)</t>
        </is>
      </c>
      <c r="J147" s="2" t="inlineStr">
        <is>
          <t>společná klasifikace územních statistických jednotek|
NUTS|
klasifikace NUTS</t>
        </is>
      </c>
      <c r="K147" s="2" t="inlineStr">
        <is>
          <t>3|
3|
3</t>
        </is>
      </c>
      <c r="L147" s="2" t="inlineStr">
        <is>
          <t xml:space="preserve">|
|
</t>
        </is>
      </c>
      <c r="M147" t="inlineStr">
        <is>
          <t>hierarchický systém k rozčlenění hospodářského území EU pro účely regionálních statistik, socioekonomických analýz regionů a tvorby regionální politiky EU</t>
        </is>
      </c>
      <c r="N147" s="2" t="inlineStr">
        <is>
          <t>fælles nomenklatur for statistiske regionale enheder|
NUTS|
nomenklatur for statistiske regionale enheder</t>
        </is>
      </c>
      <c r="O147" s="2" t="inlineStr">
        <is>
          <t>4|
4|
3</t>
        </is>
      </c>
      <c r="P147" s="2" t="inlineStr">
        <is>
          <t xml:space="preserve">|
|
</t>
        </is>
      </c>
      <c r="Q147" t="inlineStr">
        <is>
          <t/>
        </is>
      </c>
      <c r="R147" s="2" t="inlineStr">
        <is>
          <t>gemeinsame Klassifikation der Gebietseinheiten für die Statistik|
Systematik der Gebietseinheiten für die Statistik|
NUTS-Klassifikation|
NUTS</t>
        </is>
      </c>
      <c r="S147" s="2" t="inlineStr">
        <is>
          <t>3|
3|
2|
3</t>
        </is>
      </c>
      <c r="T147" s="2" t="inlineStr">
        <is>
          <t xml:space="preserve">|
|
|
</t>
        </is>
      </c>
      <c r="U147" t="inlineStr">
        <is>
          <t>Rechtsrahmen für die Gebietseinteilung der EU, um die Erhebung, Übermittlung und Veröffentlichung nationaler und gemeinschaftlicher Statistiken zu harmonisieren</t>
        </is>
      </c>
      <c r="V147" s="2" t="inlineStr">
        <is>
          <t>κοινή ονοματολογία των εδαφικών στατιστικών μονάδων|
NUTS|
Oνοματολογία των στατιστικών εδαφικών μονάδων(NUTS)|
Ονοματολογία Εδαφικών Στατιστικών Μονάδων</t>
        </is>
      </c>
      <c r="W147" s="2" t="inlineStr">
        <is>
          <t>3|
3|
4|
3</t>
        </is>
      </c>
      <c r="X147" s="2" t="inlineStr">
        <is>
          <t xml:space="preserve">|
|
|
</t>
        </is>
      </c>
      <c r="Y147" t="inlineStr">
        <is>
          <t>Με τον κανονισμό 1059/2003, η "κοινή στατιστική ονοματολογία των εδαφικών μονάδων" αντικατέστησε την "ονοματολογία των εδαφικών στατιστικών μονάδων" που είχε δημιουργηθεί από τη στατιστική υπηρεσία των ΕΚ σε συνεργασία με τις στατιστικές υπηρεσίες των κρατών μελών. Η διαχείριση της νέας ονοματολογίας γίνεται από την Επιτροπή. Πάντως, η συντομογραφία NUTS δεν τροποποιήθηκε. Στον παλαιό ορισμό είχαν χρησιμοποιηθεί και οι αποδόσεις "ονοματολογία των στατιστικών εδαφικών μονάδων" και "ονοματολογία των στατιστικών μονάδων επικράτειας".</t>
        </is>
      </c>
      <c r="Z147" s="2" t="inlineStr">
        <is>
          <t>common classification of territorial units for statistics|
NUTS|
Nomenclature of territorial units for statistics|
NUTS classification</t>
        </is>
      </c>
      <c r="AA147" s="2" t="inlineStr">
        <is>
          <t>4|
4|
3|
3</t>
        </is>
      </c>
      <c r="AB147" s="2" t="inlineStr">
        <is>
          <t xml:space="preserve">|
|
obsolete|
</t>
        </is>
      </c>
      <c r="AC147" t="inlineStr">
        <is>
          <t>legal framework for the geographical division of the territory of the European Union in order to harmonise the collection, transmission and publication of national and EU statistics</t>
        </is>
      </c>
      <c r="AD147" s="2" t="inlineStr">
        <is>
          <t>nomenclatura común de unidades territoriales estadísticas|
nomenclatura NUTS|
NUTS</t>
        </is>
      </c>
      <c r="AE147" s="2" t="inlineStr">
        <is>
          <t>4|
3|
3</t>
        </is>
      </c>
      <c r="AF147" s="2" t="inlineStr">
        <is>
          <t xml:space="preserve">|
|
</t>
        </is>
      </c>
      <c r="AG147" t="inlineStr">
        <is>
          <t>Sistema jerárquico de clasificación geográfica del territorio económico de la Unión Europea (UE) que tiene por objeto armonizar la recogida, elaboración y transmisión de las estadísticas europeas a nivel regional, analizar el grado de subvencionabilidad con cargo a los Fondos Estructurales de la UE y establecer los marcos para el desarrollo de las políticas regionales de la UE.</t>
        </is>
      </c>
      <c r="AH147" s="2" t="inlineStr">
        <is>
          <t>ühine statistiliste territoriaalüksuste liigitus|
NUTS|
NUTS liigitus</t>
        </is>
      </c>
      <c r="AI147" s="2" t="inlineStr">
        <is>
          <t>3|
3|
3</t>
        </is>
      </c>
      <c r="AJ147" s="2" t="inlineStr">
        <is>
          <t>|
|
preferred</t>
        </is>
      </c>
      <c r="AK147" t="inlineStr">
        <is>
          <t>liigitus, millega asendatakse Eurostati kehtestatud statistiliste territoriaalüksuste nomenklatuur (NUTS), et tagada ühtlustatud ja võrreldava piirkondliku statistika kogumine, koostamine ja levitamine ühenduses</t>
        </is>
      </c>
      <c r="AL147" s="2" t="inlineStr">
        <is>
          <t>yhteinen tilastollisten alueyksiköiden nimikkeistö|
NUTS|
tilastollisten alueyksiköiden nimikkeistö|
Tilastollinen alueluokitus|
NUTS-luokitus</t>
        </is>
      </c>
      <c r="AM147" s="2" t="inlineStr">
        <is>
          <t>3|
3|
3|
3|
3</t>
        </is>
      </c>
      <c r="AN147" s="2" t="inlineStr">
        <is>
          <t xml:space="preserve">|
|
|
|
</t>
        </is>
      </c>
      <c r="AO147" t="inlineStr">
        <is>
          <t/>
        </is>
      </c>
      <c r="AP147" s="2" t="inlineStr">
        <is>
          <t>nomenclature commune des unités territoriales statistiques|
NUTS|
Nomenclature des unités territoriales statistiques|
nomenclature NUTS</t>
        </is>
      </c>
      <c r="AQ147" s="2" t="inlineStr">
        <is>
          <t>3|
3|
2|
3</t>
        </is>
      </c>
      <c r="AR147" s="2" t="inlineStr">
        <is>
          <t xml:space="preserve">|
|
|
</t>
        </is>
      </c>
      <c r="AS147" t="inlineStr">
        <is>
          <t>cadre juridique sur la division géographique du territoire de l'Union européenne visant à harmoniser la collecte, la transmission et la publication des statistiques nationales et communautaires</t>
        </is>
      </c>
      <c r="AT147" s="2" t="inlineStr">
        <is>
          <t>aicmiú comhchoiteann na n-aonad críche maidir le staidreamh</t>
        </is>
      </c>
      <c r="AU147" s="2" t="inlineStr">
        <is>
          <t>3</t>
        </is>
      </c>
      <c r="AV147" s="2" t="inlineStr">
        <is>
          <t/>
        </is>
      </c>
      <c r="AW147" t="inlineStr">
        <is>
          <t/>
        </is>
      </c>
      <c r="AX147" s="2" t="inlineStr">
        <is>
          <t>statistička nomenklatura prostornih jedinica|
statistička nomenklatura teritorijalnih jedinica|
NUTS</t>
        </is>
      </c>
      <c r="AY147" s="2" t="inlineStr">
        <is>
          <t>3|
3|
3</t>
        </is>
      </c>
      <c r="AZ147" s="2" t="inlineStr">
        <is>
          <t xml:space="preserve">|
|
</t>
        </is>
      </c>
      <c r="BA147" t="inlineStr">
        <is>
          <t/>
        </is>
      </c>
      <c r="BB147" s="2" t="inlineStr">
        <is>
          <t>a statisztikai célú területi egységek nómenklatúrája|
NUTS</t>
        </is>
      </c>
      <c r="BC147" s="2" t="inlineStr">
        <is>
          <t>4|
4</t>
        </is>
      </c>
      <c r="BD147" s="2" t="inlineStr">
        <is>
          <t xml:space="preserve">|
</t>
        </is>
      </c>
      <c r="BE147" t="inlineStr">
        <is>
          <t>Közös statisztikai célú területi osztályozás, melynek célja, hogy lehetővé tegye az összehangolt regionális statisztikák Közösségen belüli gyűjtését, összeállítását és terjesztését.</t>
        </is>
      </c>
      <c r="BF147" s="2" t="inlineStr">
        <is>
          <t>classificazione comune delle unità territoriali per la statistica|
NUTS</t>
        </is>
      </c>
      <c r="BG147" s="2" t="inlineStr">
        <is>
          <t>3|
3</t>
        </is>
      </c>
      <c r="BH147" s="2" t="inlineStr">
        <is>
          <t xml:space="preserve">|
</t>
        </is>
      </c>
      <c r="BI147" t="inlineStr">
        <is>
          <t>Classificazione che suddivide il territorio economico degli Stati membri in unità territoriali, attribuendo a ogni unità territoriale un nome ed un codice specifici.</t>
        </is>
      </c>
      <c r="BJ147" s="2" t="inlineStr">
        <is>
          <t>bendras teritorinių statistinių vienetų klasifikatorius|
NUTS|
NUTS klasifikatorius</t>
        </is>
      </c>
      <c r="BK147" s="2" t="inlineStr">
        <is>
          <t>3|
3|
3</t>
        </is>
      </c>
      <c r="BL147" s="2" t="inlineStr">
        <is>
          <t xml:space="preserve">|
|
</t>
        </is>
      </c>
      <c r="BM147" t="inlineStr">
        <is>
          <t/>
        </is>
      </c>
      <c r="BN147" s="2" t="inlineStr">
        <is>
          <t>kopēja statistiski teritoriālo vienību klasifikācija|
&lt;i&gt;NUTS&lt;/i&gt; klasifikācija|
&lt;i&gt;NUTS&lt;/i&gt;</t>
        </is>
      </c>
      <c r="BO147" s="2" t="inlineStr">
        <is>
          <t>3|
3|
3</t>
        </is>
      </c>
      <c r="BP147" s="2" t="inlineStr">
        <is>
          <t xml:space="preserve">|
|
</t>
        </is>
      </c>
      <c r="BQ147" t="inlineStr">
        <is>
          <t>lai vieglāk būtu pārvaldīt programmas un salīdzināt statistikas datus, Eiropas Savienībā ieviesta teritoriālo statistikas vienību nomenklatūra, saskaņā ar kuru dalībvalstis iedala noteiktā skaitā &lt;i&gt;NUTS&lt;/i&gt; 1. līmeņa reģionu, kas sīkāk iedalās &lt;i&gt;NUTS&lt;/i&gt; 2. līmeņa reģionos, kuriem savukārt ir pakārtoti &lt;i&gt;NUTS&lt;/i&gt; 3. līmeņa reģioni</t>
        </is>
      </c>
      <c r="BR147" s="2" t="inlineStr">
        <is>
          <t>klassifikazzjoni komuni ta' unitajiet territorjali għall-istatistika|
NUTS</t>
        </is>
      </c>
      <c r="BS147" s="2" t="inlineStr">
        <is>
          <t>3|
3</t>
        </is>
      </c>
      <c r="BT147" s="2" t="inlineStr">
        <is>
          <t xml:space="preserve">|
</t>
        </is>
      </c>
      <c r="BU147" t="inlineStr">
        <is>
          <t/>
        </is>
      </c>
      <c r="BV147" s="2" t="inlineStr">
        <is>
          <t>gemeenschappelijke nomenclatuur van territoriale eenheden voor de statistiek|
NUTS|
Nomenclatuur van territoriale eenheden voor de statistiek</t>
        </is>
      </c>
      <c r="BW147" s="2" t="inlineStr">
        <is>
          <t>3|
3|
3</t>
        </is>
      </c>
      <c r="BX147" s="2" t="inlineStr">
        <is>
          <t xml:space="preserve">|
|
</t>
        </is>
      </c>
      <c r="BY147" t="inlineStr">
        <is>
          <t>NUTS heeft tot doel het verzamelen, opmaken en verspreiden van geharmoniseerde statistieken voor de regio's in de Gemeenschap mogelijk te maken. Deze nomenclatuur verdeelt het economische grondgebied van de lidstaten in territoriale eenheden. Zij kent aan elke territoriale eenheid een specifieke code en naam toe. De nomenclatuur is hiërarchisch. Zij verdeelt elke lidstaat in territoriale eenheden van NUTS-niveau 1, die elk onderverdeeld worden in territoriale eenheden van NUTS-niveau 2, die op hun beurt worden onderverdeeld in territoriale eenheden van NUT-niveau 3.</t>
        </is>
      </c>
      <c r="BZ147" s="2" t="inlineStr">
        <is>
          <t>wspólna klasyfikacja jednostek terytorialnych do celów statystycznych|
NUTS</t>
        </is>
      </c>
      <c r="CA147" s="2" t="inlineStr">
        <is>
          <t>3|
3</t>
        </is>
      </c>
      <c r="CB147" s="2" t="inlineStr">
        <is>
          <t xml:space="preserve">|
</t>
        </is>
      </c>
      <c r="CC147" t="inlineStr">
        <is>
          <t>Podział obszaru ekonomicznego państw członkowskich na jednostki terytorialne. Każdej jednostce terytorialnej zostaje przypisany określony kod i nazwa. Cel: zbieranie, opracowywanie i rozpowszechnianie na obszarze Wspólnoty porównywalnych danych statystyk regionalnych.</t>
        </is>
      </c>
      <c r="CD147" s="2" t="inlineStr">
        <is>
          <t>Nomenclatura Comum das Unidades Territoriais Estatísticas|
NUTS</t>
        </is>
      </c>
      <c r="CE147" s="2" t="inlineStr">
        <is>
          <t>3|
3</t>
        </is>
      </c>
      <c r="CF147" s="2" t="inlineStr">
        <is>
          <t xml:space="preserve">|
</t>
        </is>
      </c>
      <c r="CG147" t="inlineStr">
        <is>
          <t>Nomenclatura que subdivide o território económico dos Estados-Membro em unidades territoriais, a fim de harmonizar a recolha, organização e divulgação de dados estatísticos nacionais e da União.</t>
        </is>
      </c>
      <c r="CH147" s="2" t="inlineStr">
        <is>
          <t>nomenclator comun al unităților teritoriale de statistică|
NUTS|
Nomenclatorul unităților teritoriale de statistică</t>
        </is>
      </c>
      <c r="CI147" s="2" t="inlineStr">
        <is>
          <t>3|
3|
2</t>
        </is>
      </c>
      <c r="CJ147" s="2" t="inlineStr">
        <is>
          <t xml:space="preserve">|
|
</t>
        </is>
      </c>
      <c r="CK147" t="inlineStr">
        <is>
          <t/>
        </is>
      </c>
      <c r="CL147" s="2" t="inlineStr">
        <is>
          <t>nomenklatúra územných jednotiek pre štatistické účely|
NUTS</t>
        </is>
      </c>
      <c r="CM147" s="2" t="inlineStr">
        <is>
          <t>3|
3</t>
        </is>
      </c>
      <c r="CN147" s="2" t="inlineStr">
        <is>
          <t xml:space="preserve">|
</t>
        </is>
      </c>
      <c r="CO147" t="inlineStr">
        <is>
          <t>spoločné regionálne geografické členenie územia Európskej únie zavedené s cieľom umožniť zber, zostavovanie a rozširovanie harmonizovaných regionálnych štatistík v Spoločenstve</t>
        </is>
      </c>
      <c r="CP147" s="2" t="inlineStr">
        <is>
          <t>skupna klasifikacija statističnih teritorialnih enot|
klasifikacija NUTS|
NUTS</t>
        </is>
      </c>
      <c r="CQ147" s="2" t="inlineStr">
        <is>
          <t>3|
3|
3</t>
        </is>
      </c>
      <c r="CR147" s="2" t="inlineStr">
        <is>
          <t xml:space="preserve">|
|
</t>
        </is>
      </c>
      <c r="CS147" t="inlineStr">
        <is>
          <t/>
        </is>
      </c>
      <c r="CT147" s="2" t="inlineStr">
        <is>
          <t>gemensam nomenklatur för statistiska territoriella enheter|
Nuts|
Nuts-nomenklatur</t>
        </is>
      </c>
      <c r="CU147" s="2" t="inlineStr">
        <is>
          <t>3|
3|
3</t>
        </is>
      </c>
      <c r="CV147" s="2" t="inlineStr">
        <is>
          <t xml:space="preserve">|
|
</t>
        </is>
      </c>
      <c r="CW147" t="inlineStr">
        <is>
          <t/>
        </is>
      </c>
    </row>
    <row r="148">
      <c r="A148" s="1" t="str">
        <f>HYPERLINK("https://iate.europa.eu/entry/result/1254950/all", "1254950")</f>
        <v>1254950</v>
      </c>
      <c r="B148" t="inlineStr">
        <is>
          <t>SCIENCE</t>
        </is>
      </c>
      <c r="C148" t="inlineStr">
        <is>
          <t>SCIENCE|natural and applied sciences|life sciences|biology|botany</t>
        </is>
      </c>
      <c r="D148" t="inlineStr">
        <is>
          <t>yes</t>
        </is>
      </c>
      <c r="E148" t="inlineStr">
        <is>
          <t/>
        </is>
      </c>
      <c r="F148" t="inlineStr">
        <is>
          <t/>
        </is>
      </c>
      <c r="G148" t="inlineStr">
        <is>
          <t/>
        </is>
      </c>
      <c r="H148" t="inlineStr">
        <is>
          <t/>
        </is>
      </c>
      <c r="I148" t="inlineStr">
        <is>
          <t/>
        </is>
      </c>
      <c r="J148" t="inlineStr">
        <is>
          <t/>
        </is>
      </c>
      <c r="K148" t="inlineStr">
        <is>
          <t/>
        </is>
      </c>
      <c r="L148" t="inlineStr">
        <is>
          <t/>
        </is>
      </c>
      <c r="M148" t="inlineStr">
        <is>
          <t/>
        </is>
      </c>
      <c r="N148" s="2" t="inlineStr">
        <is>
          <t>støvfang</t>
        </is>
      </c>
      <c r="O148" s="2" t="inlineStr">
        <is>
          <t>3</t>
        </is>
      </c>
      <c r="P148" s="2" t="inlineStr">
        <is>
          <t/>
        </is>
      </c>
      <c r="Q148" t="inlineStr">
        <is>
          <t/>
        </is>
      </c>
      <c r="R148" s="2" t="inlineStr">
        <is>
          <t>Narbe|
Stigma</t>
        </is>
      </c>
      <c r="S148" s="2" t="inlineStr">
        <is>
          <t>3|
3</t>
        </is>
      </c>
      <c r="T148" s="2" t="inlineStr">
        <is>
          <t xml:space="preserve">|
</t>
        </is>
      </c>
      <c r="U148" t="inlineStr">
        <is>
          <t>das oberste, zur Aufnahme der Pollenkörner bestimmte Ende der Fruchtblätter bei den Angiospermen</t>
        </is>
      </c>
      <c r="V148" s="2" t="inlineStr">
        <is>
          <t>στίγμα</t>
        </is>
      </c>
      <c r="W148" s="2" t="inlineStr">
        <is>
          <t>3</t>
        </is>
      </c>
      <c r="X148" s="2" t="inlineStr">
        <is>
          <t/>
        </is>
      </c>
      <c r="Y148" t="inlineStr">
        <is>
          <t>κορυφή του θηλυκού ανθικού τμήματος που απαρτίζεται από τα καρπόφυλλα (γυναίκειο) στην οποία γίνεται η προσκόλληση των γυρεοκκόκων κατά την επικονίαση</t>
        </is>
      </c>
      <c r="Z148" s="2" t="inlineStr">
        <is>
          <t>stigma|
stigmas|
stigmata</t>
        </is>
      </c>
      <c r="AA148" s="2" t="inlineStr">
        <is>
          <t>3|
1|
1</t>
        </is>
      </c>
      <c r="AB148" s="2" t="inlineStr">
        <is>
          <t xml:space="preserve">|
|
</t>
        </is>
      </c>
      <c r="AC148" t="inlineStr">
        <is>
          <t>distal portion of the style and receptive tip of a carpel, or of several fused carpels, in the gynoecium of a flower</t>
        </is>
      </c>
      <c r="AD148" s="2" t="inlineStr">
        <is>
          <t>estigma</t>
        </is>
      </c>
      <c r="AE148" s="2" t="inlineStr">
        <is>
          <t>3</t>
        </is>
      </c>
      <c r="AF148" s="2" t="inlineStr">
        <is>
          <t/>
        </is>
      </c>
      <c r="AG148" t="inlineStr">
        <is>
          <t/>
        </is>
      </c>
      <c r="AH148" t="inlineStr">
        <is>
          <t/>
        </is>
      </c>
      <c r="AI148" t="inlineStr">
        <is>
          <t/>
        </is>
      </c>
      <c r="AJ148" t="inlineStr">
        <is>
          <t/>
        </is>
      </c>
      <c r="AK148" t="inlineStr">
        <is>
          <t/>
        </is>
      </c>
      <c r="AL148" s="2" t="inlineStr">
        <is>
          <t>luotti</t>
        </is>
      </c>
      <c r="AM148" s="2" t="inlineStr">
        <is>
          <t>3</t>
        </is>
      </c>
      <c r="AN148" s="2" t="inlineStr">
        <is>
          <t/>
        </is>
      </c>
      <c r="AO148" t="inlineStr">
        <is>
          <t/>
        </is>
      </c>
      <c r="AP148" s="2" t="inlineStr">
        <is>
          <t>stigmate</t>
        </is>
      </c>
      <c r="AQ148" s="2" t="inlineStr">
        <is>
          <t>3</t>
        </is>
      </c>
      <c r="AR148" s="2" t="inlineStr">
        <is>
          <t/>
        </is>
      </c>
      <c r="AS148" t="inlineStr">
        <is>
          <t>dilatation terminale du pistil</t>
        </is>
      </c>
      <c r="AT148" s="2" t="inlineStr">
        <is>
          <t>stiogma</t>
        </is>
      </c>
      <c r="AU148" s="2" t="inlineStr">
        <is>
          <t>3</t>
        </is>
      </c>
      <c r="AV148" s="2" t="inlineStr">
        <is>
          <t/>
        </is>
      </c>
      <c r="AW148" t="inlineStr">
        <is>
          <t/>
        </is>
      </c>
      <c r="AX148" t="inlineStr">
        <is>
          <t/>
        </is>
      </c>
      <c r="AY148" t="inlineStr">
        <is>
          <t/>
        </is>
      </c>
      <c r="AZ148" t="inlineStr">
        <is>
          <t/>
        </is>
      </c>
      <c r="BA148" t="inlineStr">
        <is>
          <t/>
        </is>
      </c>
      <c r="BB148" t="inlineStr">
        <is>
          <t/>
        </is>
      </c>
      <c r="BC148" t="inlineStr">
        <is>
          <t/>
        </is>
      </c>
      <c r="BD148" t="inlineStr">
        <is>
          <t/>
        </is>
      </c>
      <c r="BE148" t="inlineStr">
        <is>
          <t/>
        </is>
      </c>
      <c r="BF148" s="2" t="inlineStr">
        <is>
          <t>stimma</t>
        </is>
      </c>
      <c r="BG148" s="2" t="inlineStr">
        <is>
          <t>3</t>
        </is>
      </c>
      <c r="BH148" s="2" t="inlineStr">
        <is>
          <t/>
        </is>
      </c>
      <c r="BI148" t="inlineStr">
        <is>
          <t/>
        </is>
      </c>
      <c r="BJ148" s="2" t="inlineStr">
        <is>
          <t>purka</t>
        </is>
      </c>
      <c r="BK148" s="2" t="inlineStr">
        <is>
          <t>3</t>
        </is>
      </c>
      <c r="BL148" s="2" t="inlineStr">
        <is>
          <t/>
        </is>
      </c>
      <c r="BM148" t="inlineStr">
        <is>
          <t>viršutinė piestelės dalis, ant kurios patekusios žiedadulkės prilimpa ir sudygsta</t>
        </is>
      </c>
      <c r="BN148" s="2" t="inlineStr">
        <is>
          <t>drīksna</t>
        </is>
      </c>
      <c r="BO148" s="2" t="inlineStr">
        <is>
          <t>3</t>
        </is>
      </c>
      <c r="BP148" s="2" t="inlineStr">
        <is>
          <t/>
        </is>
      </c>
      <c r="BQ148" t="inlineStr">
        <is>
          <t>zieda auglenīcas augšējā daļa, kas uztver ziedputekšņus</t>
        </is>
      </c>
      <c r="BR148" t="inlineStr">
        <is>
          <t/>
        </is>
      </c>
      <c r="BS148" t="inlineStr">
        <is>
          <t/>
        </is>
      </c>
      <c r="BT148" t="inlineStr">
        <is>
          <t/>
        </is>
      </c>
      <c r="BU148" t="inlineStr">
        <is>
          <t/>
        </is>
      </c>
      <c r="BV148" s="2" t="inlineStr">
        <is>
          <t>stempel</t>
        </is>
      </c>
      <c r="BW148" s="2" t="inlineStr">
        <is>
          <t>3</t>
        </is>
      </c>
      <c r="BX148" s="2" t="inlineStr">
        <is>
          <t/>
        </is>
      </c>
      <c r="BY148" t="inlineStr">
        <is>
          <t>bovenste deel van de stamper, bij bloemen</t>
        </is>
      </c>
      <c r="BZ148" s="2" t="inlineStr">
        <is>
          <t>znamię|
znamię słupka</t>
        </is>
      </c>
      <c r="CA148" s="2" t="inlineStr">
        <is>
          <t>3|
3</t>
        </is>
      </c>
      <c r="CB148" s="2" t="inlineStr">
        <is>
          <t xml:space="preserve">|
</t>
        </is>
      </c>
      <c r="CC148" t="inlineStr">
        <is>
          <t>szczytowa, rozszerzona część kwiatowego słupka, na której kiełkują ziarna pyłku</t>
        </is>
      </c>
      <c r="CD148" s="2" t="inlineStr">
        <is>
          <t>estigma</t>
        </is>
      </c>
      <c r="CE148" s="2" t="inlineStr">
        <is>
          <t>3</t>
        </is>
      </c>
      <c r="CF148" s="2" t="inlineStr">
        <is>
          <t/>
        </is>
      </c>
      <c r="CG148" t="inlineStr">
        <is>
          <t>Parte terminal da folha carpelar ou pistilo sobre a qual se fixa e germina o pólen e que pode ser séssil, quando se situa diretamente sobre o ovário, ou não, encontrando-se, neste caso, no ápice do estilete.</t>
        </is>
      </c>
      <c r="CH148" t="inlineStr">
        <is>
          <t/>
        </is>
      </c>
      <c r="CI148" t="inlineStr">
        <is>
          <t/>
        </is>
      </c>
      <c r="CJ148" t="inlineStr">
        <is>
          <t/>
        </is>
      </c>
      <c r="CK148" t="inlineStr">
        <is>
          <t/>
        </is>
      </c>
      <c r="CL148" t="inlineStr">
        <is>
          <t/>
        </is>
      </c>
      <c r="CM148" t="inlineStr">
        <is>
          <t/>
        </is>
      </c>
      <c r="CN148" t="inlineStr">
        <is>
          <t/>
        </is>
      </c>
      <c r="CO148" t="inlineStr">
        <is>
          <t/>
        </is>
      </c>
      <c r="CP148" s="2" t="inlineStr">
        <is>
          <t>brazda</t>
        </is>
      </c>
      <c r="CQ148" s="2" t="inlineStr">
        <is>
          <t>3</t>
        </is>
      </c>
      <c r="CR148" s="2" t="inlineStr">
        <is>
          <t/>
        </is>
      </c>
      <c r="CS148" t="inlineStr">
        <is>
          <t>vrhnji del pestiča, prilagojen sprejemu peloda, na katerega pri oprašitvi padejo pelodna zrna</t>
        </is>
      </c>
      <c r="CT148" s="2" t="inlineStr">
        <is>
          <t>märke|
stigma</t>
        </is>
      </c>
      <c r="CU148" s="2" t="inlineStr">
        <is>
          <t>3|
3</t>
        </is>
      </c>
      <c r="CV148" s="2" t="inlineStr">
        <is>
          <t xml:space="preserve">|
</t>
        </is>
      </c>
      <c r="CW148" t="inlineStr">
        <is>
          <t>Den yttersta delen av pistillen i blommor, ofta uppdelad i två eller flera flikar, som ibland är fjäder- eller pensellika, ibland knapplika.</t>
        </is>
      </c>
    </row>
    <row r="149">
      <c r="A149" s="1" t="str">
        <f>HYPERLINK("https://iate.europa.eu/entry/result/2114149/all", "2114149")</f>
        <v>2114149</v>
      </c>
      <c r="B149" t="inlineStr">
        <is>
          <t>EUROPEAN UNION;FINANCE;AGRICULTURE, FORESTRY AND FISHERIES</t>
        </is>
      </c>
      <c r="C149" t="inlineStr">
        <is>
          <t>EUROPEAN UNION|EU finance;FINANCE|public finance and budget policy|public finance;AGRICULTURE, FORESTRY AND FISHERIES|agricultural policy|common agricultural policy</t>
        </is>
      </c>
      <c r="D149" t="inlineStr">
        <is>
          <t>yes</t>
        </is>
      </c>
      <c r="E149" t="inlineStr">
        <is>
          <t/>
        </is>
      </c>
      <c r="F149" s="2" t="inlineStr">
        <is>
          <t>Европейски фонд за гарантиране на земеделието|
ЕФГЗ</t>
        </is>
      </c>
      <c r="G149" s="2" t="inlineStr">
        <is>
          <t>3|
4</t>
        </is>
      </c>
      <c r="H149" s="2" t="inlineStr">
        <is>
          <t xml:space="preserve">|
</t>
        </is>
      </c>
      <c r="I149" t="inlineStr">
        <is>
          <t>в рамките на Общата селскостопанска политика на Европейския съюз — фонд за финансиране на пазарни мерки (експортни субсидии, директни плащания, информационни кампании за промоции на селскостопански стоки, специфични ветеринарни мерки, мерки, свързани с предоставяне на информация за ОСП, както и по прилагането и поддържането на информационна счетоводна система), създаден през 2005 г.</t>
        </is>
      </c>
      <c r="J149" s="2" t="inlineStr">
        <is>
          <t>Evropský zemědělský záruční fond|
EZZF</t>
        </is>
      </c>
      <c r="K149" s="2" t="inlineStr">
        <is>
          <t>3|
3</t>
        </is>
      </c>
      <c r="L149" s="2" t="inlineStr">
        <is>
          <t xml:space="preserve">|
</t>
        </is>
      </c>
      <c r="M149" t="inlineStr">
        <is>
          <t>fond Evropské unie, z něhož se financují mj. opatření pro regulaci nebo podporu zemědělských trhů a přímé platby zemědělcům v rámci společné zemědělské politiky</t>
        </is>
      </c>
      <c r="N149" s="2" t="inlineStr">
        <is>
          <t>Den Europæiske Garantifond for Landbruget|
EGFL</t>
        </is>
      </c>
      <c r="O149" s="2" t="inlineStr">
        <is>
          <t>3|
3</t>
        </is>
      </c>
      <c r="P149" s="2" t="inlineStr">
        <is>
          <t xml:space="preserve">|
</t>
        </is>
      </c>
      <c r="Q149" t="inlineStr">
        <is>
          <t>fond under den fælles landbrugspolitik, som primært finansierer indkomststøtteordninger for landbrugere, idet de resterende midler anvendes til at støtte lanbrugsmarkeder</t>
        </is>
      </c>
      <c r="R149" s="2" t="inlineStr">
        <is>
          <t>Europäischer Garantiefonds für die Landwirtschaft|
EGFL</t>
        </is>
      </c>
      <c r="S149" s="2" t="inlineStr">
        <is>
          <t>4|
4</t>
        </is>
      </c>
      <c r="T149" s="2" t="inlineStr">
        <is>
          <t xml:space="preserve">|
</t>
        </is>
      </c>
      <c r="U149" t="inlineStr">
        <is>
          <t>Fonds im Rahmen der GAP, aus dem 
 Direktzahlungen für Landwirte, die Verwaltung der Agrarmärkte und
andere Maßnahmen, z. B. Maßnahmen zur Förderung der Pflanzen- und Tiergesundheit sowie
Lebensmittelprogramme und Informationsaktivitäten finanziert werden</t>
        </is>
      </c>
      <c r="V149" s="2" t="inlineStr">
        <is>
          <t>Ευρωπαϊκό Γεωργικό Ταμείο Εγγυήσεων|
ΕΓΤΕ</t>
        </is>
      </c>
      <c r="W149" s="2" t="inlineStr">
        <is>
          <t>3|
3</t>
        </is>
      </c>
      <c r="X149" s="2" t="inlineStr">
        <is>
          <t xml:space="preserve">|
</t>
        </is>
      </c>
      <c r="Y149" t="inlineStr">
        <is>
          <t>ένα από τα μέσα χρηματοδότησης της Κοινής Γεωργικής Πολιτικής [μαζί με το &lt;a href="https://iate.europa.eu/entry/result/933855/all" target="_blank"&gt;Ευρωπαϊκό Γεωργικό Ταμείο Αγροτικής Ανάπτυξης (ΕΓΤΑΑ&lt;/a&gt;] που χρηματοδοτεί τον Πυλώνα Ι της ΚΓΠ που αφορά τα μέτρα στήριξης της αγοράς, υποστηρίζει τους γεωργούς της ΕΕ μέσω διαφόρων σχεδίων ενισχύσεων, συμπεριλαμβανομένου ενός σχεδίου βασικής ενίσχυσης, ενός σχεδίου για βιώσιμες γεωργικές μεθόδους («πράσινες άμεσες ενισχύσεις») και ενός σχεδίου για νέους γεωργούς.</t>
        </is>
      </c>
      <c r="Z149" s="2" t="inlineStr">
        <is>
          <t>European Agricultural Guarantee Fund|
EAGF</t>
        </is>
      </c>
      <c r="AA149" s="2" t="inlineStr">
        <is>
          <t>4|
4</t>
        </is>
      </c>
      <c r="AB149" s="2" t="inlineStr">
        <is>
          <t xml:space="preserve">|
</t>
        </is>
      </c>
      <c r="AC149" t="inlineStr">
        <is>
          <t>fund under the common agricultural policy which primarily finances income support schemes for farmers, with the remainder dedicated to supporting agricultural markets</t>
        </is>
      </c>
      <c r="AD149" s="2" t="inlineStr">
        <is>
          <t>Fondo Europeo Agrícola de Garantía|
FEAGA</t>
        </is>
      </c>
      <c r="AE149" s="2" t="inlineStr">
        <is>
          <t>4|
4</t>
        </is>
      </c>
      <c r="AF149" s="2" t="inlineStr">
        <is>
          <t xml:space="preserve">|
</t>
        </is>
      </c>
      <c r="AG149" t="inlineStr">
        <is>
          <t>Fondo creado "para alcanzar los objetivos de la política agrícola común, definidos en el Tratado, y proveer la financiación de las distintas medidas de esta política".</t>
        </is>
      </c>
      <c r="AH149" s="2" t="inlineStr">
        <is>
          <t>Euroopa Põllumajanduse Tagatisfond|
EAGF</t>
        </is>
      </c>
      <c r="AI149" s="2" t="inlineStr">
        <is>
          <t>4|
3</t>
        </is>
      </c>
      <c r="AJ149" s="2" t="inlineStr">
        <is>
          <t xml:space="preserve">|
</t>
        </is>
      </c>
      <c r="AK149" t="inlineStr">
        <is>
          <t>&lt;i&gt;&lt;a href="https://iate.europa.eu/entry/result/1173686/all" target="_blank"&gt;ühise põllumajanduspoliitika&lt;/a&gt;&lt;/i&gt; kohane fond, millest rahastatakse peamiselt sissetulekutoetusi &lt;i&gt;&lt;a href="https://iate.europa.eu/entry/result/1568714/all" target="_blank"&gt;põllumajandustootjatele&lt;/a&gt;&lt;/i&gt;, kusjuures ülejäänud summast toetatakse põllumajandusturge</t>
        </is>
      </c>
      <c r="AL149" s="2" t="inlineStr">
        <is>
          <t>Euroopan maatalouden tukirahasto|
maataloustukirahasto</t>
        </is>
      </c>
      <c r="AM149" s="2" t="inlineStr">
        <is>
          <t>4|
4</t>
        </is>
      </c>
      <c r="AN149" s="2" t="inlineStr">
        <is>
          <t xml:space="preserve">|
</t>
        </is>
      </c>
      <c r="AO149" t="inlineStr">
        <is>
          <t/>
        </is>
      </c>
      <c r="AP149" s="2" t="inlineStr">
        <is>
          <t>Fonds européen agricole de garantie|
FEAGA</t>
        </is>
      </c>
      <c r="AQ149" s="2" t="inlineStr">
        <is>
          <t>3|
3</t>
        </is>
      </c>
      <c r="AR149" s="2" t="inlineStr">
        <is>
          <t xml:space="preserve">|
</t>
        </is>
      </c>
      <c r="AS149" t="inlineStr">
        <is>
          <t>instrument
financier de la&lt;a href="https://iate.europa.eu/entry/result/1173686/en-fr" target="_blank"&gt; politique agricole commune (PAC)&lt;/a&gt;, qui finance les paiements directs aux
agriculteurs et les mesures destinées à réguler les marchés agricoles</t>
        </is>
      </c>
      <c r="AT149" s="2" t="inlineStr">
        <is>
          <t>an Ciste Eorpach um Ráthaíocht Talmhaíochta|
CERT</t>
        </is>
      </c>
      <c r="AU149" s="2" t="inlineStr">
        <is>
          <t>3|
3</t>
        </is>
      </c>
      <c r="AV149" s="2" t="inlineStr">
        <is>
          <t xml:space="preserve">|
</t>
        </is>
      </c>
      <c r="AW149" t="inlineStr">
        <is>
          <t/>
        </is>
      </c>
      <c r="AX149" s="2" t="inlineStr">
        <is>
          <t>Europski fond za jamstva u poljoprivredi|
EFJP</t>
        </is>
      </c>
      <c r="AY149" s="2" t="inlineStr">
        <is>
          <t>3|
3</t>
        </is>
      </c>
      <c r="AZ149" s="2" t="inlineStr">
        <is>
          <t xml:space="preserve">|
</t>
        </is>
      </c>
      <c r="BA149" t="inlineStr">
        <is>
          <t>fond osnovan radi ostvarivanja ciljeva zajedničke poljoprivredne politike kojim se financiraju izravna plaćanja poljoprivrednicima, interventne mjere za reguliranje poljoprivrednih tržišta i naknade za izvoz, a dio je općega proračuna Europske unije</t>
        </is>
      </c>
      <c r="BB149" s="2" t="inlineStr">
        <is>
          <t>Európai Mezőgazdasági Garanciaalap|
EMGA</t>
        </is>
      </c>
      <c r="BC149" s="2" t="inlineStr">
        <is>
          <t>4|
4</t>
        </is>
      </c>
      <c r="BD149" s="2" t="inlineStr">
        <is>
          <t xml:space="preserve">|
</t>
        </is>
      </c>
      <c r="BE149" t="inlineStr">
        <is>
          <t/>
        </is>
      </c>
      <c r="BF149" s="2" t="inlineStr">
        <is>
          <t>Fondo europeo agricolo di garanzia|
FEAGA</t>
        </is>
      </c>
      <c r="BG149" s="2" t="inlineStr">
        <is>
          <t>3|
3</t>
        </is>
      </c>
      <c r="BH149" s="2" t="inlineStr">
        <is>
          <t xml:space="preserve">|
</t>
        </is>
      </c>
      <c r="BI149" t="inlineStr">
        <is>
          <t>fondo della politica agricola comune (PAC) che finanzia i pagamenti diretti destinati agli agricoltori e le misure destinate a regolare i mercati agricoli</t>
        </is>
      </c>
      <c r="BJ149" s="2" t="inlineStr">
        <is>
          <t>Europos žemės ūkio garantijų fondas|
EŽŪGF</t>
        </is>
      </c>
      <c r="BK149" s="2" t="inlineStr">
        <is>
          <t>3|
3</t>
        </is>
      </c>
      <c r="BL149" s="2" t="inlineStr">
        <is>
          <t xml:space="preserve">|
</t>
        </is>
      </c>
      <c r="BM149" t="inlineStr">
        <is>
          <t>bendros žemės ūkio politikos fondas, iš kurio pirmiausia finansuojamos ūkininkų pajamų rėmimo sistemos, o likusi dalis skirta žemės ūkio rinkų rėmimui</t>
        </is>
      </c>
      <c r="BN149" s="2" t="inlineStr">
        <is>
          <t>Eiropas Lauksaimniecības garantiju fonds|
ELGF</t>
        </is>
      </c>
      <c r="BO149" s="2" t="inlineStr">
        <is>
          <t>3|
3</t>
        </is>
      </c>
      <c r="BP149" s="2" t="inlineStr">
        <is>
          <t xml:space="preserve">|
</t>
        </is>
      </c>
      <c r="BQ149" t="inlineStr">
        <is>
          <t>fonds, kas izveidots saskaņā ar kopējo lauksaimniecības politiku un no kura galvenokārt finansē lauksaimnieku ienākumu atbalsta shēmas, atlikušo daļu izmantojot lauksaimniecības tirgu atbalstam</t>
        </is>
      </c>
      <c r="BR149" s="2" t="inlineStr">
        <is>
          <t>Fond Agrikolu Ewropew ta' Garanzija|
FAEG</t>
        </is>
      </c>
      <c r="BS149" s="2" t="inlineStr">
        <is>
          <t>3|
3</t>
        </is>
      </c>
      <c r="BT149" s="2" t="inlineStr">
        <is>
          <t xml:space="preserve">|
</t>
        </is>
      </c>
      <c r="BU149" t="inlineStr">
        <is>
          <t>fond tal-&lt;a href="https://iate.europa.eu/entry/result/1173686/mt" target="_blank"&gt;politika agrikola komuni&lt;/a&gt; li primarjament jiffinanzja skemi ta' &lt;a href="https://iate.europa.eu/entry/result/756090/mt" target="_blank"&gt;appoġġ għall-introjtu&lt;/a&gt; lill-bdiewa, bil-bqija tmur f'appoġġ lis-&lt;a href="https://iate.europa.eu/entry/result/1696574/mt" target="_blank"&gt;swieq agrikoli&lt;/a&gt;</t>
        </is>
      </c>
      <c r="BV149" s="2" t="inlineStr">
        <is>
          <t>Europees Landbouwgarantiefonds|
ELGF</t>
        </is>
      </c>
      <c r="BW149" s="2" t="inlineStr">
        <is>
          <t>4|
4</t>
        </is>
      </c>
      <c r="BX149" s="2" t="inlineStr">
        <is>
          <t xml:space="preserve">|
</t>
        </is>
      </c>
      <c r="BY149" t="inlineStr">
        <is>
          <t>fonds dat maatregelen financiert om landbouwmarkten te reguleren of te ondersteunen en waaruit landbouwers rechtstreekse betalingen ontvangen</t>
        </is>
      </c>
      <c r="BZ149" s="2" t="inlineStr">
        <is>
          <t>Europejski Fundusz Rolniczy Gwarancji|
EFRG</t>
        </is>
      </c>
      <c r="CA149" s="2" t="inlineStr">
        <is>
          <t>4|
4</t>
        </is>
      </c>
      <c r="CB149" s="2" t="inlineStr">
        <is>
          <t xml:space="preserve">|
</t>
        </is>
      </c>
      <c r="CC149" t="inlineStr">
        <is>
          <t>fundusz finasujący wydatki związane z refundacjami w przypadku wywozu produktów rolnych do państw trzecich, interwencjami w zakresie regulacji rynków rolnych oraz płatnościami bezpośrednimi, a także (w niektórych przypadkach) wkład finansowy WE w działania informacyjno-promocyjne na rzecz produktów rolnych na rynku wewnętrznym UE i w innych państwach</t>
        </is>
      </c>
      <c r="CD149" s="2" t="inlineStr">
        <is>
          <t>Fundo Europeu Agrícola de Garantia|
FEAGA</t>
        </is>
      </c>
      <c r="CE149" s="2" t="inlineStr">
        <is>
          <t>3|
3</t>
        </is>
      </c>
      <c r="CF149" s="2" t="inlineStr">
        <is>
          <t xml:space="preserve">|
</t>
        </is>
      </c>
      <c r="CG149" t="inlineStr">
        <is>
          <t>Instrumento de financiamento da &lt;a href="https://iate.europa.eu/entry/result/1173686" target="_blank"&gt;política agrícola comum (PAC)&lt;/a&gt; que, maioritariamente, financia os pagamentos diretos aos agricultores e as medidas destinadas a regular os mercados agrícolas.</t>
        </is>
      </c>
      <c r="CH149" s="2" t="inlineStr">
        <is>
          <t>Fondul european de garantare agricolă|
FEGA</t>
        </is>
      </c>
      <c r="CI149" s="2" t="inlineStr">
        <is>
          <t>3|
3</t>
        </is>
      </c>
      <c r="CJ149" s="2" t="inlineStr">
        <is>
          <t xml:space="preserve">|
</t>
        </is>
      </c>
      <c r="CK149" t="inlineStr">
        <is>
          <t/>
        </is>
      </c>
      <c r="CL149" s="2" t="inlineStr">
        <is>
          <t>Európsky poľnohospodársky záručný fond|
EPZF</t>
        </is>
      </c>
      <c r="CM149" s="2" t="inlineStr">
        <is>
          <t>3|
3</t>
        </is>
      </c>
      <c r="CN149" s="2" t="inlineStr">
        <is>
          <t xml:space="preserve">|
</t>
        </is>
      </c>
      <c r="CO149" t="inlineStr">
        <is>
          <t>fond v rámci SPP, z ktorého sa okrem iného financujú opatrenia zamerané na reguláciu alebo podporu poľnohospodárskych trhov a priame platby poľnohospodárom v rámci SPP</t>
        </is>
      </c>
      <c r="CP149" s="2" t="inlineStr">
        <is>
          <t>Evropski kmetijski jamstveni sklad|
EKJS</t>
        </is>
      </c>
      <c r="CQ149" s="2" t="inlineStr">
        <is>
          <t>3|
3</t>
        </is>
      </c>
      <c r="CR149" s="2" t="inlineStr">
        <is>
          <t xml:space="preserve">|
</t>
        </is>
      </c>
      <c r="CS149" t="inlineStr">
        <is>
          <t>sklad v okviru SKP, ki zagotavlja finančna sredstva za neposredna plačila kmetom in za ukrepe za urejanje ali podpiranje kmetijskih trgov</t>
        </is>
      </c>
      <c r="CT149" s="2" t="inlineStr">
        <is>
          <t>Europeiska garantifonden för jordbruket|
EGFJ</t>
        </is>
      </c>
      <c r="CU149" s="2" t="inlineStr">
        <is>
          <t>3|
3</t>
        </is>
      </c>
      <c r="CV149" s="2" t="inlineStr">
        <is>
          <t xml:space="preserve">|
</t>
        </is>
      </c>
      <c r="CW149" t="inlineStr">
        <is>
          <t/>
        </is>
      </c>
    </row>
    <row r="150">
      <c r="A150" s="1" t="str">
        <f>HYPERLINK("https://iate.europa.eu/entry/result/818849/all", "818849")</f>
        <v>818849</v>
      </c>
      <c r="B150" t="inlineStr">
        <is>
          <t>ENVIRONMENT;AGRICULTURE, FORESTRY AND FISHERIES</t>
        </is>
      </c>
      <c r="C150" t="inlineStr">
        <is>
          <t>ENVIRONMENT|natural environment|wildlife|marine life;AGRICULTURE, FORESTRY AND FISHERIES|fisheries;AGRICULTURE, FORESTRY AND FISHERIES|fisheries|fishery resources|fish|freshwater fish</t>
        </is>
      </c>
      <c r="D150" t="inlineStr">
        <is>
          <t>yes</t>
        </is>
      </c>
      <c r="E150" t="inlineStr">
        <is>
          <t/>
        </is>
      </c>
      <c r="F150" s="2" t="inlineStr">
        <is>
          <t>зона за размножаване|
район на размножаване</t>
        </is>
      </c>
      <c r="G150" s="2" t="inlineStr">
        <is>
          <t>3|
3</t>
        </is>
      </c>
      <c r="H150" s="2" t="inlineStr">
        <is>
          <t xml:space="preserve">|
</t>
        </is>
      </c>
      <c r="I150" t="inlineStr">
        <is>
          <t>място, където рибата хвърля хайвера си</t>
        </is>
      </c>
      <c r="J150" s="2" t="inlineStr">
        <is>
          <t>oblast tření|
trdliště</t>
        </is>
      </c>
      <c r="K150" s="2" t="inlineStr">
        <is>
          <t>3|
4</t>
        </is>
      </c>
      <c r="L150" s="2" t="inlineStr">
        <is>
          <t xml:space="preserve">|
</t>
        </is>
      </c>
      <c r="M150" t="inlineStr">
        <is>
          <t/>
        </is>
      </c>
      <c r="N150" s="2" t="inlineStr">
        <is>
          <t>gydeområde</t>
        </is>
      </c>
      <c r="O150" s="2" t="inlineStr">
        <is>
          <t>3</t>
        </is>
      </c>
      <c r="P150" s="2" t="inlineStr">
        <is>
          <t/>
        </is>
      </c>
      <c r="Q150" t="inlineStr">
        <is>
          <t>sted hvor fisk lægger deres æg til befrugtning</t>
        </is>
      </c>
      <c r="R150" s="2" t="inlineStr">
        <is>
          <t>Laichgebiet|
Laichgründe</t>
        </is>
      </c>
      <c r="S150" s="2" t="inlineStr">
        <is>
          <t>3|
3</t>
        </is>
      </c>
      <c r="T150" s="2" t="inlineStr">
        <is>
          <t xml:space="preserve">|
</t>
        </is>
      </c>
      <c r="U150" t="inlineStr">
        <is>
          <t/>
        </is>
      </c>
      <c r="V150" s="2" t="inlineStr">
        <is>
          <t>τόπος αναπαραγωγής|
περιοχή ωοτοκίας ιχθύων</t>
        </is>
      </c>
      <c r="W150" s="2" t="inlineStr">
        <is>
          <t>3|
3</t>
        </is>
      </c>
      <c r="X150" s="2" t="inlineStr">
        <is>
          <t xml:space="preserve">|
</t>
        </is>
      </c>
      <c r="Y150" t="inlineStr">
        <is>
          <t>μέρος στο οποίο οι ιχθύες αφήνουν τα αυγά τους για γονιμοποίηση</t>
        </is>
      </c>
      <c r="Z150" s="2" t="inlineStr">
        <is>
          <t>spawning ground|
spawning site|
spawning area|
nursery area|
fish spawning area</t>
        </is>
      </c>
      <c r="AA150" s="2" t="inlineStr">
        <is>
          <t>3|
3|
3|
1|
3</t>
        </is>
      </c>
      <c r="AB150" s="2" t="inlineStr">
        <is>
          <t xml:space="preserve">|
|
|
|
</t>
        </is>
      </c>
      <c r="AC150" t="inlineStr">
        <is>
          <t>place where fish leave their eggs for fertilization</t>
        </is>
      </c>
      <c r="AD150" s="2" t="inlineStr">
        <is>
          <t>zona de desove</t>
        </is>
      </c>
      <c r="AE150" s="2" t="inlineStr">
        <is>
          <t>3</t>
        </is>
      </c>
      <c r="AF150" s="2" t="inlineStr">
        <is>
          <t/>
        </is>
      </c>
      <c r="AG150" t="inlineStr">
        <is>
          <t>Aquella parte de un humedal empleada por peces para cortejo, apareamiento, liberación o fertilización de gametos y/o para depositar huevos fertilizados.</t>
        </is>
      </c>
      <c r="AH150" s="2" t="inlineStr">
        <is>
          <t>koelmu</t>
        </is>
      </c>
      <c r="AI150" s="2" t="inlineStr">
        <is>
          <t>4</t>
        </is>
      </c>
      <c r="AJ150" s="2" t="inlineStr">
        <is>
          <t/>
        </is>
      </c>
      <c r="AK150" t="inlineStr">
        <is>
          <t>kalade kudemispaik</t>
        </is>
      </c>
      <c r="AL150" s="2" t="inlineStr">
        <is>
          <t>kutualue</t>
        </is>
      </c>
      <c r="AM150" s="2" t="inlineStr">
        <is>
          <t>3</t>
        </is>
      </c>
      <c r="AN150" s="2" t="inlineStr">
        <is>
          <t/>
        </is>
      </c>
      <c r="AO150" t="inlineStr">
        <is>
          <t/>
        </is>
      </c>
      <c r="AP150" s="2" t="inlineStr">
        <is>
          <t>frayère|
zone de frai</t>
        </is>
      </c>
      <c r="AQ150" s="2" t="inlineStr">
        <is>
          <t>3|
3</t>
        </is>
      </c>
      <c r="AR150" s="2" t="inlineStr">
        <is>
          <t xml:space="preserve">|
</t>
        </is>
      </c>
      <c r="AS150" t="inlineStr">
        <is>
          <t>lieu où les poissons déposent leurs œufs en vue de la reproduction</t>
        </is>
      </c>
      <c r="AT150" s="2" t="inlineStr">
        <is>
          <t>láthair sceite</t>
        </is>
      </c>
      <c r="AU150" s="2" t="inlineStr">
        <is>
          <t>3</t>
        </is>
      </c>
      <c r="AV150" s="2" t="inlineStr">
        <is>
          <t/>
        </is>
      </c>
      <c r="AW150" t="inlineStr">
        <is>
          <t/>
        </is>
      </c>
      <c r="AX150" s="2" t="inlineStr">
        <is>
          <t>područje mriješćenja|
mrijestilište</t>
        </is>
      </c>
      <c r="AY150" s="2" t="inlineStr">
        <is>
          <t>3|
3</t>
        </is>
      </c>
      <c r="AZ150" s="2" t="inlineStr">
        <is>
          <t xml:space="preserve">|
</t>
        </is>
      </c>
      <c r="BA150" t="inlineStr">
        <is>
          <t/>
        </is>
      </c>
      <c r="BB150" s="2" t="inlineStr">
        <is>
          <t>ívóterület|
ívóhely</t>
        </is>
      </c>
      <c r="BC150" s="2" t="inlineStr">
        <is>
          <t>3|
3</t>
        </is>
      </c>
      <c r="BD150" s="2" t="inlineStr">
        <is>
          <t xml:space="preserve">|
</t>
        </is>
      </c>
      <c r="BE150" t="inlineStr">
        <is>
          <t/>
        </is>
      </c>
      <c r="BF150" s="2" t="inlineStr">
        <is>
          <t>zona di deposito delle uova|
zona di riproduzione</t>
        </is>
      </c>
      <c r="BG150" s="2" t="inlineStr">
        <is>
          <t>2|
3</t>
        </is>
      </c>
      <c r="BH150" s="2" t="inlineStr">
        <is>
          <t xml:space="preserve">|
</t>
        </is>
      </c>
      <c r="BI150" t="inlineStr">
        <is>
          <t/>
        </is>
      </c>
      <c r="BJ150" s="2" t="inlineStr">
        <is>
          <t>nerštavietė|
neršto rajonas</t>
        </is>
      </c>
      <c r="BK150" s="2" t="inlineStr">
        <is>
          <t>3|
3</t>
        </is>
      </c>
      <c r="BL150" s="2" t="inlineStr">
        <is>
          <t xml:space="preserve">|
</t>
        </is>
      </c>
      <c r="BM150" t="inlineStr">
        <is>
          <t>vieta, kurioje neršia žuvys</t>
        </is>
      </c>
      <c r="BN150" s="2" t="inlineStr">
        <is>
          <t>nārsta vieta|
nārstošanas vieta</t>
        </is>
      </c>
      <c r="BO150" s="2" t="inlineStr">
        <is>
          <t>3|
3</t>
        </is>
      </c>
      <c r="BP150" s="2" t="inlineStr">
        <is>
          <t xml:space="preserve">|
</t>
        </is>
      </c>
      <c r="BQ150" t="inlineStr">
        <is>
          <t>vieta, kur zivis bioloģiskās aktivitātes periodā laiž ūdenī ikrus</t>
        </is>
      </c>
      <c r="BR150" s="2" t="inlineStr">
        <is>
          <t>żona ta' riproduzzjoni</t>
        </is>
      </c>
      <c r="BS150" s="2" t="inlineStr">
        <is>
          <t>3</t>
        </is>
      </c>
      <c r="BT150" s="2" t="inlineStr">
        <is>
          <t/>
        </is>
      </c>
      <c r="BU150" t="inlineStr">
        <is>
          <t>post fejn il-ħut iħalli l-bajd tiegħu biex jiġi ffertilizzat</t>
        </is>
      </c>
      <c r="BV150" s="2" t="inlineStr">
        <is>
          <t>paaiplaats</t>
        </is>
      </c>
      <c r="BW150" s="2" t="inlineStr">
        <is>
          <t>3</t>
        </is>
      </c>
      <c r="BX150" s="2" t="inlineStr">
        <is>
          <t/>
        </is>
      </c>
      <c r="BY150" t="inlineStr">
        <is>
          <t/>
        </is>
      </c>
      <c r="BZ150" s="2" t="inlineStr">
        <is>
          <t>tarlisko|
tarlisko ryb</t>
        </is>
      </c>
      <c r="CA150" s="2" t="inlineStr">
        <is>
          <t>3|
3</t>
        </is>
      </c>
      <c r="CB150" s="2" t="inlineStr">
        <is>
          <t xml:space="preserve">|
</t>
        </is>
      </c>
      <c r="CC150" t="inlineStr">
        <is>
          <t>miejsce, w którym ryby odbywają tarło</t>
        </is>
      </c>
      <c r="CD150" s="2" t="inlineStr">
        <is>
          <t>zona de reprodução|
zona de desova</t>
        </is>
      </c>
      <c r="CE150" s="2" t="inlineStr">
        <is>
          <t>3|
3</t>
        </is>
      </c>
      <c r="CF150" s="2" t="inlineStr">
        <is>
          <t xml:space="preserve">|
</t>
        </is>
      </c>
      <c r="CG150" t="inlineStr">
        <is>
          <t>Local onde os peixes depositam os ovos com vista à reprodução.</t>
        </is>
      </c>
      <c r="CH150" s="2" t="inlineStr">
        <is>
          <t>zonă de depunere a icrelor|
loc de depunere a icrelor</t>
        </is>
      </c>
      <c r="CI150" s="2" t="inlineStr">
        <is>
          <t>4|
3</t>
        </is>
      </c>
      <c r="CJ150" s="2" t="inlineStr">
        <is>
          <t xml:space="preserve">|
</t>
        </is>
      </c>
      <c r="CK150" t="inlineStr">
        <is>
          <t/>
        </is>
      </c>
      <c r="CL150" s="2" t="inlineStr">
        <is>
          <t>oblasť trenia|
neresisko</t>
        </is>
      </c>
      <c r="CM150" s="2" t="inlineStr">
        <is>
          <t>3|
3</t>
        </is>
      </c>
      <c r="CN150" s="2" t="inlineStr">
        <is>
          <t xml:space="preserve">|
</t>
        </is>
      </c>
      <c r="CO150" t="inlineStr">
        <is>
          <t/>
        </is>
      </c>
      <c r="CP150" s="2" t="inlineStr">
        <is>
          <t>drstitveno območje</t>
        </is>
      </c>
      <c r="CQ150" s="2" t="inlineStr">
        <is>
          <t>3</t>
        </is>
      </c>
      <c r="CR150" s="2" t="inlineStr">
        <is>
          <t/>
        </is>
      </c>
      <c r="CS150" t="inlineStr">
        <is>
          <t/>
        </is>
      </c>
      <c r="CT150" s="2" t="inlineStr">
        <is>
          <t>lekområde</t>
        </is>
      </c>
      <c r="CU150" s="2" t="inlineStr">
        <is>
          <t>3</t>
        </is>
      </c>
      <c r="CV150" s="2" t="inlineStr">
        <is>
          <t/>
        </is>
      </c>
      <c r="CW150" t="inlineStr">
        <is>
          <t/>
        </is>
      </c>
    </row>
    <row r="151">
      <c r="A151" s="1" t="str">
        <f>HYPERLINK("https://iate.europa.eu/entry/result/44957/all", "44957")</f>
        <v>44957</v>
      </c>
      <c r="B151" t="inlineStr">
        <is>
          <t>SCIENCE</t>
        </is>
      </c>
      <c r="C151" t="inlineStr">
        <is>
          <t>SCIENCE|natural and applied sciences|life sciences|biology</t>
        </is>
      </c>
      <c r="D151" t="inlineStr">
        <is>
          <t>yes</t>
        </is>
      </c>
      <c r="E151" t="inlineStr">
        <is>
          <t/>
        </is>
      </c>
      <c r="F151" t="inlineStr">
        <is>
          <t/>
        </is>
      </c>
      <c r="G151" t="inlineStr">
        <is>
          <t/>
        </is>
      </c>
      <c r="H151" t="inlineStr">
        <is>
          <t/>
        </is>
      </c>
      <c r="I151" t="inlineStr">
        <is>
          <t/>
        </is>
      </c>
      <c r="J151" s="2" t="inlineStr">
        <is>
          <t>abiotický činitel</t>
        </is>
      </c>
      <c r="K151" s="2" t="inlineStr">
        <is>
          <t>3</t>
        </is>
      </c>
      <c r="L151" s="2" t="inlineStr">
        <is>
          <t/>
        </is>
      </c>
      <c r="M151" t="inlineStr">
        <is>
          <t/>
        </is>
      </c>
      <c r="N151" s="2" t="inlineStr">
        <is>
          <t>abiotiske faktorer</t>
        </is>
      </c>
      <c r="O151" s="2" t="inlineStr">
        <is>
          <t>3</t>
        </is>
      </c>
      <c r="P151" s="2" t="inlineStr">
        <is>
          <t/>
        </is>
      </c>
      <c r="Q151" t="inlineStr">
        <is>
          <t/>
        </is>
      </c>
      <c r="R151" s="2" t="inlineStr">
        <is>
          <t>abiotischer Faktor</t>
        </is>
      </c>
      <c r="S151" s="2" t="inlineStr">
        <is>
          <t>3</t>
        </is>
      </c>
      <c r="T151" s="2" t="inlineStr">
        <is>
          <t/>
        </is>
      </c>
      <c r="U151" t="inlineStr">
        <is>
          <t/>
        </is>
      </c>
      <c r="V151" s="2" t="inlineStr">
        <is>
          <t>αβιοτικός παράγοντας|
μη βιολογικός παράγοντας|
αβιοτικό περιβάλλον</t>
        </is>
      </c>
      <c r="W151" s="2" t="inlineStr">
        <is>
          <t>3|
3|
3</t>
        </is>
      </c>
      <c r="X151" s="2" t="inlineStr">
        <is>
          <t xml:space="preserve">|
|
</t>
        </is>
      </c>
      <c r="Y151" t="inlineStr">
        <is>
          <t>φυσικό, χημικό ή άλλο μη βιολογικό στοιχείο ενός περιβάλλοντος</t>
        </is>
      </c>
      <c r="Z151" s="2" t="inlineStr">
        <is>
          <t>abiotic factor|
non-living environment|
abiotic environmental factor</t>
        </is>
      </c>
      <c r="AA151" s="2" t="inlineStr">
        <is>
          <t>3|
3|
3</t>
        </is>
      </c>
      <c r="AB151" s="2" t="inlineStr">
        <is>
          <t xml:space="preserve">preferred|
admitted|
</t>
        </is>
      </c>
      <c r="AC151" t="inlineStr">
        <is>
          <t>physical, chemical and other non-living elements in an environment</t>
        </is>
      </c>
      <c r="AD151" s="2" t="inlineStr">
        <is>
          <t>factor abiótico</t>
        </is>
      </c>
      <c r="AE151" s="2" t="inlineStr">
        <is>
          <t>3</t>
        </is>
      </c>
      <c r="AF151" s="2" t="inlineStr">
        <is>
          <t/>
        </is>
      </c>
      <c r="AG151" t="inlineStr">
        <is>
          <t/>
        </is>
      </c>
      <c r="AH151" s="2" t="inlineStr">
        <is>
          <t>abiootiline tegur</t>
        </is>
      </c>
      <c r="AI151" s="2" t="inlineStr">
        <is>
          <t>3</t>
        </is>
      </c>
      <c r="AJ151" s="2" t="inlineStr">
        <is>
          <t/>
        </is>
      </c>
      <c r="AK151" t="inlineStr">
        <is>
          <t>ökoloogiline tegur, mis tuleneb organisme ümbritsevast anorgaanilisest maailmast (eluta loodusest)</t>
        </is>
      </c>
      <c r="AL151" s="2" t="inlineStr">
        <is>
          <t>abioottinen tekijä</t>
        </is>
      </c>
      <c r="AM151" s="2" t="inlineStr">
        <is>
          <t>3</t>
        </is>
      </c>
      <c r="AN151" s="2" t="inlineStr">
        <is>
          <t/>
        </is>
      </c>
      <c r="AO151" t="inlineStr">
        <is>
          <t>"Elottomat fysikaaliset ja kemialliset ympäristötekijät, kuten lämpötila, vesi ja valo."</t>
        </is>
      </c>
      <c r="AP151" s="2" t="inlineStr">
        <is>
          <t>facteurs abiotiques|
facteur abiotique</t>
        </is>
      </c>
      <c r="AQ151" s="2" t="inlineStr">
        <is>
          <t>3|
3</t>
        </is>
      </c>
      <c r="AR151" s="2" t="inlineStr">
        <is>
          <t xml:space="preserve">|
</t>
        </is>
      </c>
      <c r="AS151" t="inlineStr">
        <is>
          <t/>
        </is>
      </c>
      <c r="AT151" s="2" t="inlineStr">
        <is>
          <t>toisc aibitheach</t>
        </is>
      </c>
      <c r="AU151" s="2" t="inlineStr">
        <is>
          <t>3</t>
        </is>
      </c>
      <c r="AV151" s="2" t="inlineStr">
        <is>
          <t/>
        </is>
      </c>
      <c r="AW151" t="inlineStr">
        <is>
          <t/>
        </is>
      </c>
      <c r="AX151" t="inlineStr">
        <is>
          <t/>
        </is>
      </c>
      <c r="AY151" t="inlineStr">
        <is>
          <t/>
        </is>
      </c>
      <c r="AZ151" t="inlineStr">
        <is>
          <t/>
        </is>
      </c>
      <c r="BA151" t="inlineStr">
        <is>
          <t/>
        </is>
      </c>
      <c r="BB151" s="2" t="inlineStr">
        <is>
          <t>abiotikus tényező|
abiotikus környezeti tényező|
élettelen környezeti tényező|
élettelen tényező</t>
        </is>
      </c>
      <c r="BC151" s="2" t="inlineStr">
        <is>
          <t>4|
4|
4|
4</t>
        </is>
      </c>
      <c r="BD151" s="2" t="inlineStr">
        <is>
          <t xml:space="preserve">|
|
|
</t>
        </is>
      </c>
      <c r="BE151" t="inlineStr">
        <is>
          <t>az ökológiai folyamatok élettelen, fizikai, illetve kémiai tényezői</t>
        </is>
      </c>
      <c r="BF151" s="2" t="inlineStr">
        <is>
          <t>fattore abiotico</t>
        </is>
      </c>
      <c r="BG151" s="2" t="inlineStr">
        <is>
          <t>3</t>
        </is>
      </c>
      <c r="BH151" s="2" t="inlineStr">
        <is>
          <t/>
        </is>
      </c>
      <c r="BI151" t="inlineStr">
        <is>
          <t>fattore chimico, fisico o altra componente non vivente dell’ambiente</t>
        </is>
      </c>
      <c r="BJ151" s="2" t="inlineStr">
        <is>
          <t>abiotinis veiksnys</t>
        </is>
      </c>
      <c r="BK151" s="2" t="inlineStr">
        <is>
          <t>3</t>
        </is>
      </c>
      <c r="BL151" s="2" t="inlineStr">
        <is>
          <t/>
        </is>
      </c>
      <c r="BM151" t="inlineStr">
        <is>
          <t>neorganinis, cheminis, fizinis veiksnys arba jų visuma, darantys tiesioginį ar netiesioginį poveikį organizmui</t>
        </is>
      </c>
      <c r="BN151" s="2" t="inlineStr">
        <is>
          <t>abiotisks faktors</t>
        </is>
      </c>
      <c r="BO151" s="2" t="inlineStr">
        <is>
          <t>3</t>
        </is>
      </c>
      <c r="BP151" s="2" t="inlineStr">
        <is>
          <t/>
        </is>
      </c>
      <c r="BQ151" t="inlineStr">
        <is>
          <t>nedzīvās dabas vides apstākļu kopums, kas ietekmē organismu dzīvotspēju un nosaka to izplatību</t>
        </is>
      </c>
      <c r="BR151" s="2" t="inlineStr">
        <is>
          <t>fattur abijotiku</t>
        </is>
      </c>
      <c r="BS151" s="2" t="inlineStr">
        <is>
          <t>3</t>
        </is>
      </c>
      <c r="BT151" s="2" t="inlineStr">
        <is>
          <t/>
        </is>
      </c>
      <c r="BU151" t="inlineStr">
        <is>
          <t>fatturi fiżiċi, fatturi kimiċi u fatturi ambjentali oħrajn mhux ħajjin</t>
        </is>
      </c>
      <c r="BV151" s="2" t="inlineStr">
        <is>
          <t>abiotische factor</t>
        </is>
      </c>
      <c r="BW151" s="2" t="inlineStr">
        <is>
          <t>2</t>
        </is>
      </c>
      <c r="BX151" s="2" t="inlineStr">
        <is>
          <t/>
        </is>
      </c>
      <c r="BY151" t="inlineStr">
        <is>
          <t>niet-levende factor, zoals een chemische, fysische of klimatologische factor, die een levend organisme kan beïnvloeden</t>
        </is>
      </c>
      <c r="BZ151" s="2" t="inlineStr">
        <is>
          <t>czynnik abiotyczny|
nieożywione środowisko</t>
        </is>
      </c>
      <c r="CA151" s="2" t="inlineStr">
        <is>
          <t>3|
3</t>
        </is>
      </c>
      <c r="CB151" s="2" t="inlineStr">
        <is>
          <t>|
admitted</t>
        </is>
      </c>
      <c r="CC151" t="inlineStr">
        <is>
          <t>czynnik ekologiczny natury fizycznej określający warunki przyrody nieożywionej, wywierający - samodzielnie lub wraz z innymi czynnikami - wpływ na ekosystemy będące na różnym poziomie organizacji</t>
        </is>
      </c>
      <c r="CD151" s="2" t="inlineStr">
        <is>
          <t>fator abiótico|
ambiente não vivo</t>
        </is>
      </c>
      <c r="CE151" s="2" t="inlineStr">
        <is>
          <t>3|
3</t>
        </is>
      </c>
      <c r="CF151" s="2" t="inlineStr">
        <is>
          <t>|
admitted</t>
        </is>
      </c>
      <c r="CG151" t="inlineStr">
        <is>
          <t>Elemento físico, químico ou físico-químico no meio ambiente.</t>
        </is>
      </c>
      <c r="CH151" s="2" t="inlineStr">
        <is>
          <t>factor abiotic</t>
        </is>
      </c>
      <c r="CI151" s="2" t="inlineStr">
        <is>
          <t>3</t>
        </is>
      </c>
      <c r="CJ151" s="2" t="inlineStr">
        <is>
          <t/>
        </is>
      </c>
      <c r="CK151" t="inlineStr">
        <is>
          <t/>
        </is>
      </c>
      <c r="CL151" t="inlineStr">
        <is>
          <t/>
        </is>
      </c>
      <c r="CM151" t="inlineStr">
        <is>
          <t/>
        </is>
      </c>
      <c r="CN151" t="inlineStr">
        <is>
          <t/>
        </is>
      </c>
      <c r="CO151" t="inlineStr">
        <is>
          <t/>
        </is>
      </c>
      <c r="CP151" s="2" t="inlineStr">
        <is>
          <t>abiotski dejavnik|
abiotski okoljski dejavnik|
neživo okolje</t>
        </is>
      </c>
      <c r="CQ151" s="2" t="inlineStr">
        <is>
          <t>3|
3|
3</t>
        </is>
      </c>
      <c r="CR151" s="2" t="inlineStr">
        <is>
          <t>preferred|
|
admitted</t>
        </is>
      </c>
      <c r="CS151" t="inlineStr">
        <is>
          <t>fizikalni, kemijski in ostali neživi dejavniki okolja</t>
        </is>
      </c>
      <c r="CT151" s="2" t="inlineStr">
        <is>
          <t>abiotisk faktor</t>
        </is>
      </c>
      <c r="CU151" s="2" t="inlineStr">
        <is>
          <t>3</t>
        </is>
      </c>
      <c r="CV151" s="2" t="inlineStr">
        <is>
          <t/>
        </is>
      </c>
      <c r="CW151" t="inlineStr">
        <is>
          <t>faktor som är av icke-biologisk natur</t>
        </is>
      </c>
    </row>
    <row r="152">
      <c r="A152" s="1" t="str">
        <f>HYPERLINK("https://iate.europa.eu/entry/result/834662/all", "834662")</f>
        <v>834662</v>
      </c>
      <c r="B152" t="inlineStr">
        <is>
          <t>SOCIAL QUESTIONS</t>
        </is>
      </c>
      <c r="C152" t="inlineStr">
        <is>
          <t>SOCIAL QUESTIONS|health|illness|epidemic</t>
        </is>
      </c>
      <c r="D152" t="inlineStr">
        <is>
          <t>yes</t>
        </is>
      </c>
      <c r="E152" t="inlineStr">
        <is>
          <t/>
        </is>
      </c>
      <c r="F152" s="2" t="inlineStr">
        <is>
          <t>епидемичен взрив|
огнище|
огнище на болестта</t>
        </is>
      </c>
      <c r="G152" s="2" t="inlineStr">
        <is>
          <t>4|
3|
3</t>
        </is>
      </c>
      <c r="H152" s="2" t="inlineStr">
        <is>
          <t>|
|
preferred</t>
        </is>
      </c>
      <c r="I152" t="inlineStr">
        <is>
          <t>поява на повече случаи на дадено заболяване у населението, отколкото нормално може да се очаква, която може да обхване малка или голяма територия и да продължи за кратък или по-дълъг период от време</t>
        </is>
      </c>
      <c r="J152" s="2" t="inlineStr">
        <is>
          <t>propuknutí nákazy|
rozšíření nákazy|
hromadný výskyt nákazy|
ohnisko</t>
        </is>
      </c>
      <c r="K152" s="2" t="inlineStr">
        <is>
          <t>4|
4|
4|
3</t>
        </is>
      </c>
      <c r="L152" s="2" t="inlineStr">
        <is>
          <t xml:space="preserve">|
|
|
</t>
        </is>
      </c>
      <c r="M152" t="inlineStr">
        <is>
          <t>1) náhlý a výrazný vzestup počtu případů onemocnění (obvykle infekčního) v komunitě (např. propuknutí / rozšíření / hromadný výskyt cholery, propuknutí / rozšíření / hromadný výskyt tyfu atd.); často se používá, když počet případů, který náhle vzrostl, po čase bez vnější intervence opět klesne 2) místo s nemocnými zvířaty, ale i bez nich, dokud neuplyne pozorovací doba po jejich odstranění nebo vyléčení</t>
        </is>
      </c>
      <c r="N152" s="2" t="inlineStr">
        <is>
          <t>sygdomsudbrud|
udbrud</t>
        </is>
      </c>
      <c r="O152" s="2" t="inlineStr">
        <is>
          <t>3|
3</t>
        </is>
      </c>
      <c r="P152" s="2" t="inlineStr">
        <is>
          <t xml:space="preserve">|
</t>
        </is>
      </c>
      <c r="Q152" t="inlineStr">
        <is>
          <t>hændelse med usædvanligt mange tilfælde af en bestemt sygdom</t>
        </is>
      </c>
      <c r="R152" s="2" t="inlineStr">
        <is>
          <t>Krankheitsausbruch|
Ausbruch einer Infektionskrankheit|
Ausbruch</t>
        </is>
      </c>
      <c r="S152" s="2" t="inlineStr">
        <is>
          <t>3|
3|
2</t>
        </is>
      </c>
      <c r="T152" s="2" t="inlineStr">
        <is>
          <t xml:space="preserve">|
|
</t>
        </is>
      </c>
      <c r="U152" t="inlineStr">
        <is>
          <t>erhöhtes Auftreten von Krankheitsfällen im Vergleich zu der in einer Population im Normalfall zu erwartenden Häufigkeit, wobei der Ausbruch auf ein bestimmtes Gebiet begrenzt sein oder sich über mehrere Länder erstrecken kann bzw. über einen kürzeren oder längeren Zeitraum andauern kann</t>
        </is>
      </c>
      <c r="V152" s="2" t="inlineStr">
        <is>
          <t>επιδημική έξαρση|
εστία επιδημίας</t>
        </is>
      </c>
      <c r="W152" s="2" t="inlineStr">
        <is>
          <t>4|
3</t>
        </is>
      </c>
      <c r="X152" s="2" t="inlineStr">
        <is>
          <t>preferred|
admitted</t>
        </is>
      </c>
      <c r="Y152" t="inlineStr">
        <is>
          <t>ξαφνική και έντονη αύξηση του αριθμού των περιστατικών μιας νόσου, εν γένει λοιμώδους, εντός μιας κοινότητας (επιδημία χολέρας, επιδημία τύφου, κ.λπ.). Ο όρος συχνά χρησιμοποιείται όταν οι εν λόγω εξάρσεις ελαττώνονται από μόνες τους με την πάροδο του χρόνου</t>
        </is>
      </c>
      <c r="Z152" s="2" t="inlineStr">
        <is>
          <t>outbreak of a disease|
outbreak|
disease outbreak</t>
        </is>
      </c>
      <c r="AA152" s="2" t="inlineStr">
        <is>
          <t>3|
3|
3</t>
        </is>
      </c>
      <c r="AB152" s="2" t="inlineStr">
        <is>
          <t xml:space="preserve">|
|
</t>
        </is>
      </c>
      <c r="AC152" t="inlineStr">
        <is>
          <t>excess of disease cases compared to what would be normally expected in a population</t>
        </is>
      </c>
      <c r="AD152" s="2" t="inlineStr">
        <is>
          <t>brote epidémico|
brote|
brote infeccioso</t>
        </is>
      </c>
      <c r="AE152" s="2" t="inlineStr">
        <is>
          <t>3|
3|
3</t>
        </is>
      </c>
      <c r="AF152" s="2" t="inlineStr">
        <is>
          <t xml:space="preserve">|
|
</t>
        </is>
      </c>
      <c r="AG152" t="inlineStr">
        <is>
          <t>Presencia de un número elevado de personas afectadas por una enfermedad u otra característica relacionada con la salud, con una frecuencia claramente superior a la esperada en condiciones normales, en un ámbito geográfico y un período de tiempo determinados.</t>
        </is>
      </c>
      <c r="AH152" s="2" t="inlineStr">
        <is>
          <t>haiguspuhang|
puhang</t>
        </is>
      </c>
      <c r="AI152" s="2" t="inlineStr">
        <is>
          <t>3|
3</t>
        </is>
      </c>
      <c r="AJ152" s="2" t="inlineStr">
        <is>
          <t xml:space="preserve">|
</t>
        </is>
      </c>
      <c r="AK152" t="inlineStr">
        <is>
          <t>tavapärasest suurem haigusjuhtude arv elanikkonna seas</t>
        </is>
      </c>
      <c r="AL152" s="2" t="inlineStr">
        <is>
          <t>taudin puhkeaminen|
taudin leviäminen</t>
        </is>
      </c>
      <c r="AM152" s="2" t="inlineStr">
        <is>
          <t>3|
3</t>
        </is>
      </c>
      <c r="AN152" s="2" t="inlineStr">
        <is>
          <t xml:space="preserve">|
</t>
        </is>
      </c>
      <c r="AO152" t="inlineStr">
        <is>
          <t/>
        </is>
      </c>
      <c r="AP152" s="2" t="inlineStr">
        <is>
          <t>flambée|
apparition d'une maladie|
flambée épidémique|
foyer</t>
        </is>
      </c>
      <c r="AQ152" s="2" t="inlineStr">
        <is>
          <t>3|
3|
4|
3</t>
        </is>
      </c>
      <c r="AR152" s="2" t="inlineStr">
        <is>
          <t xml:space="preserve">|
|
|
</t>
        </is>
      </c>
      <c r="AS152" t="inlineStr">
        <is>
          <t>brusque augmentation du nombre de cas d'une maladie normalement enregistré dans une communauté, dans une zone géographique ou pendant une saison données</t>
        </is>
      </c>
      <c r="AT152" s="2" t="inlineStr">
        <is>
          <t>briseadh amach|
ráig ghalair|
ráig</t>
        </is>
      </c>
      <c r="AU152" s="2" t="inlineStr">
        <is>
          <t>3|
3|
3</t>
        </is>
      </c>
      <c r="AV152" s="2" t="inlineStr">
        <is>
          <t xml:space="preserve">|
|
</t>
        </is>
      </c>
      <c r="AW152" t="inlineStr">
        <is>
          <t>méadú tobann agus suntasach i líon na gcásanna de ghalar, galar tógálach de ghnáth, i gcomhphobal (briseadh amach calair, briseadh amach tífis, srl). Úsáidte go minic nuair a bhíonn na méaduithe tobanna seo i gcásanna féinteoranta in am.</t>
        </is>
      </c>
      <c r="AX152" s="2" t="inlineStr">
        <is>
          <t>izbijanje epidemije|
izbijanje bolesti</t>
        </is>
      </c>
      <c r="AY152" s="2" t="inlineStr">
        <is>
          <t>4|
3</t>
        </is>
      </c>
      <c r="AZ152" s="2" t="inlineStr">
        <is>
          <t xml:space="preserve">|
</t>
        </is>
      </c>
      <c r="BA152" t="inlineStr">
        <is>
          <t>povećanje broja slučajeva ozbiljnih štetnih događaja (poput trovanja, ozljede ili bolesti) koje se smatra pretjeranim za normalno očekivane slučajeve na određenom području ili u određenoj skupini tijekom definiranog vremenskog razdoblja</t>
        </is>
      </c>
      <c r="BB152" s="2" t="inlineStr">
        <is>
          <t>járvány</t>
        </is>
      </c>
      <c r="BC152" s="2" t="inlineStr">
        <is>
          <t>4</t>
        </is>
      </c>
      <c r="BD152" s="2" t="inlineStr">
        <is>
          <t/>
        </is>
      </c>
      <c r="BE152" t="inlineStr">
        <is>
          <t>egy - általában fertőző - betegség esetszámainak ugrásszerű, jelentős mértékű megemelkedése egy adott közösségben (kolerajárvány, tífuszjárvány stb.). A kifejezést akkor használják gyakran, ha az esetek számának hirtelen növekedése az idő múlásával korlátozódik</t>
        </is>
      </c>
      <c r="BF152" s="2" t="inlineStr">
        <is>
          <t>focolaio|
focolaio di una malattia|
focolaio epidemico|
insorgenza di una malattia</t>
        </is>
      </c>
      <c r="BG152" s="2" t="inlineStr">
        <is>
          <t>4|
3|
3|
2</t>
        </is>
      </c>
      <c r="BH152" s="2" t="inlineStr">
        <is>
          <t xml:space="preserve">preferred|
|
|
</t>
        </is>
      </c>
      <c r="BI152" t="inlineStr">
        <is>
          <t>numero di casi di malattia eccedente quanto normalmente atteso in una popolazione</t>
        </is>
      </c>
      <c r="BJ152" s="2" t="inlineStr">
        <is>
          <t>protrūkis</t>
        </is>
      </c>
      <c r="BK152" s="2" t="inlineStr">
        <is>
          <t>4</t>
        </is>
      </c>
      <c r="BL152" s="2" t="inlineStr">
        <is>
          <t/>
        </is>
      </c>
      <c r="BM152" t="inlineStr">
        <is>
          <t>staigus užkrečiamųjų ligų išplitimas, apėmęs riboto skaičiaus žmonių grupę ir (ar) ribotą teritoriją</t>
        </is>
      </c>
      <c r="BN152" s="2" t="inlineStr">
        <is>
          <t>uzliesmojums</t>
        </is>
      </c>
      <c r="BO152" s="2" t="inlineStr">
        <is>
          <t>3</t>
        </is>
      </c>
      <c r="BP152" s="2" t="inlineStr">
        <is>
          <t/>
        </is>
      </c>
      <c r="BQ152" t="inlineStr">
        <is>
          <t>slimības gadījumu skaita pārsniegums salīdzinājumā ar parasti novērojamo daudzumu</t>
        </is>
      </c>
      <c r="BR152" s="2" t="inlineStr">
        <is>
          <t>tifqigħa ta' marda|
tifqigħa</t>
        </is>
      </c>
      <c r="BS152" s="2" t="inlineStr">
        <is>
          <t>3|
4</t>
        </is>
      </c>
      <c r="BT152" s="2" t="inlineStr">
        <is>
          <t xml:space="preserve">|
</t>
        </is>
      </c>
      <c r="BU152" t="inlineStr">
        <is>
          <t>żieda f'salt u notevoli f'għadd ta' każijiet ta' marda, ġeneralment marda infettiva, f'komunità (tifqigħa tal-kolera, tifqigħa tat-tifu, eċċ.). Ta' spiss użat meta dawn iż-żidiet ta' każijiet f'salt ikunu limitanti minnhom infushom maż-żmien</t>
        </is>
      </c>
      <c r="BV152" s="2" t="inlineStr">
        <is>
          <t>uitbraak van een ziekte|
uitbreken van een ziekte|
haard</t>
        </is>
      </c>
      <c r="BW152" s="2" t="inlineStr">
        <is>
          <t>3|
3|
3</t>
        </is>
      </c>
      <c r="BX152" s="2" t="inlineStr">
        <is>
          <t xml:space="preserve">|
|
</t>
        </is>
      </c>
      <c r="BY152" t="inlineStr">
        <is>
          <t>in alle hevigheid, plotseling ontstaan en zich verbreiden van een ziekte</t>
        </is>
      </c>
      <c r="BZ152" s="2" t="inlineStr">
        <is>
          <t>wystąpienie choroby|
ognisko epidemiczne</t>
        </is>
      </c>
      <c r="CA152" s="2" t="inlineStr">
        <is>
          <t>2|
4</t>
        </is>
      </c>
      <c r="CB152" s="2" t="inlineStr">
        <is>
          <t xml:space="preserve">|
</t>
        </is>
      </c>
      <c r="CC152" t="inlineStr">
        <is>
          <t>1) nagły i wyraźny wzrost liczby przypadków wystąpienia choroby, zazwyczaj choroby zakaźnej, w populacji (ognisko epidemiczne cholery, ognisko epidemiczne tyfusu, itp.). Termin często stosowany, gdy ten nagły wzrost liczby przypadków występowania choroby jest ograniczony w czasie &lt;div&gt;2) urzędowo potwierdzone wystąpienie zachorowań spowodowanych przez dotychczas niewystępujący drobnoustrój&lt;/div&gt;</t>
        </is>
      </c>
      <c r="CD152" s="2" t="inlineStr">
        <is>
          <t>surto|
foco de doença</t>
        </is>
      </c>
      <c r="CE152" s="2" t="inlineStr">
        <is>
          <t>4|
3</t>
        </is>
      </c>
      <c r="CF152" s="2" t="inlineStr">
        <is>
          <t xml:space="preserve">|
</t>
        </is>
      </c>
      <c r="CG152" t="inlineStr">
        <is>
          <t>aumento significativo, repentino, do número de casos de doença, geralmente uma doença infeciosa (cólera, tifo, etc.), numa comunidade</t>
        </is>
      </c>
      <c r="CH152" s="2" t="inlineStr">
        <is>
          <t>focar|
izbucnire epidemică|
apariție a unui focar</t>
        </is>
      </c>
      <c r="CI152" s="2" t="inlineStr">
        <is>
          <t>4|
3|
3</t>
        </is>
      </c>
      <c r="CJ152" s="2" t="inlineStr">
        <is>
          <t xml:space="preserve">|
|
</t>
        </is>
      </c>
      <c r="CK152" t="inlineStr">
        <is>
          <t>creștere bruscă și marcată a numărului de cazuri ale unei boli infecțioase într-o comunitate (focar de holeră, de tifos). Utilizat de multe ori când înmulțirea bruscă a cazurilor este limitată în timp</t>
        </is>
      </c>
      <c r="CL152" s="2" t="inlineStr">
        <is>
          <t>vypuknutie epidémie|
vypuknutie nákazy|
výskyt ochorenia|
ohnisko|
ohnisko choroby|
ohnisko nákazy|
šírenie ochorenia</t>
        </is>
      </c>
      <c r="CM152" s="2" t="inlineStr">
        <is>
          <t>3|
3|
3|
3|
3|
3|
3</t>
        </is>
      </c>
      <c r="CN152" s="2" t="inlineStr">
        <is>
          <t xml:space="preserve">|
|
|
|
|
|
</t>
        </is>
      </c>
      <c r="CO152" t="inlineStr">
        <is>
          <t>výskyt veľkého množstva prípadov choroby (v porovnaní s takým počtom prípadov, aký by sa pokladal za bežný na určitom území alebo v určitej populácii) na väčšom alebo menšom území a počas dlhšieho alebo kratšieho obdobia</t>
        </is>
      </c>
      <c r="CP152" s="2" t="inlineStr">
        <is>
          <t>izbruh bolezni|
izbruh</t>
        </is>
      </c>
      <c r="CQ152" s="2" t="inlineStr">
        <is>
          <t>3|
4</t>
        </is>
      </c>
      <c r="CR152" s="2" t="inlineStr">
        <is>
          <t xml:space="preserve">|
</t>
        </is>
      </c>
      <c r="CS152" t="inlineStr">
        <is>
          <t>pojav, ko je število primerov bolezni v populaciji na ožjem območju večje od običajno pričakovanega</t>
        </is>
      </c>
      <c r="CT152" s="2" t="inlineStr">
        <is>
          <t>utbrott|
sjukdomsutbrott</t>
        </is>
      </c>
      <c r="CU152" s="2" t="inlineStr">
        <is>
          <t>4|
3</t>
        </is>
      </c>
      <c r="CV152" s="2" t="inlineStr">
        <is>
          <t xml:space="preserve">|
</t>
        </is>
      </c>
      <c r="CW152" t="inlineStr">
        <is>
          <t>ökning av antalet fall av allvarliga negativa händelser (till exempel förgiftning, skador eller sjukdomar) utöver vad som normalt förväntas inom ett viss område eller en viss grupp av personer under en viss period</t>
        </is>
      </c>
    </row>
    <row r="153">
      <c r="A153" s="1" t="str">
        <f>HYPERLINK("https://iate.europa.eu/entry/result/3583197/all", "3583197")</f>
        <v>3583197</v>
      </c>
      <c r="B153" t="inlineStr">
        <is>
          <t>ENVIRONMENT</t>
        </is>
      </c>
      <c r="C153" t="inlineStr">
        <is>
          <t>ENVIRONMENT|natural environment|physical environment|biosphere|biodiversity</t>
        </is>
      </c>
      <c r="D153" t="inlineStr">
        <is>
          <t>yes</t>
        </is>
      </c>
      <c r="E153" t="inlineStr">
        <is>
          <t/>
        </is>
      </c>
      <c r="F153" s="2" t="inlineStr">
        <is>
          <t>глобална рамка за биологичното разнообразие Кунмин–Монреал|
споразумение за биологичното разнообразие Кунмин—Монреал|
глобална рамка за биологичното разнообразие за периода след 2020 г.</t>
        </is>
      </c>
      <c r="G153" s="2" t="inlineStr">
        <is>
          <t>3|
3|
3</t>
        </is>
      </c>
      <c r="H153" s="2" t="inlineStr">
        <is>
          <t xml:space="preserve">|
|
</t>
        </is>
      </c>
      <c r="I153" t="inlineStr">
        <is>
          <t>глобална рамка в областта на биологичното разнообразие, която включва общи цели за 2050 г. и конкретни цели за 2030 г. с цел преодоляване на проблемите, свързани с биологичното разнообразие и екосистемните услуги</t>
        </is>
      </c>
      <c r="J153" s="2" t="inlineStr">
        <is>
          <t>celosvětový rámec pro biologickou rozmanitost z Kchun-mingu a Montrealu|
dohoda o biologické rozmanitosti z Kchun-mingu a Montrealu|
celosvětový rámec pro biologickou rozmanitost po roce 2020|
rámec pro biologickou rozmanitost po roce 2020</t>
        </is>
      </c>
      <c r="K153" s="2" t="inlineStr">
        <is>
          <t>3|
3|
3|
3</t>
        </is>
      </c>
      <c r="L153" s="2" t="inlineStr">
        <is>
          <t xml:space="preserve">preferred|
|
|
</t>
        </is>
      </c>
      <c r="M153" t="inlineStr">
        <is>
          <t>celosvětový rámec pro biologickou rozmanitost s cílem chránit a obnovovat přírodu pro současné i budoucí generace, zajistit její trvale udržitelné využívání a podnítit investice do zelené globální ekonomiky; spolu s &lt;i&gt;&lt;a href="https://iate.europa.eu/entry/result/3567281/cs" target="_blank"&gt;Pařížskou dohodou&lt;/a&gt;&lt;/i&gt; připravuje půdu pro klimaticky neutrální, k přírodě příznivý a odolný svět do roku 2050</t>
        </is>
      </c>
      <c r="N153" s="2" t="inlineStr">
        <is>
          <t>den globale Kunming-Montreal-ramme for biodiversitet|
Kunming-Montreal-aftalen om biodiversitet|
global ramme for biodiversitet efter 2020</t>
        </is>
      </c>
      <c r="O153" s="2" t="inlineStr">
        <is>
          <t>3|
3|
3</t>
        </is>
      </c>
      <c r="P153" s="2" t="inlineStr">
        <is>
          <t xml:space="preserve">preferred|
|
</t>
        </is>
      </c>
      <c r="Q153" t="inlineStr">
        <is>
          <t>global ramme for biodiversitet med mål for 2050 og målsætninger for 2030 om at håndtere bekymringer vedrørende biodiversitet og økosystemtjenester</t>
        </is>
      </c>
      <c r="R153" s="2" t="inlineStr">
        <is>
          <t>Globaler Biodiversitätsrahmen von Kunming-Montreal|
Rahmen für die biologische Vielfalt für die Zeit nach 2020|
Biodiversitätsrahmen für die Zeit nach 2020</t>
        </is>
      </c>
      <c r="S153" s="2" t="inlineStr">
        <is>
          <t>3|
3|
2</t>
        </is>
      </c>
      <c r="T153" s="2" t="inlineStr">
        <is>
          <t xml:space="preserve">preferred|
|
</t>
        </is>
      </c>
      <c r="U153" t="inlineStr">
        <is>
          <t>von den Vertragsstaaten des Übereinkommens über die biologische Vielfalt angestrebte Strategie zum Schutz der biologischen Vielfalt</t>
        </is>
      </c>
      <c r="V153" s="2" t="inlineStr">
        <is>
          <t>παγκόσμιο πλαίσιο για τη βιοποικιλότητα Κουνμίνγκ-Μόντρεαλ|
συμφωνία του Κουνμίνγκ-Μόντρεαλ για τη βιοποικιλότητα|
παγκόσμιο πλαίσιο για τη βιοποικιλότητα μετά το 2020</t>
        </is>
      </c>
      <c r="W153" s="2" t="inlineStr">
        <is>
          <t>3|
3|
3</t>
        </is>
      </c>
      <c r="X153" s="2" t="inlineStr">
        <is>
          <t xml:space="preserve">|
|
</t>
        </is>
      </c>
      <c r="Y153" t="inlineStr">
        <is>
          <t/>
        </is>
      </c>
      <c r="Z153" s="2" t="inlineStr">
        <is>
          <t>Kunming-Montreal Global Biodiversity Framework|
Kunming-Montreal biodiversity agreement|
Post-2020 Global Biodiversity Framework|
post-2020 biodiversity framework</t>
        </is>
      </c>
      <c r="AA153" s="2" t="inlineStr">
        <is>
          <t>3|
3|
3|
2</t>
        </is>
      </c>
      <c r="AB153" s="2" t="inlineStr">
        <is>
          <t xml:space="preserve">preferred|
|
|
</t>
        </is>
      </c>
      <c r="AC153" t="inlineStr">
        <is>
          <t>global biodiversity framework of goals for 2050 and targets for 2030 to address concerns about biodiversity and ecosystem services</t>
        </is>
      </c>
      <c r="AD153" s="2" t="inlineStr">
        <is>
          <t>Marco Mundial Kunming-Montreal de la Diversidad Biológica|
marco mundial de la diversidad biológica posterior a 2020</t>
        </is>
      </c>
      <c r="AE153" s="2" t="inlineStr">
        <is>
          <t>3|
3</t>
        </is>
      </c>
      <c r="AF153" s="2" t="inlineStr">
        <is>
          <t xml:space="preserve">preferred|
</t>
        </is>
      </c>
      <c r="AG153" t="inlineStr">
        <is>
          <t>Marco fundamentado en el &lt;a href="https://iate.europa.eu/entry/result/3557112/es" target="_blank"&gt;Plan Estratégico para la Diversidad Biológica&lt;/a&gt; que aspira a servir como marco universal para la acción en materia de diversidad biológica.</t>
        </is>
      </c>
      <c r="AH153" s="2" t="inlineStr">
        <is>
          <t>Kunmingi-Montreali üleilmne elurikkuse raamistik|
Kunmingi-Montreali elurikkuse raamistik|
2020. aasta järgne üleilmne elurikkuse raamistik|
2020. aasta järgne elurikkuse raamistik</t>
        </is>
      </c>
      <c r="AI153" s="2" t="inlineStr">
        <is>
          <t>2|
2|
2|
2</t>
        </is>
      </c>
      <c r="AJ153" s="2" t="inlineStr">
        <is>
          <t>proposed|
proposed|
proposed|
proposed</t>
        </is>
      </c>
      <c r="AK153" t="inlineStr">
        <is>
          <t>üleilmne &lt;a href="https://iate.europa.eu/entry/result/781392/et" target="_blank"&gt;&lt;i&gt;elurikkuse &lt;/i&gt;&lt;/a&gt;raamistik, mis sisaldab eesmärke aastaks 2050 ja 2030, et käsitleda elurikkuse ja &lt;i&gt;&lt;a href="https://iate.europa.eu/entry/result/2229358/et" target="_blank"&gt;ökosüsteemiteenustega &lt;/a&gt;&lt;/i&gt;seotud mureküsimusi</t>
        </is>
      </c>
      <c r="AL153" s="2" t="inlineStr">
        <is>
          <t>vuoden 2020 jälkeinen maailmanlaajuinen biodiversiteettikehys|
vuoden 2020 jälkeinen biodiversiteettikehys|
maailmanlaajuinen biodiversiteettikehys vuoden 2020 jälkeiselle ajalle</t>
        </is>
      </c>
      <c r="AM153" s="2" t="inlineStr">
        <is>
          <t>3|
3|
3</t>
        </is>
      </c>
      <c r="AN153" s="2" t="inlineStr">
        <is>
          <t xml:space="preserve">|
|
</t>
        </is>
      </c>
      <c r="AO153" t="inlineStr">
        <is>
          <t>YK:n biodiversiteettisopimuksen osapuolten hyväksymä seurantakehys kansainvälisistä luonnon monimuotoisuutta koskevista tavoitteista, joiden avulla pysäytetään luonnon köyhtyminen ja käännetään luonnon monimuotoisuus elpymisuralle</t>
        </is>
      </c>
      <c r="AP153" s="2" t="inlineStr">
        <is>
          <t>cadre mondial de Kunming-Montréal en matière de biodiversité|
cadre mondial de la biodiversité de Kunming-Montréal|
cadre mondial de la biodiversité pour l'après-2020|
cadre mondial en matière de biodiversité pour l'après-2020</t>
        </is>
      </c>
      <c r="AQ153" s="2" t="inlineStr">
        <is>
          <t>3|
3|
3|
3</t>
        </is>
      </c>
      <c r="AR153" s="2" t="inlineStr">
        <is>
          <t xml:space="preserve">|
|
|
</t>
        </is>
      </c>
      <c r="AS153" t="inlineStr">
        <is>
          <t>cadre définissant une mission pour 2030 et une vision pour 2050 et ayant notamment pour objectifs la préservation, la restauration et l'utilisation durable de la biodiversité</t>
        </is>
      </c>
      <c r="AT153" s="2" t="inlineStr">
        <is>
          <t>an Creat Domhanda Bithéagsúlachta iar-2020|
an creat bithéagsúlachta iar-2020</t>
        </is>
      </c>
      <c r="AU153" s="2" t="inlineStr">
        <is>
          <t>2|
3</t>
        </is>
      </c>
      <c r="AV153" s="2" t="inlineStr">
        <is>
          <t xml:space="preserve">|
</t>
        </is>
      </c>
      <c r="AW153" t="inlineStr">
        <is>
          <t/>
        </is>
      </c>
      <c r="AX153" s="2" t="inlineStr">
        <is>
          <t>globalni okvir za bioraznolikost nakon 2020.</t>
        </is>
      </c>
      <c r="AY153" s="2" t="inlineStr">
        <is>
          <t>3</t>
        </is>
      </c>
      <c r="AZ153" s="2" t="inlineStr">
        <is>
          <t/>
        </is>
      </c>
      <c r="BA153" t="inlineStr">
        <is>
          <t/>
        </is>
      </c>
      <c r="BB153" s="2" t="inlineStr">
        <is>
          <t>a biológiai sokféleségről szóló Kunming-Montreal megállapodás|
kunming-montreali globális biodiverzitás-megőrzési keretstratégia|
a biológiai sokféleségre vonatkozó, 2020 utáni globális keret|
a 2020 utáni globális keret</t>
        </is>
      </c>
      <c r="BC153" s="2" t="inlineStr">
        <is>
          <t>3|
3|
3|
3</t>
        </is>
      </c>
      <c r="BD153" s="2" t="inlineStr">
        <is>
          <t xml:space="preserve">|
|
|
</t>
        </is>
      </c>
      <c r="BE153" t="inlineStr">
        <is>
          <t>a biológiai
sokféleséggel és az ökoszisztéma-szolgáltatásokkal kapcsolatos problémák
kezelését célzó, 2050-ig átfogó, 2030-ig pedig konkrét célokat kitűző globális keret</t>
        </is>
      </c>
      <c r="BF153" s="2" t="inlineStr">
        <is>
          <t>quadro globale post-2020 in materia di biodiversità</t>
        </is>
      </c>
      <c r="BG153" s="2" t="inlineStr">
        <is>
          <t>3</t>
        </is>
      </c>
      <c r="BH153" s="2" t="inlineStr">
        <is>
          <t/>
        </is>
      </c>
      <c r="BI153" t="inlineStr">
        <is>
          <t>quadro globale per la biodiversità inteso a fornire sia il contesto che il livello di ambizione delle azioni tese ad affrontare le problematiche legate alla biodiversità e ai servizi di ecosistema fino ad almeno il 2030</t>
        </is>
      </c>
      <c r="BJ153" s="2" t="inlineStr">
        <is>
          <t>Kunmingo ir Monrealio pasaulinė biologinės įvairovės strategija|
Kunmingo ir Monrealio biologinės įvairovės susitarimas|
Pasaulinė biologinės įvairovės strategija po 2020 m.</t>
        </is>
      </c>
      <c r="BK153" s="2" t="inlineStr">
        <is>
          <t>3|
3|
3</t>
        </is>
      </c>
      <c r="BL153" s="2" t="inlineStr">
        <is>
          <t xml:space="preserve">|
|
</t>
        </is>
      </c>
      <c r="BM153" t="inlineStr">
        <is>
          <t>pasaulinė strategija, kuria siekiama apsaugoti ir atkurti gamtą dabartinei ir būsimoms kartoms, užtikrinti tausų jos naudojimą ir paskatinti investicijas į žaliąją pasaulio ekonomiką</t>
        </is>
      </c>
      <c r="BN153" s="2" t="inlineStr">
        <is>
          <t>Kuņminas–Monreālas globālais biodaudzveidības satvars|
Kuņminas–Monreālas biodaudzveidības nolīgums|
globālais biodaudzveidības satvars laikposmam pēc 2020. gada</t>
        </is>
      </c>
      <c r="BO153" s="2" t="inlineStr">
        <is>
          <t>3|
3|
3</t>
        </is>
      </c>
      <c r="BP153" s="2" t="inlineStr">
        <is>
          <t xml:space="preserve">|
|
</t>
        </is>
      </c>
      <c r="BQ153" t="inlineStr">
        <is>
          <t>pasaules bioloģiskās daudzveidības satvars ar mērķiem 2050. gadam un mērķrādītājiem 2030. gadam nolūkā risināt problēmas saistībā ar bioloģisko daudzveidību un ekosistēmu pakalpojumiem</t>
        </is>
      </c>
      <c r="BR153" s="2" t="inlineStr">
        <is>
          <t>Qafas Globali tal-Bijodiversità ta' Kunming-Montreal|
Ftehim ta' Kunming-Montreal dwar il-bijodiversità|
qafas globali tal-bijodiversità għal wara l-2020|
qafas tal-bijodiversità għal wara l-2020</t>
        </is>
      </c>
      <c r="BS153" s="2" t="inlineStr">
        <is>
          <t>3|
3|
3|
3</t>
        </is>
      </c>
      <c r="BT153" s="2" t="inlineStr">
        <is>
          <t xml:space="preserve">preferred|
|
|
</t>
        </is>
      </c>
      <c r="BU153" t="inlineStr">
        <is>
          <t>qafas globali tal-bijodiversità ta' għanijiet għall-2050 u miri għall-2030 biex jiġi indirizzat it-tħassib dwar il-bijodiversità u servizzi tal-ekosistema</t>
        </is>
      </c>
      <c r="BV153" s="2" t="inlineStr">
        <is>
          <t>mondiaal biodiversiteitskader van Kunming-Montreal|
mondiaal biodiversiteitskader voor de periode na 2020</t>
        </is>
      </c>
      <c r="BW153" s="2" t="inlineStr">
        <is>
          <t>3|
3</t>
        </is>
      </c>
      <c r="BX153" s="2" t="inlineStr">
        <is>
          <t xml:space="preserve">preferred|
</t>
        </is>
      </c>
      <c r="BY153" t="inlineStr">
        <is>
          <t>voor de hele wereld bedoeld raamwerk met actiegerichte doelstellingen voor 2030 en langetermijndoelstellingen voor 2050 op het gebied van biodiversiteit en ecosysteemdiensten</t>
        </is>
      </c>
      <c r="BZ153" s="2" t="inlineStr">
        <is>
          <t>globalne ramy różnorodności biologicznej na okres po 2020 roku|
globalne ramy na okres po 2020 roku</t>
        </is>
      </c>
      <c r="CA153" s="2" t="inlineStr">
        <is>
          <t>2|
2</t>
        </is>
      </c>
      <c r="CB153" s="2" t="inlineStr">
        <is>
          <t xml:space="preserve">|
</t>
        </is>
      </c>
      <c r="CC153" t="inlineStr">
        <is>
          <t>nowe globalne ramy bioróżnorodności opracowywane aktualnie w związku z dobiegającą końca Oenzetowską Dekadą Różnorodności Biologicznej 2011-2020</t>
        </is>
      </c>
      <c r="CD153" s="2" t="inlineStr">
        <is>
          <t>Quadro Global da Biodiversidade Pós-2020|
Quadro Mundial para a Biodiversidade pós-2020|
Acordo de Kunming-Montreal</t>
        </is>
      </c>
      <c r="CE153" s="2" t="inlineStr">
        <is>
          <t>2|
3|
3</t>
        </is>
      </c>
      <c r="CF153" s="2" t="inlineStr">
        <is>
          <t xml:space="preserve">|
|
</t>
        </is>
      </c>
      <c r="CG153" t="inlineStr">
        <is>
          <t>Quadro que define objetivos globais para a proteção da biodiversidade, estabelecendo metas concretas a cumprir até 2030, e que tem em vista concretizar uma vida harmoniosa entre a humanidade e a natureza.</t>
        </is>
      </c>
      <c r="CH153" s="2" t="inlineStr">
        <is>
          <t>Cadrul mondial pentru biodiversitate de la Kunming-Montreal|
Acordul privind biodiversitatea de la Kunming-Montreal|
cadrul global post-2020 pentru biodiversitate|
cadrul post-2020 pentru biodiversitate</t>
        </is>
      </c>
      <c r="CI153" s="2" t="inlineStr">
        <is>
          <t>3|
3|
3|
3</t>
        </is>
      </c>
      <c r="CJ153" s="2" t="inlineStr">
        <is>
          <t xml:space="preserve">preferred|
|
|
</t>
        </is>
      </c>
      <c r="CK153" t="inlineStr">
        <is>
          <t>acord mondial în
materie de biodiversitate constând în obiective pentru 2050 și ținte pentru
2030 în vederea abordării preocupărilor legate de biodiversitate și servicii de
ecosistem</t>
        </is>
      </c>
      <c r="CL153" s="2" t="inlineStr">
        <is>
          <t>globálny rámec pre biodiverzitu po roku 2020|
rámec pre biodiverzitu po roku 2020</t>
        </is>
      </c>
      <c r="CM153" s="2" t="inlineStr">
        <is>
          <t>3|
3</t>
        </is>
      </c>
      <c r="CN153" s="2" t="inlineStr">
        <is>
          <t xml:space="preserve">|
</t>
        </is>
      </c>
      <c r="CO153" t="inlineStr">
        <is>
          <t>dokument, ktorého cieľom je poskytnúť ambiciózny plán na realizáciu opatrení, ktoré majú transformovať vzťah spoločnosti k biodiverzite a ktorými sa má zabezpečiť, aby sa do roku 2050 splnila spoločná vízia života v harmónii s prírodou</t>
        </is>
      </c>
      <c r="CP153" s="2" t="inlineStr">
        <is>
          <t>Kunminško-montrealski svetovni okvir za biotsko raznovrstnost|
svetovni okvir za biotsko raznovrstnost po letu 2020</t>
        </is>
      </c>
      <c r="CQ153" s="2" t="inlineStr">
        <is>
          <t>3|
3</t>
        </is>
      </c>
      <c r="CR153" s="2" t="inlineStr">
        <is>
          <t xml:space="preserve">preferred|
</t>
        </is>
      </c>
      <c r="CS153" t="inlineStr">
        <is>
          <t>okvir, ki vsebuje svetovne cilje, katerih namen je zaščititi in obnoviti naravo za sedanje in prihodnje generacije, zagotoviti njeno trajnostno rabo ter spodbuditi naložbe v zeleno svetovno gospodarstvo; skupaj s Pariškim sporazumom o podnebju postavlja temelje za oblikovanje podnebno nevtralnega, naravi prijaznega in odpornega sveta do leta 2050</t>
        </is>
      </c>
      <c r="CT153" s="2" t="inlineStr">
        <is>
          <t>den globala Kunming–Montreal-ramen för biologisk mångfald|
Kunming-Montreal-avtalet om biologisk mångfald|
den globala ramen för biologisk mångfald efter 2020</t>
        </is>
      </c>
      <c r="CU153" s="2" t="inlineStr">
        <is>
          <t>3|
3|
3</t>
        </is>
      </c>
      <c r="CV153" s="2" t="inlineStr">
        <is>
          <t xml:space="preserve">|
|
</t>
        </is>
      </c>
      <c r="CW153" t="inlineStr">
        <is>
          <t/>
        </is>
      </c>
    </row>
    <row r="154">
      <c r="A154" s="1" t="str">
        <f>HYPERLINK("https://iate.europa.eu/entry/result/3599480/all", "3599480")</f>
        <v>3599480</v>
      </c>
      <c r="B154" t="inlineStr">
        <is>
          <t>ENVIRONMENT</t>
        </is>
      </c>
      <c r="C154" t="inlineStr">
        <is>
          <t>ENVIRONMENT|natural environment|natural resources;ENVIRONMENT|environmental policy|environmental protection</t>
        </is>
      </c>
      <c r="D154" t="inlineStr">
        <is>
          <t>yes</t>
        </is>
      </c>
      <c r="E154" t="inlineStr">
        <is>
          <t/>
        </is>
      </c>
      <c r="F154" t="inlineStr">
        <is>
          <t/>
        </is>
      </c>
      <c r="G154" t="inlineStr">
        <is>
          <t/>
        </is>
      </c>
      <c r="H154" t="inlineStr">
        <is>
          <t/>
        </is>
      </c>
      <c r="I154" t="inlineStr">
        <is>
          <t/>
        </is>
      </c>
      <c r="J154" t="inlineStr">
        <is>
          <t/>
        </is>
      </c>
      <c r="K154" t="inlineStr">
        <is>
          <t/>
        </is>
      </c>
      <c r="L154" t="inlineStr">
        <is>
          <t/>
        </is>
      </c>
      <c r="M154" t="inlineStr">
        <is>
          <t/>
        </is>
      </c>
      <c r="N154" t="inlineStr">
        <is>
          <t/>
        </is>
      </c>
      <c r="O154" t="inlineStr">
        <is>
          <t/>
        </is>
      </c>
      <c r="P154" t="inlineStr">
        <is>
          <t/>
        </is>
      </c>
      <c r="Q154" t="inlineStr">
        <is>
          <t/>
        </is>
      </c>
      <c r="R154" t="inlineStr">
        <is>
          <t/>
        </is>
      </c>
      <c r="S154" t="inlineStr">
        <is>
          <t/>
        </is>
      </c>
      <c r="T154" t="inlineStr">
        <is>
          <t/>
        </is>
      </c>
      <c r="U154" t="inlineStr">
        <is>
          <t/>
        </is>
      </c>
      <c r="V154" t="inlineStr">
        <is>
          <t/>
        </is>
      </c>
      <c r="W154" t="inlineStr">
        <is>
          <t/>
        </is>
      </c>
      <c r="X154" t="inlineStr">
        <is>
          <t/>
        </is>
      </c>
      <c r="Y154" t="inlineStr">
        <is>
          <t/>
        </is>
      </c>
      <c r="Z154" s="2" t="inlineStr">
        <is>
          <t>North Atlantic Current and Evlanov Seamount Marine Protected Area|
North Atlantic Current and Evlanov Seamount MPA|
NACES MPA</t>
        </is>
      </c>
      <c r="AA154" s="2" t="inlineStr">
        <is>
          <t>3|
3|
3</t>
        </is>
      </c>
      <c r="AB154" s="2" t="inlineStr">
        <is>
          <t xml:space="preserve">|
|
</t>
        </is>
      </c>
      <c r="AC154" t="inlineStr">
        <is>
          <t>a marine area of
near pristine open ocean habitat that provides an important feeding ground for many species of seabirds and encompasses a globally unique location</t>
        </is>
      </c>
      <c r="AD154" t="inlineStr">
        <is>
          <t/>
        </is>
      </c>
      <c r="AE154" t="inlineStr">
        <is>
          <t/>
        </is>
      </c>
      <c r="AF154" t="inlineStr">
        <is>
          <t/>
        </is>
      </c>
      <c r="AG154" t="inlineStr">
        <is>
          <t/>
        </is>
      </c>
      <c r="AH154" t="inlineStr">
        <is>
          <t/>
        </is>
      </c>
      <c r="AI154" t="inlineStr">
        <is>
          <t/>
        </is>
      </c>
      <c r="AJ154" t="inlineStr">
        <is>
          <t/>
        </is>
      </c>
      <c r="AK154" t="inlineStr">
        <is>
          <t/>
        </is>
      </c>
      <c r="AL154" s="2" t="inlineStr">
        <is>
          <t>Pohjois-Atlantin virran ja Evlanov Seamountin merisuojelualue|
NACES- merisuojelualue</t>
        </is>
      </c>
      <c r="AM154" s="2" t="inlineStr">
        <is>
          <t>3|
3</t>
        </is>
      </c>
      <c r="AN154" s="2" t="inlineStr">
        <is>
          <t xml:space="preserve">|
</t>
        </is>
      </c>
      <c r="AO154" t="inlineStr">
        <is>
          <t/>
        </is>
      </c>
      <c r="AP154" t="inlineStr">
        <is>
          <t/>
        </is>
      </c>
      <c r="AQ154" t="inlineStr">
        <is>
          <t/>
        </is>
      </c>
      <c r="AR154" t="inlineStr">
        <is>
          <t/>
        </is>
      </c>
      <c r="AS154" t="inlineStr">
        <is>
          <t/>
        </is>
      </c>
      <c r="AT154" t="inlineStr">
        <is>
          <t/>
        </is>
      </c>
      <c r="AU154" t="inlineStr">
        <is>
          <t/>
        </is>
      </c>
      <c r="AV154" t="inlineStr">
        <is>
          <t/>
        </is>
      </c>
      <c r="AW154" t="inlineStr">
        <is>
          <t/>
        </is>
      </c>
      <c r="AX154" t="inlineStr">
        <is>
          <t/>
        </is>
      </c>
      <c r="AY154" t="inlineStr">
        <is>
          <t/>
        </is>
      </c>
      <c r="AZ154" t="inlineStr">
        <is>
          <t/>
        </is>
      </c>
      <c r="BA154" t="inlineStr">
        <is>
          <t/>
        </is>
      </c>
      <c r="BB154" s="2" t="inlineStr">
        <is>
          <t>Észak-atlanti-áramlat és Jevlanov-fenékhegy védett tengeri terület|
NACES védett tengeri terület</t>
        </is>
      </c>
      <c r="BC154" s="2" t="inlineStr">
        <is>
          <t>3|
3</t>
        </is>
      </c>
      <c r="BD154" s="2" t="inlineStr">
        <is>
          <t xml:space="preserve">|
</t>
        </is>
      </c>
      <c r="BE154" t="inlineStr">
        <is>
          <t>az é. sz. 41-53˚ és a ny. h. 32-42˚ koordináták által határolt, az &lt;a href="https://iate.europa.eu/entry/result/913032/hu" target="_blank"&gt;OSPAR-bizottság&lt;/a&gt; általi, &lt;a href="https://iate.europa.eu/entry/result/784761/hu" target="_blank"&gt;védett tengeri terület&lt;/a&gt;ként történő jegyzékbe vételre kijelölt terület</t>
        </is>
      </c>
      <c r="BF154" s="2" t="inlineStr">
        <is>
          <t>area marina protetta della corrente dell'Atlantico settentrionale e del bacino marittimo di Evlanov</t>
        </is>
      </c>
      <c r="BG154" s="2" t="inlineStr">
        <is>
          <t>3</t>
        </is>
      </c>
      <c r="BH154" s="2" t="inlineStr">
        <is>
          <t>proposed</t>
        </is>
      </c>
      <c r="BI154" t="inlineStr">
        <is>
          <t/>
        </is>
      </c>
      <c r="BJ154" t="inlineStr">
        <is>
          <t/>
        </is>
      </c>
      <c r="BK154" t="inlineStr">
        <is>
          <t/>
        </is>
      </c>
      <c r="BL154" t="inlineStr">
        <is>
          <t/>
        </is>
      </c>
      <c r="BM154" t="inlineStr">
        <is>
          <t/>
        </is>
      </c>
      <c r="BN154" t="inlineStr">
        <is>
          <t/>
        </is>
      </c>
      <c r="BO154" t="inlineStr">
        <is>
          <t/>
        </is>
      </c>
      <c r="BP154" t="inlineStr">
        <is>
          <t/>
        </is>
      </c>
      <c r="BQ154" t="inlineStr">
        <is>
          <t/>
        </is>
      </c>
      <c r="BR154" s="2" t="inlineStr">
        <is>
          <t>Żona Marina Protetta tal-Kurrent tal-Atlantiku tat-Tramuntana u tal-Muntanja Sottomarina Evlanov|
MPA tan-NACES</t>
        </is>
      </c>
      <c r="BS154" s="2" t="inlineStr">
        <is>
          <t>3|
3</t>
        </is>
      </c>
      <c r="BT154" s="2" t="inlineStr">
        <is>
          <t xml:space="preserve">|
</t>
        </is>
      </c>
      <c r="BU154" t="inlineStr">
        <is>
          <t>żona marina ta' ħabitat oċeaniku miftuħ u nadif li jipprovdi post importanti fejn bosta speċijiet ta' għasafar isibu l-ikel f'pożizzjoni globalment unika</t>
        </is>
      </c>
      <c r="BV154" t="inlineStr">
        <is>
          <t/>
        </is>
      </c>
      <c r="BW154" t="inlineStr">
        <is>
          <t/>
        </is>
      </c>
      <c r="BX154" t="inlineStr">
        <is>
          <t/>
        </is>
      </c>
      <c r="BY154" t="inlineStr">
        <is>
          <t/>
        </is>
      </c>
      <c r="BZ154" s="2" t="inlineStr">
        <is>
          <t>chroniony obszar morski Prądu Północnoatlantyckiego i góry podwodnej Jewłanowa|
chroniony obszar morski NACES</t>
        </is>
      </c>
      <c r="CA154" s="2" t="inlineStr">
        <is>
          <t>3|
3</t>
        </is>
      </c>
      <c r="CB154" s="2" t="inlineStr">
        <is>
          <t xml:space="preserve">|
</t>
        </is>
      </c>
      <c r="CC154" t="inlineStr">
        <is>
          <t>unikatowy na globalną skalę obszar morski północnego Atlantyku będący siedliskiem o niemal dziewiczym charakterze na otwartym oceanie; siedlisko to pełni rolę ważnego żerowiska dla wielu gatunków ptaków morskich</t>
        </is>
      </c>
      <c r="CD154" t="inlineStr">
        <is>
          <t/>
        </is>
      </c>
      <c r="CE154" t="inlineStr">
        <is>
          <t/>
        </is>
      </c>
      <c r="CF154" t="inlineStr">
        <is>
          <t/>
        </is>
      </c>
      <c r="CG154" t="inlineStr">
        <is>
          <t/>
        </is>
      </c>
      <c r="CH154" t="inlineStr">
        <is>
          <t/>
        </is>
      </c>
      <c r="CI154" t="inlineStr">
        <is>
          <t/>
        </is>
      </c>
      <c r="CJ154" t="inlineStr">
        <is>
          <t/>
        </is>
      </c>
      <c r="CK154" t="inlineStr">
        <is>
          <t/>
        </is>
      </c>
      <c r="CL154" t="inlineStr">
        <is>
          <t/>
        </is>
      </c>
      <c r="CM154" t="inlineStr">
        <is>
          <t/>
        </is>
      </c>
      <c r="CN154" t="inlineStr">
        <is>
          <t/>
        </is>
      </c>
      <c r="CO154" t="inlineStr">
        <is>
          <t/>
        </is>
      </c>
      <c r="CP154" t="inlineStr">
        <is>
          <t/>
        </is>
      </c>
      <c r="CQ154" t="inlineStr">
        <is>
          <t/>
        </is>
      </c>
      <c r="CR154" t="inlineStr">
        <is>
          <t/>
        </is>
      </c>
      <c r="CS154" t="inlineStr">
        <is>
          <t/>
        </is>
      </c>
      <c r="CT154" t="inlineStr">
        <is>
          <t/>
        </is>
      </c>
      <c r="CU154" t="inlineStr">
        <is>
          <t/>
        </is>
      </c>
      <c r="CV154" t="inlineStr">
        <is>
          <t/>
        </is>
      </c>
      <c r="CW154" t="inlineStr">
        <is>
          <t/>
        </is>
      </c>
    </row>
    <row r="155">
      <c r="A155" s="1" t="str">
        <f>HYPERLINK("https://iate.europa.eu/entry/result/3630473/all", "3630473")</f>
        <v>3630473</v>
      </c>
      <c r="B155" t="inlineStr">
        <is>
          <t>ENVIRONMENT</t>
        </is>
      </c>
      <c r="C155" t="inlineStr">
        <is>
          <t>ENVIRONMENT|natural environment|physical environment|biosphere|biodiversity</t>
        </is>
      </c>
      <c r="D155" t="inlineStr">
        <is>
          <t>yes</t>
        </is>
      </c>
      <c r="E155" t="inlineStr">
        <is>
          <t/>
        </is>
      </c>
      <c r="F155" t="inlineStr">
        <is>
          <t/>
        </is>
      </c>
      <c r="G155" t="inlineStr">
        <is>
          <t/>
        </is>
      </c>
      <c r="H155" t="inlineStr">
        <is>
          <t/>
        </is>
      </c>
      <c r="I155" t="inlineStr">
        <is>
          <t/>
        </is>
      </c>
      <c r="J155" t="inlineStr">
        <is>
          <t/>
        </is>
      </c>
      <c r="K155" t="inlineStr">
        <is>
          <t/>
        </is>
      </c>
      <c r="L155" t="inlineStr">
        <is>
          <t/>
        </is>
      </c>
      <c r="M155" t="inlineStr">
        <is>
          <t/>
        </is>
      </c>
      <c r="N155" t="inlineStr">
        <is>
          <t/>
        </is>
      </c>
      <c r="O155" t="inlineStr">
        <is>
          <t/>
        </is>
      </c>
      <c r="P155" t="inlineStr">
        <is>
          <t/>
        </is>
      </c>
      <c r="Q155" t="inlineStr">
        <is>
          <t/>
        </is>
      </c>
      <c r="R155" t="inlineStr">
        <is>
          <t/>
        </is>
      </c>
      <c r="S155" t="inlineStr">
        <is>
          <t/>
        </is>
      </c>
      <c r="T155" t="inlineStr">
        <is>
          <t/>
        </is>
      </c>
      <c r="U155" t="inlineStr">
        <is>
          <t/>
        </is>
      </c>
      <c r="V155" t="inlineStr">
        <is>
          <t/>
        </is>
      </c>
      <c r="W155" t="inlineStr">
        <is>
          <t/>
        </is>
      </c>
      <c r="X155" t="inlineStr">
        <is>
          <t/>
        </is>
      </c>
      <c r="Y155" t="inlineStr">
        <is>
          <t/>
        </is>
      </c>
      <c r="Z155" s="2" t="inlineStr">
        <is>
          <t>Global Biodiversity Framework Fund|
GBF Fund</t>
        </is>
      </c>
      <c r="AA155" s="2" t="inlineStr">
        <is>
          <t>3|
3</t>
        </is>
      </c>
      <c r="AB155" s="2" t="inlineStr">
        <is>
          <t xml:space="preserve">|
</t>
        </is>
      </c>
      <c r="AC155" t="inlineStr">
        <is>
          <t>Special Trust Fund to support the implementation of the Global Biodiversity Framework,
to complement existing support and scale up financing to ensure its timely
implementation, taking into account the need for adequacy, predictability, and
the timely flow of funds</t>
        </is>
      </c>
      <c r="AD155" t="inlineStr">
        <is>
          <t/>
        </is>
      </c>
      <c r="AE155" t="inlineStr">
        <is>
          <t/>
        </is>
      </c>
      <c r="AF155" t="inlineStr">
        <is>
          <t/>
        </is>
      </c>
      <c r="AG155" t="inlineStr">
        <is>
          <t/>
        </is>
      </c>
      <c r="AH155" t="inlineStr">
        <is>
          <t/>
        </is>
      </c>
      <c r="AI155" t="inlineStr">
        <is>
          <t/>
        </is>
      </c>
      <c r="AJ155" t="inlineStr">
        <is>
          <t/>
        </is>
      </c>
      <c r="AK155" t="inlineStr">
        <is>
          <t/>
        </is>
      </c>
      <c r="AL155" t="inlineStr">
        <is>
          <t/>
        </is>
      </c>
      <c r="AM155" t="inlineStr">
        <is>
          <t/>
        </is>
      </c>
      <c r="AN155" t="inlineStr">
        <is>
          <t/>
        </is>
      </c>
      <c r="AO155" t="inlineStr">
        <is>
          <t/>
        </is>
      </c>
      <c r="AP155" s="2" t="inlineStr">
        <is>
          <t>Fonds du cadre mondial de la biodiversité de Kunming-Montréal|
Fonds du cadre mondial de la biodiversité</t>
        </is>
      </c>
      <c r="AQ155" s="2" t="inlineStr">
        <is>
          <t>3|
3</t>
        </is>
      </c>
      <c r="AR155" s="2" t="inlineStr">
        <is>
          <t xml:space="preserve">|
</t>
        </is>
      </c>
      <c r="AS155" t="inlineStr">
        <is>
          <t>fonds d'affectation spéciale destiné à soutenir la mise en œuvre du cadre mondial de la biodiversité de Kunming-Montréal</t>
        </is>
      </c>
      <c r="AT155" t="inlineStr">
        <is>
          <t/>
        </is>
      </c>
      <c r="AU155" t="inlineStr">
        <is>
          <t/>
        </is>
      </c>
      <c r="AV155" t="inlineStr">
        <is>
          <t/>
        </is>
      </c>
      <c r="AW155" t="inlineStr">
        <is>
          <t/>
        </is>
      </c>
      <c r="AX155" t="inlineStr">
        <is>
          <t/>
        </is>
      </c>
      <c r="AY155" t="inlineStr">
        <is>
          <t/>
        </is>
      </c>
      <c r="AZ155" t="inlineStr">
        <is>
          <t/>
        </is>
      </c>
      <c r="BA155" t="inlineStr">
        <is>
          <t/>
        </is>
      </c>
      <c r="BB155" t="inlineStr">
        <is>
          <t/>
        </is>
      </c>
      <c r="BC155" t="inlineStr">
        <is>
          <t/>
        </is>
      </c>
      <c r="BD155" t="inlineStr">
        <is>
          <t/>
        </is>
      </c>
      <c r="BE155" t="inlineStr">
        <is>
          <t/>
        </is>
      </c>
      <c r="BF155" t="inlineStr">
        <is>
          <t/>
        </is>
      </c>
      <c r="BG155" t="inlineStr">
        <is>
          <t/>
        </is>
      </c>
      <c r="BH155" t="inlineStr">
        <is>
          <t/>
        </is>
      </c>
      <c r="BI155" t="inlineStr">
        <is>
          <t/>
        </is>
      </c>
      <c r="BJ155" t="inlineStr">
        <is>
          <t/>
        </is>
      </c>
      <c r="BK155" t="inlineStr">
        <is>
          <t/>
        </is>
      </c>
      <c r="BL155" t="inlineStr">
        <is>
          <t/>
        </is>
      </c>
      <c r="BM155" t="inlineStr">
        <is>
          <t/>
        </is>
      </c>
      <c r="BN155" t="inlineStr">
        <is>
          <t/>
        </is>
      </c>
      <c r="BO155" t="inlineStr">
        <is>
          <t/>
        </is>
      </c>
      <c r="BP155" t="inlineStr">
        <is>
          <t/>
        </is>
      </c>
      <c r="BQ155" t="inlineStr">
        <is>
          <t/>
        </is>
      </c>
      <c r="BR155" t="inlineStr">
        <is>
          <t/>
        </is>
      </c>
      <c r="BS155" t="inlineStr">
        <is>
          <t/>
        </is>
      </c>
      <c r="BT155" t="inlineStr">
        <is>
          <t/>
        </is>
      </c>
      <c r="BU155" t="inlineStr">
        <is>
          <t/>
        </is>
      </c>
      <c r="BV155" t="inlineStr">
        <is>
          <t/>
        </is>
      </c>
      <c r="BW155" t="inlineStr">
        <is>
          <t/>
        </is>
      </c>
      <c r="BX155" t="inlineStr">
        <is>
          <t/>
        </is>
      </c>
      <c r="BY155" t="inlineStr">
        <is>
          <t/>
        </is>
      </c>
      <c r="BZ155" s="2" t="inlineStr">
        <is>
          <t>Fundusz na rzecz Globalnych Ram Różnorodności Biologicznej</t>
        </is>
      </c>
      <c r="CA155" s="2" t="inlineStr">
        <is>
          <t>3</t>
        </is>
      </c>
      <c r="CB155" s="2" t="inlineStr">
        <is>
          <t/>
        </is>
      </c>
      <c r="CC155" t="inlineStr">
        <is>
          <t/>
        </is>
      </c>
      <c r="CD155" t="inlineStr">
        <is>
          <t/>
        </is>
      </c>
      <c r="CE155" t="inlineStr">
        <is>
          <t/>
        </is>
      </c>
      <c r="CF155" t="inlineStr">
        <is>
          <t/>
        </is>
      </c>
      <c r="CG155" t="inlineStr">
        <is>
          <t/>
        </is>
      </c>
      <c r="CH155" t="inlineStr">
        <is>
          <t/>
        </is>
      </c>
      <c r="CI155" t="inlineStr">
        <is>
          <t/>
        </is>
      </c>
      <c r="CJ155" t="inlineStr">
        <is>
          <t/>
        </is>
      </c>
      <c r="CK155" t="inlineStr">
        <is>
          <t/>
        </is>
      </c>
      <c r="CL155" t="inlineStr">
        <is>
          <t/>
        </is>
      </c>
      <c r="CM155" t="inlineStr">
        <is>
          <t/>
        </is>
      </c>
      <c r="CN155" t="inlineStr">
        <is>
          <t/>
        </is>
      </c>
      <c r="CO155" t="inlineStr">
        <is>
          <t/>
        </is>
      </c>
      <c r="CP155" t="inlineStr">
        <is>
          <t/>
        </is>
      </c>
      <c r="CQ155" t="inlineStr">
        <is>
          <t/>
        </is>
      </c>
      <c r="CR155" t="inlineStr">
        <is>
          <t/>
        </is>
      </c>
      <c r="CS155" t="inlineStr">
        <is>
          <t/>
        </is>
      </c>
      <c r="CT155" t="inlineStr">
        <is>
          <t/>
        </is>
      </c>
      <c r="CU155" t="inlineStr">
        <is>
          <t/>
        </is>
      </c>
      <c r="CV155" t="inlineStr">
        <is>
          <t/>
        </is>
      </c>
      <c r="CW155" t="inlineStr">
        <is>
          <t/>
        </is>
      </c>
    </row>
    <row r="156">
      <c r="A156" s="1" t="str">
        <f>HYPERLINK("https://iate.europa.eu/entry/result/3533300/all", "3533300")</f>
        <v>3533300</v>
      </c>
      <c r="B156" t="inlineStr">
        <is>
          <t>ENERGY</t>
        </is>
      </c>
      <c r="C156" t="inlineStr">
        <is>
          <t>ENERGY|energy policy|energy policy</t>
        </is>
      </c>
      <c r="D156" t="inlineStr">
        <is>
          <t>yes</t>
        </is>
      </c>
      <c r="E156" t="inlineStr">
        <is>
          <t/>
        </is>
      </c>
      <c r="F156" s="2" t="inlineStr">
        <is>
          <t>зелен покрив</t>
        </is>
      </c>
      <c r="G156" s="2" t="inlineStr">
        <is>
          <t>3</t>
        </is>
      </c>
      <c r="H156" s="2" t="inlineStr">
        <is>
          <t/>
        </is>
      </c>
      <c r="I156" t="inlineStr">
        <is>
          <t>Покрив на сграда, който е частично или изцяло покрит със засята със семена почва и растителност, разположена върху водонепроницаем слой.</t>
        </is>
      </c>
      <c r="J156" s="2" t="inlineStr">
        <is>
          <t>zelená střecha</t>
        </is>
      </c>
      <c r="K156" s="2" t="inlineStr">
        <is>
          <t>3</t>
        </is>
      </c>
      <c r="L156" s="2" t="inlineStr">
        <is>
          <t/>
        </is>
      </c>
      <c r="M156" t="inlineStr">
        <is>
          <t>střecha budovy, která je částečně nebo úplně pokrytá osetou půdou s vegetací na hydroizolační membráně</t>
        </is>
      </c>
      <c r="N156" s="2" t="inlineStr">
        <is>
          <t>grønt tag</t>
        </is>
      </c>
      <c r="O156" s="2" t="inlineStr">
        <is>
          <t>3</t>
        </is>
      </c>
      <c r="P156" s="2" t="inlineStr">
        <is>
          <t/>
        </is>
      </c>
      <c r="Q156" t="inlineStr">
        <is>
          <t>tag på bygning, som er helt eller delvist dækket af vækstlag og vegetation, og som er lagt oven på en vandtæt membran</t>
        </is>
      </c>
      <c r="R156" s="2" t="inlineStr">
        <is>
          <t>Gründach|
Dachbegrünung</t>
        </is>
      </c>
      <c r="S156" s="2" t="inlineStr">
        <is>
          <t>3|
2</t>
        </is>
      </c>
      <c r="T156" s="2" t="inlineStr">
        <is>
          <t xml:space="preserve">|
</t>
        </is>
      </c>
      <c r="U156" t="inlineStr">
        <is>
          <t>Dach eines Gebäudes, das ganz oder teilweise über einer wasserdichten Membran mit Erde, Pflanzensamen und Vegetation bedeckt ist</t>
        </is>
      </c>
      <c r="V156" s="2" t="inlineStr">
        <is>
          <t>πράσινη στέγη</t>
        </is>
      </c>
      <c r="W156" s="2" t="inlineStr">
        <is>
          <t>3</t>
        </is>
      </c>
      <c r="X156" s="2" t="inlineStr">
        <is>
          <t/>
        </is>
      </c>
      <c r="Y156" t="inlineStr">
        <is>
          <t>στέγη κτιρίου η οποία καλύπτεται μερικώς ή πλήρως από χώμα και φυτά που έχουν σπαρεί πάνω σε υδατοστεγή μεμβράνη.</t>
        </is>
      </c>
      <c r="Z156" s="2" t="inlineStr">
        <is>
          <t>green roof</t>
        </is>
      </c>
      <c r="AA156" s="2" t="inlineStr">
        <is>
          <t>3</t>
        </is>
      </c>
      <c r="AB156" s="2" t="inlineStr">
        <is>
          <t/>
        </is>
      </c>
      <c r="AC156" t="inlineStr">
        <is>
          <t>Roof of a building that is partially or completely covered with seeded soil and vegetation laid over a waterproofing membrane.</t>
        </is>
      </c>
      <c r="AD156" s="2" t="inlineStr">
        <is>
          <t>techo verde</t>
        </is>
      </c>
      <c r="AE156" s="2" t="inlineStr">
        <is>
          <t>3</t>
        </is>
      </c>
      <c r="AF156" s="2" t="inlineStr">
        <is>
          <t/>
        </is>
      </c>
      <c r="AG156" t="inlineStr">
        <is>
          <t>techo de un edificio parcial o totalmente cubierto de tierra con semillas y vegetación que se extiende sobre una membrana impermeable</t>
        </is>
      </c>
      <c r="AH156" s="2" t="inlineStr">
        <is>
          <t>haljaskatus|
murukatus</t>
        </is>
      </c>
      <c r="AI156" s="2" t="inlineStr">
        <is>
          <t>3|
3</t>
        </is>
      </c>
      <c r="AJ156" s="2" t="inlineStr">
        <is>
          <t xml:space="preserve">|
</t>
        </is>
      </c>
      <c r="AK156" t="inlineStr">
        <is>
          <t>hoone katus, mis on osaliselt või täielikult kaetud veekindlale membraanile paigaldatud mullaga, kuhu on külvatud seemned, ja mis on kaetud taimestikuga</t>
        </is>
      </c>
      <c r="AL156" s="2" t="inlineStr">
        <is>
          <t>viherkatto</t>
        </is>
      </c>
      <c r="AM156" s="2" t="inlineStr">
        <is>
          <t>2</t>
        </is>
      </c>
      <c r="AN156" s="2" t="inlineStr">
        <is>
          <t/>
        </is>
      </c>
      <c r="AO156" t="inlineStr">
        <is>
          <t>rakennuksen katto, jonka osalle tai koko alalle on levitetty maakerros vedeneristyskalvon päälle ja kylvetty kasveja</t>
        </is>
      </c>
      <c r="AP156" s="2" t="inlineStr">
        <is>
          <t>toiture végétale</t>
        </is>
      </c>
      <c r="AQ156" s="2" t="inlineStr">
        <is>
          <t>3</t>
        </is>
      </c>
      <c r="AR156" s="2" t="inlineStr">
        <is>
          <t/>
        </is>
      </c>
      <c r="AS156" t="inlineStr">
        <is>
          <t>toit d'un bâtiment couvert entièrement ou partiellement de terre ensemencée et d'une végétation posées sur une membrane d'étanchéité</t>
        </is>
      </c>
      <c r="AT156" t="inlineStr">
        <is>
          <t/>
        </is>
      </c>
      <c r="AU156" t="inlineStr">
        <is>
          <t/>
        </is>
      </c>
      <c r="AV156" t="inlineStr">
        <is>
          <t/>
        </is>
      </c>
      <c r="AW156" t="inlineStr">
        <is>
          <t/>
        </is>
      </c>
      <c r="AX156" t="inlineStr">
        <is>
          <t/>
        </is>
      </c>
      <c r="AY156" t="inlineStr">
        <is>
          <t/>
        </is>
      </c>
      <c r="AZ156" t="inlineStr">
        <is>
          <t/>
        </is>
      </c>
      <c r="BA156" t="inlineStr">
        <is>
          <t/>
        </is>
      </c>
      <c r="BB156" t="inlineStr">
        <is>
          <t/>
        </is>
      </c>
      <c r="BC156" t="inlineStr">
        <is>
          <t/>
        </is>
      </c>
      <c r="BD156" t="inlineStr">
        <is>
          <t/>
        </is>
      </c>
      <c r="BE156" t="inlineStr">
        <is>
          <t/>
        </is>
      </c>
      <c r="BF156" s="2" t="inlineStr">
        <is>
          <t>tetto verde</t>
        </is>
      </c>
      <c r="BG156" s="2" t="inlineStr">
        <is>
          <t>3</t>
        </is>
      </c>
      <c r="BH156" s="2" t="inlineStr">
        <is>
          <t/>
        </is>
      </c>
      <c r="BI156" t="inlineStr">
        <is>
          <t>tetto di edificio coperto in tutto o in parte di terriccio e vegetazione ivi seminata trattenuti da una membrana impermeabile</t>
        </is>
      </c>
      <c r="BJ156" s="2" t="inlineStr">
        <is>
          <t>žaliasis stogas</t>
        </is>
      </c>
      <c r="BK156" s="2" t="inlineStr">
        <is>
          <t>3</t>
        </is>
      </c>
      <c r="BL156" s="2" t="inlineStr">
        <is>
          <t/>
        </is>
      </c>
      <c r="BM156" t="inlineStr">
        <is>
          <t>pastato stogas, kurio dalį ar visą plotą dengia augalai, pasodinti į dirvožemį, po kuriuo yra vandeniui nepralaidi plėvelė</t>
        </is>
      </c>
      <c r="BN156" t="inlineStr">
        <is>
          <t/>
        </is>
      </c>
      <c r="BO156" t="inlineStr">
        <is>
          <t/>
        </is>
      </c>
      <c r="BP156" t="inlineStr">
        <is>
          <t/>
        </is>
      </c>
      <c r="BQ156" t="inlineStr">
        <is>
          <t/>
        </is>
      </c>
      <c r="BR156" s="2" t="inlineStr">
        <is>
          <t>bejt aħdar</t>
        </is>
      </c>
      <c r="BS156" s="2" t="inlineStr">
        <is>
          <t>3</t>
        </is>
      </c>
      <c r="BT156" s="2" t="inlineStr">
        <is>
          <t/>
        </is>
      </c>
      <c r="BU156" t="inlineStr">
        <is>
          <t>il-bejt ta' bini li jkun kopert parzjalment jew kompletament b'ħamrija miżrugħa u b'veġetazzjoni mifruxa fuq membrana impermeabbli</t>
        </is>
      </c>
      <c r="BV156" s="2" t="inlineStr">
        <is>
          <t>groendak|
groen dak</t>
        </is>
      </c>
      <c r="BW156" s="2" t="inlineStr">
        <is>
          <t>3|
3</t>
        </is>
      </c>
      <c r="BX156" s="2" t="inlineStr">
        <is>
          <t xml:space="preserve">|
</t>
        </is>
      </c>
      <c r="BY156" t="inlineStr">
        <is>
          <t>plat of hellend dak met begroeiing; vegetatiedak</t>
        </is>
      </c>
      <c r="BZ156" s="2" t="inlineStr">
        <is>
          <t>dach zielony</t>
        </is>
      </c>
      <c r="CA156" s="2" t="inlineStr">
        <is>
          <t>3</t>
        </is>
      </c>
      <c r="CB156" s="2" t="inlineStr">
        <is>
          <t/>
        </is>
      </c>
      <c r="CC156" t="inlineStr">
        <is>
          <t>dach, na którym dzięki odpowiedniej budowie jest możliwe zakładanie trawników, uprawa bylin, krzewów, nawet niewielkich drzew</t>
        </is>
      </c>
      <c r="CD156" s="2" t="inlineStr">
        <is>
          <t>cobertura ajardinada|
telhado verde</t>
        </is>
      </c>
      <c r="CE156" s="2" t="inlineStr">
        <is>
          <t>3|
3</t>
        </is>
      </c>
      <c r="CF156" s="2" t="inlineStr">
        <is>
          <t xml:space="preserve">|
</t>
        </is>
      </c>
      <c r="CG156" t="inlineStr">
        <is>
          <t>cobertura de um edifício revestida, no todo ou em parte, com terra e vegetação sobre uma membranaimpermeável</t>
        </is>
      </c>
      <c r="CH156" s="2" t="inlineStr">
        <is>
          <t>acoperiș verde, acoperiș ecologic sădit</t>
        </is>
      </c>
      <c r="CI156" s="2" t="inlineStr">
        <is>
          <t>3</t>
        </is>
      </c>
      <c r="CJ156" s="2" t="inlineStr">
        <is>
          <t/>
        </is>
      </c>
      <c r="CK156" t="inlineStr">
        <is>
          <t>acoperișul unei clădiri parțial sau complet învelit cu sol și vegetație așezate peste o membrană impermeabilă</t>
        </is>
      </c>
      <c r="CL156" s="2" t="inlineStr">
        <is>
          <t>vegetačná strecha</t>
        </is>
      </c>
      <c r="CM156" s="2" t="inlineStr">
        <is>
          <t>3</t>
        </is>
      </c>
      <c r="CN156" s="2" t="inlineStr">
        <is>
          <t/>
        </is>
      </c>
      <c r="CO156" t="inlineStr">
        <is>
          <t>strecha budovy, ktorá je úplne alebo čiastočne pokrytá vodotesnou vrstvou a substrátom so sadivom a vegetáciou</t>
        </is>
      </c>
      <c r="CP156" s="2" t="inlineStr">
        <is>
          <t>zelena streha</t>
        </is>
      </c>
      <c r="CQ156" s="2" t="inlineStr">
        <is>
          <t>3</t>
        </is>
      </c>
      <c r="CR156" s="2" t="inlineStr">
        <is>
          <t/>
        </is>
      </c>
      <c r="CS156" t="inlineStr">
        <is>
          <t/>
        </is>
      </c>
      <c r="CT156" s="2" t="inlineStr">
        <is>
          <t>grönt tak</t>
        </is>
      </c>
      <c r="CU156" s="2" t="inlineStr">
        <is>
          <t>3</t>
        </is>
      </c>
      <c r="CV156" s="2" t="inlineStr">
        <is>
          <t/>
        </is>
      </c>
      <c r="CW156" t="inlineStr">
        <is>
          <t>olika vegetationsuppbyggnader på tak eller tak med levande växtlighet som takbeläggning</t>
        </is>
      </c>
    </row>
    <row r="157">
      <c r="A157" s="1" t="str">
        <f>HYPERLINK("https://iate.europa.eu/entry/result/1620825/all", "1620825")</f>
        <v>1620825</v>
      </c>
      <c r="B157" t="inlineStr">
        <is>
          <t>AGRICULTURE, FORESTRY AND FISHERIES</t>
        </is>
      </c>
      <c r="C157" t="inlineStr">
        <is>
          <t>AGRICULTURE, FORESTRY AND FISHERIES|forestry|forest</t>
        </is>
      </c>
      <c r="D157" t="inlineStr">
        <is>
          <t>yes</t>
        </is>
      </c>
      <c r="E157" t="inlineStr">
        <is>
          <t/>
        </is>
      </c>
      <c r="F157" s="2" t="inlineStr">
        <is>
          <t>покритие от дървесни корони</t>
        </is>
      </c>
      <c r="G157" s="2" t="inlineStr">
        <is>
          <t>3</t>
        </is>
      </c>
      <c r="H157" s="2" t="inlineStr">
        <is>
          <t/>
        </is>
      </c>
      <c r="I157" t="inlineStr">
        <is>
          <t>Делът от определена площ, който е покрит с дървесни корони, изразен като процент.</t>
        </is>
      </c>
      <c r="J157" s="2" t="inlineStr">
        <is>
          <t>korunový zápoj</t>
        </is>
      </c>
      <c r="K157" s="2" t="inlineStr">
        <is>
          <t>3</t>
        </is>
      </c>
      <c r="L157" s="2" t="inlineStr">
        <is>
          <t/>
        </is>
      </c>
      <c r="M157" t="inlineStr">
        <is>
          <t>poměrná část stanovené oblasti, která je pokryta vertikální projekcí ploch vymezených obvodem korun stromů, vyjádřená jako procentní podíl</t>
        </is>
      </c>
      <c r="N157" s="2" t="inlineStr">
        <is>
          <t>kroneslutning</t>
        </is>
      </c>
      <c r="O157" s="2" t="inlineStr">
        <is>
          <t>3</t>
        </is>
      </c>
      <c r="P157" s="2" t="inlineStr">
        <is>
          <t/>
        </is>
      </c>
      <c r="Q157" t="inlineStr">
        <is>
          <t/>
        </is>
      </c>
      <c r="R157" s="2" t="inlineStr">
        <is>
          <t>Beschirmung|
Kronenschluss</t>
        </is>
      </c>
      <c r="S157" s="2" t="inlineStr">
        <is>
          <t>3|
3</t>
        </is>
      </c>
      <c r="T157" s="2" t="inlineStr">
        <is>
          <t xml:space="preserve">|
</t>
        </is>
      </c>
      <c r="U157" t="inlineStr">
        <is>
          <t>Zeitpunkt, in dem ein Kronenschlussgrad erreicht wird bei dem die Kronen benachbarter Bäume sich gerade berühren</t>
        </is>
      </c>
      <c r="V157" s="2" t="inlineStr">
        <is>
          <t>κωμοστέγη,δασοκάλυψις|
περιορισμός διακένου</t>
        </is>
      </c>
      <c r="W157" s="2" t="inlineStr">
        <is>
          <t>3|
3</t>
        </is>
      </c>
      <c r="X157" s="2" t="inlineStr">
        <is>
          <t xml:space="preserve">|
</t>
        </is>
      </c>
      <c r="Y157" t="inlineStr">
        <is>
          <t/>
        </is>
      </c>
      <c r="Z157" s="2" t="inlineStr">
        <is>
          <t>canopy cover|
crown cover</t>
        </is>
      </c>
      <c r="AA157" s="2" t="inlineStr">
        <is>
          <t>3|
3</t>
        </is>
      </c>
      <c r="AB157" s="2" t="inlineStr">
        <is>
          <t xml:space="preserve">|
</t>
        </is>
      </c>
      <c r="AC157" t="inlineStr">
        <is>
          <t>percentage of the ground covered by a vertical projection of the outermost perimeter of the natural spread of the foliage of plants</t>
        </is>
      </c>
      <c r="AD157" s="2" t="inlineStr">
        <is>
          <t>cubierta forestal|
cierre de cubierta forestal|
cubierta de copas|
vuelo</t>
        </is>
      </c>
      <c r="AE157" s="2" t="inlineStr">
        <is>
          <t>3|
3|
3|
3</t>
        </is>
      </c>
      <c r="AF157" s="2" t="inlineStr">
        <is>
          <t xml:space="preserve">|
|
|
</t>
        </is>
      </c>
      <c r="AG157" t="inlineStr">
        <is>
          <t>Proporción, expresada en porcentaje, en que una determinada superficie se encuentre cubierta de copas de árboles.</t>
        </is>
      </c>
      <c r="AH157" s="2" t="inlineStr">
        <is>
          <t>võrastiku liitus</t>
        </is>
      </c>
      <c r="AI157" s="2" t="inlineStr">
        <is>
          <t>3</t>
        </is>
      </c>
      <c r="AJ157" s="2" t="inlineStr">
        <is>
          <t/>
        </is>
      </c>
      <c r="AK157" t="inlineStr">
        <is>
          <t/>
        </is>
      </c>
      <c r="AL157" s="2" t="inlineStr">
        <is>
          <t>latvuspeittävyys|
latvuspeitto</t>
        </is>
      </c>
      <c r="AM157" s="2" t="inlineStr">
        <is>
          <t>3|
3</t>
        </is>
      </c>
      <c r="AN157" s="2" t="inlineStr">
        <is>
          <t xml:space="preserve">|
</t>
        </is>
      </c>
      <c r="AO157" t="inlineStr">
        <is>
          <t>tietyn alueen osa, joka on puiden latvustojen peittämä ja joka ilmaistaan prosenttilukuna</t>
        </is>
      </c>
      <c r="AP157" s="2" t="inlineStr">
        <is>
          <t>couvert|
fermeture du couvert|
ombrage</t>
        </is>
      </c>
      <c r="AQ157" s="2" t="inlineStr">
        <is>
          <t>3|
3|
3</t>
        </is>
      </c>
      <c r="AR157" s="2" t="inlineStr">
        <is>
          <t xml:space="preserve">|
|
</t>
        </is>
      </c>
      <c r="AS157" t="inlineStr">
        <is>
          <t>écran formé par l'ensemble plus ou moins continu des branches et du feuillage des arbres et autres plantes ligneuses d'un peuplement végétal, et notamment d'un peuplement forestier; phénomène de la réduction progressive des espaces libres entre les cimes qui se produit au cours de l'évolution d'un peuplement</t>
        </is>
      </c>
      <c r="AT157" s="2" t="inlineStr">
        <is>
          <t>ceannbhrat|
ceannbhrat duilliúir</t>
        </is>
      </c>
      <c r="AU157" s="2" t="inlineStr">
        <is>
          <t>3|
3</t>
        </is>
      </c>
      <c r="AV157" s="2" t="inlineStr">
        <is>
          <t xml:space="preserve">|
</t>
        </is>
      </c>
      <c r="AW157" t="inlineStr">
        <is>
          <t/>
        </is>
      </c>
      <c r="AX157" t="inlineStr">
        <is>
          <t/>
        </is>
      </c>
      <c r="AY157" t="inlineStr">
        <is>
          <t/>
        </is>
      </c>
      <c r="AZ157" t="inlineStr">
        <is>
          <t/>
        </is>
      </c>
      <c r="BA157" t="inlineStr">
        <is>
          <t/>
        </is>
      </c>
      <c r="BB157" s="2" t="inlineStr">
        <is>
          <t>lombkorona-borítás|
lombkorona-borítottság|
záródás</t>
        </is>
      </c>
      <c r="BC157" s="2" t="inlineStr">
        <is>
          <t>3|
3|
3</t>
        </is>
      </c>
      <c r="BD157" s="2" t="inlineStr">
        <is>
          <t>|
|
admitted</t>
        </is>
      </c>
      <c r="BE157" t="inlineStr">
        <is>
          <t>az erdőrészlet teljes területe és a lombkorona vertikális vetítése során fedett terület viszonyából adódó területarány</t>
        </is>
      </c>
      <c r="BF157" s="2" t="inlineStr">
        <is>
          <t>copertura|
chiusura della copertura</t>
        </is>
      </c>
      <c r="BG157" s="2" t="inlineStr">
        <is>
          <t>3|
3</t>
        </is>
      </c>
      <c r="BH157" s="2" t="inlineStr">
        <is>
          <t xml:space="preserve">|
</t>
        </is>
      </c>
      <c r="BI157" t="inlineStr">
        <is>
          <t>il tetto o baldacchino formato dall'insieme delle chiomedegli alberi di un popolamento forestale, sia accostandosi ed intersecandosi reciprocamente sia sovrapponendosi a diverse altezze, che copre il terreno in modo più o meno completo; la progressiva riduzione degli spazi vuoti man mano che le chiome si espandono lateralmente, per cui aumenta il grado di copertura</t>
        </is>
      </c>
      <c r="BJ157" s="2" t="inlineStr">
        <is>
          <t>lajų danga|
lajos danga</t>
        </is>
      </c>
      <c r="BK157" s="2" t="inlineStr">
        <is>
          <t>3|
3</t>
        </is>
      </c>
      <c r="BL157" s="2" t="inlineStr">
        <is>
          <t>|
admitted</t>
        </is>
      </c>
      <c r="BM157" t="inlineStr">
        <is>
          <t>nustatytos vietovės dalis, kurią dengia medžių lajų perimetro vertikali projekcija, išreikšta procentais</t>
        </is>
      </c>
      <c r="BN157" s="2" t="inlineStr">
        <is>
          <t>vainaga projekcija</t>
        </is>
      </c>
      <c r="BO157" s="2" t="inlineStr">
        <is>
          <t>3</t>
        </is>
      </c>
      <c r="BP157" s="2" t="inlineStr">
        <is>
          <t/>
        </is>
      </c>
      <c r="BQ157" t="inlineStr">
        <is>
          <t>Noteiktas teritorijas daļa, ko sedz koku vainagi, izteikta procentos</t>
        </is>
      </c>
      <c r="BR157" s="2" t="inlineStr">
        <is>
          <t>kopertura ta' qċaċet</t>
        </is>
      </c>
      <c r="BS157" s="2" t="inlineStr">
        <is>
          <t>3</t>
        </is>
      </c>
      <c r="BT157" s="2" t="inlineStr">
        <is>
          <t/>
        </is>
      </c>
      <c r="BU157" t="inlineStr">
        <is>
          <t>is-sehem minn żona fissa li jkun kopert mill-qċaċet tas-siġar, mogħti bħala perċentwal</t>
        </is>
      </c>
      <c r="BV157" s="2" t="inlineStr">
        <is>
          <t>kroonbedekking</t>
        </is>
      </c>
      <c r="BW157" s="2" t="inlineStr">
        <is>
          <t>3</t>
        </is>
      </c>
      <c r="BX157" s="2" t="inlineStr">
        <is>
          <t/>
        </is>
      </c>
      <c r="BY157" t="inlineStr">
        <is>
          <t>verhouding tussen de totale oppervlakte van de loodrechte projectie van de kronen van de bomen in de kroonlaag (binnen de steekproefcirkel) en de oppervlakte van de steekproefcirkel</t>
        </is>
      </c>
      <c r="BZ157" s="2" t="inlineStr">
        <is>
          <t>zwarcie drzewostanu</t>
        </is>
      </c>
      <c r="CA157" s="2" t="inlineStr">
        <is>
          <t>3</t>
        </is>
      </c>
      <c r="CB157" s="2" t="inlineStr">
        <is>
          <t/>
        </is>
      </c>
      <c r="CC157" t="inlineStr">
        <is>
          <t>rodzaj i stopień wypełnienia przestrzeni przez korony drzew w drzewostanie</t>
        </is>
      </c>
      <c r="CD157" s="2" t="inlineStr">
        <is>
          <t>coberto florestal|
fechamento do andar das copas</t>
        </is>
      </c>
      <c r="CE157" s="2" t="inlineStr">
        <is>
          <t>3|
3</t>
        </is>
      </c>
      <c r="CF157" s="2" t="inlineStr">
        <is>
          <t xml:space="preserve">|
</t>
        </is>
      </c>
      <c r="CG157" t="inlineStr">
        <is>
          <t/>
        </is>
      </c>
      <c r="CH157" s="2" t="inlineStr">
        <is>
          <t>acoperire a coronamentului|
indice de acoperire</t>
        </is>
      </c>
      <c r="CI157" s="2" t="inlineStr">
        <is>
          <t>3|
3</t>
        </is>
      </c>
      <c r="CJ157" s="2" t="inlineStr">
        <is>
          <t xml:space="preserve">|
</t>
        </is>
      </c>
      <c r="CK157" t="inlineStr">
        <is>
          <t/>
        </is>
      </c>
      <c r="CL157" s="2" t="inlineStr">
        <is>
          <t>korunový zápoj</t>
        </is>
      </c>
      <c r="CM157" s="2" t="inlineStr">
        <is>
          <t>3</t>
        </is>
      </c>
      <c r="CN157" s="2" t="inlineStr">
        <is>
          <t/>
        </is>
      </c>
      <c r="CO157" t="inlineStr">
        <is>
          <t>podiel pevnej plochy, ktorá je pokrytá korunami stromov, vyjadrenej v percentách</t>
        </is>
      </c>
      <c r="CP157" s="2" t="inlineStr">
        <is>
          <t>zastornost</t>
        </is>
      </c>
      <c r="CQ157" s="2" t="inlineStr">
        <is>
          <t>3</t>
        </is>
      </c>
      <c r="CR157" s="2" t="inlineStr">
        <is>
          <t/>
        </is>
      </c>
      <c r="CS157" t="inlineStr">
        <is>
          <t>&lt;div&gt;delež določenega območja, ki je prekrito z vertikalno projekcijo obsega drevesnih krošenj, izražen v odstotkih&lt;br&gt;&lt;/div&gt;</t>
        </is>
      </c>
      <c r="CT157" s="2" t="inlineStr">
        <is>
          <t>kronslutenhet|
krontäckning|
kronslutning|
krontak</t>
        </is>
      </c>
      <c r="CU157" s="2" t="inlineStr">
        <is>
          <t>3|
2|
3|
3</t>
        </is>
      </c>
      <c r="CV157" s="2" t="inlineStr">
        <is>
          <t xml:space="preserve">|
|
|
</t>
        </is>
      </c>
      <c r="CW157" t="inlineStr">
        <is>
          <t>den andel av ett visst område som är täckt av den vertikala projektionen av trädkronors omkrets, uttryckt i procent</t>
        </is>
      </c>
    </row>
    <row r="158">
      <c r="A158" s="1" t="str">
        <f>HYPERLINK("https://iate.europa.eu/entry/result/897482/all", "897482")</f>
        <v>897482</v>
      </c>
      <c r="B158" t="inlineStr">
        <is>
          <t>ENVIRONMENT</t>
        </is>
      </c>
      <c r="C158" t="inlineStr">
        <is>
          <t>ENVIRONMENT|environmental policy|climate change policy;ENVIRONMENT|deterioration of the environment|nuisance|pollutant|atmospheric pollutant|greenhouse gas</t>
        </is>
      </c>
      <c r="D158" t="inlineStr">
        <is>
          <t>yes</t>
        </is>
      </c>
      <c r="E158" t="inlineStr">
        <is>
          <t/>
        </is>
      </c>
      <c r="F158" s="2" t="inlineStr">
        <is>
          <t>въглероден поглътител|
поглътител на въглерод|
поглътител на CO&lt;sub&gt;2&lt;/sub&gt;|
поглътител</t>
        </is>
      </c>
      <c r="G158" s="2" t="inlineStr">
        <is>
          <t>3|
3|
3|
3</t>
        </is>
      </c>
      <c r="H158" s="2" t="inlineStr">
        <is>
          <t xml:space="preserve">|
|
|
</t>
        </is>
      </c>
      <c r="I158" t="inlineStr">
        <is>
          <t>естествени или създадени от човека системи за поглъщане на въглеродния диоксид от атмосферата и/или складирането му</t>
        </is>
      </c>
      <c r="J158" s="2" t="inlineStr">
        <is>
          <t>propad uhlíku|
propad oxidu uhličitého|
propad|
jímka uhlíku</t>
        </is>
      </c>
      <c r="K158" s="2" t="inlineStr">
        <is>
          <t>4|
3|
3|
3</t>
        </is>
      </c>
      <c r="L158" s="2" t="inlineStr">
        <is>
          <t xml:space="preserve">|
|
|
</t>
        </is>
      </c>
      <c r="M158" t="inlineStr">
        <is>
          <t>přírodní nebo umělý proces, činnost či mechanismus, obvykle les, oceán nebo jiné přírodní prostředí, které pohlcují uhlík, a tak jej odstraňují z atmosféry</t>
        </is>
      </c>
      <c r="N158" s="2" t="inlineStr">
        <is>
          <t>kulstofdræn|
CO&lt;sub&gt;2&lt;/sub&gt;-dræn|
dræn|
kulstofoptag</t>
        </is>
      </c>
      <c r="O158" s="2" t="inlineStr">
        <is>
          <t>3|
3|
3|
2</t>
        </is>
      </c>
      <c r="P158" s="2" t="inlineStr">
        <is>
          <t xml:space="preserve">|
|
|
</t>
        </is>
      </c>
      <c r="Q158" t="inlineStr">
        <is>
          <t>mekanismer i naturen, der naturligt optager CO&lt;sub&gt;2&lt;/sub&gt;. Havene har indtil nu optaget omtrent halvdelen af det ekstra CO&lt;sub&gt;2&lt;/sub&gt;, som mennesker har sendt ud i atmosfæren, men denne andel er nu svagt aftagende. Vegetation er også et kulstofdræn</t>
        </is>
      </c>
      <c r="R158" s="2" t="inlineStr">
        <is>
          <t>CO&lt;sub&gt;2&lt;/sub&gt;-Senke|
Kohlendioxidsenke</t>
        </is>
      </c>
      <c r="S158" s="2" t="inlineStr">
        <is>
          <t>3|
3</t>
        </is>
      </c>
      <c r="T158" s="2" t="inlineStr">
        <is>
          <t xml:space="preserve">|
</t>
        </is>
      </c>
      <c r="U158" t="inlineStr">
        <is>
          <t>jegliche Prozesse, Aktivitäten oder Mechanismen, die Kohlendioxid aus der Atmosphäre entfernen</t>
        </is>
      </c>
      <c r="V158" s="2" t="inlineStr">
        <is>
          <t>καταβόθρα διοξειδίου του άνθρακα|
καταβόθρα άνθρακα|
συλλέκτης άνθρακα</t>
        </is>
      </c>
      <c r="W158" s="2" t="inlineStr">
        <is>
          <t>3|
3|
3</t>
        </is>
      </c>
      <c r="X158" s="2" t="inlineStr">
        <is>
          <t xml:space="preserve">preferred|
|
</t>
        </is>
      </c>
      <c r="Y158" t="inlineStr">
        <is>
          <t/>
        </is>
      </c>
      <c r="Z158" s="2" t="inlineStr">
        <is>
          <t>carbon sink|
carbon dioxide sink|
sink|
CO&lt;sub&gt;2&lt;/sub&gt; sink|
greenhouse gas sink</t>
        </is>
      </c>
      <c r="AA158" s="2" t="inlineStr">
        <is>
          <t>3|
3|
3|
1|
1</t>
        </is>
      </c>
      <c r="AB158" s="2" t="inlineStr">
        <is>
          <t xml:space="preserve">|
|
|
|
</t>
        </is>
      </c>
      <c r="AC158" t="inlineStr">
        <is>
          <t>any natural or artificial process, activity or mechanism, usually a forest, ocean or other natural environment, that absorbs carbon, thereby removing it from the atmosphere</t>
        </is>
      </c>
      <c r="AD158" s="2" t="inlineStr">
        <is>
          <t>sumidero de carbono</t>
        </is>
      </c>
      <c r="AE158" s="2" t="inlineStr">
        <is>
          <t>3</t>
        </is>
      </c>
      <c r="AF158" s="2" t="inlineStr">
        <is>
          <t/>
        </is>
      </c>
      <c r="AG158" t="inlineStr">
        <is>
          <t>Bosques, suelos, océanos y otros ecosistemas que absorben carbono, retirándolo así de la atmósfera y contrarrestando las emisiones de CO&lt;sub&gt;2&lt;/sub&gt;.</t>
        </is>
      </c>
      <c r="AH158" s="2" t="inlineStr">
        <is>
          <t>süsiniku siduja|
süsinikdioksiidi siduja|
CO&lt;sub&gt;2&lt;/sub&gt; siduja|
siduja|
neeldaja</t>
        </is>
      </c>
      <c r="AI158" s="2" t="inlineStr">
        <is>
          <t>3|
3|
3|
3|
3</t>
        </is>
      </c>
      <c r="AJ158" s="2" t="inlineStr">
        <is>
          <t xml:space="preserve">|
|
|
|
</t>
        </is>
      </c>
      <c r="AK158" t="inlineStr">
        <is>
          <t>mis tahes looduslik või kunstlik protsess,
tegevus või mehhanism (enamasti mets, ookean või muu looduskeskkond), mis seob
atmosfäärist süsinikku</t>
        </is>
      </c>
      <c r="AL158" s="2" t="inlineStr">
        <is>
          <t>hiilinielu|
nielu|
hiilidioksidinielu</t>
        </is>
      </c>
      <c r="AM158" s="2" t="inlineStr">
        <is>
          <t>3|
3|
3</t>
        </is>
      </c>
      <c r="AN158" s="2" t="inlineStr">
        <is>
          <t xml:space="preserve">preferred|
|
</t>
        </is>
      </c>
      <c r="AO158" t="inlineStr">
        <is>
          <t>&lt;div&gt;&lt;div&gt;&lt;div&gt;&lt;div&gt;&lt;div&gt;&lt;div&gt;&lt;div&gt;&lt;div&gt;prosessi tai mekanismi, joka sitoo hiiltä ilmakehästä&lt;/div&gt;&lt;/div&gt;&lt;/div&gt;&lt;/div&gt;&lt;/div&gt;&lt;/div&gt;&lt;/div&gt;&lt;/div&gt;</t>
        </is>
      </c>
      <c r="AP158" s="2" t="inlineStr">
        <is>
          <t>puits de carbone|
puits de CO&lt;sub&gt;2&lt;/sub&gt;</t>
        </is>
      </c>
      <c r="AQ158" s="2" t="inlineStr">
        <is>
          <t>3|
3</t>
        </is>
      </c>
      <c r="AR158" s="2" t="inlineStr">
        <is>
          <t xml:space="preserve">|
</t>
        </is>
      </c>
      <c r="AS158" t="inlineStr">
        <is>
          <t>tout milieu ou processus, naturel ou artificiel, qui extrait le dioxyde de carbone de l'atmosphère, soit en le détruisant par des procédés chimiques, soit en le stockant sous une autre forme</t>
        </is>
      </c>
      <c r="AT158" s="2" t="inlineStr">
        <is>
          <t>linn dé-ocsaíde carbóin|
linn|
linn charbóin</t>
        </is>
      </c>
      <c r="AU158" s="2" t="inlineStr">
        <is>
          <t>3|
3|
3</t>
        </is>
      </c>
      <c r="AV158" s="2" t="inlineStr">
        <is>
          <t xml:space="preserve">|
|
</t>
        </is>
      </c>
      <c r="AW158" t="inlineStr">
        <is>
          <t/>
        </is>
      </c>
      <c r="AX158" s="2" t="inlineStr">
        <is>
          <t>ponor ugljika|
ponor</t>
        </is>
      </c>
      <c r="AY158" s="2" t="inlineStr">
        <is>
          <t>3|
3</t>
        </is>
      </c>
      <c r="AZ158" s="2" t="inlineStr">
        <is>
          <t xml:space="preserve">|
</t>
        </is>
      </c>
      <c r="BA158" t="inlineStr">
        <is>
          <t>proces, aktivnost ili mehanizam koji apsorbira ugljik, čime se on uklanja iz atmosfere</t>
        </is>
      </c>
      <c r="BB158" s="2" t="inlineStr">
        <is>
          <t>szénelnyelő|
karbonelnyelő</t>
        </is>
      </c>
      <c r="BC158" s="2" t="inlineStr">
        <is>
          <t>3|
3</t>
        </is>
      </c>
      <c r="BD158" s="2" t="inlineStr">
        <is>
          <t xml:space="preserve">|
</t>
        </is>
      </c>
      <c r="BE158" t="inlineStr">
        <is>
          <t>a szén-dioxid hosszú távú megkötésére és légkörből való kivonására alkalmas természetes ökoszisztémák vagy ember alkotta rendszerek</t>
        </is>
      </c>
      <c r="BF158" s="2" t="inlineStr">
        <is>
          <t>pozzo di assorbimento del carbonio|
pozzo|
pozzo di assorbimento</t>
        </is>
      </c>
      <c r="BG158" s="2" t="inlineStr">
        <is>
          <t>3|
3|
3</t>
        </is>
      </c>
      <c r="BH158" s="2" t="inlineStr">
        <is>
          <t xml:space="preserve">|
|
</t>
        </is>
      </c>
      <c r="BI158" t="inlineStr">
        <is>
          <t>&lt;em&gt;&lt;em&gt;&lt;i&gt;qualsiasi processo naturale o artificiale, attività o meccanismo, di solito una foresta, un oceano o altro ambiente naturale&lt;/i&gt;&lt;/em&gt;&lt;/em&gt;&lt;em&gt;&lt;em&gt;&lt;i&gt;, che assorbe carbonio, rimuovendolo dall'atmosfera&lt;/i&gt;&lt;/em&gt;&lt;/em&gt;</t>
        </is>
      </c>
      <c r="BJ158" s="2" t="inlineStr">
        <is>
          <t>absorbentas|
anglies dioksido absorbentas</t>
        </is>
      </c>
      <c r="BK158" s="2" t="inlineStr">
        <is>
          <t>3|
3</t>
        </is>
      </c>
      <c r="BL158" s="2" t="inlineStr">
        <is>
          <t xml:space="preserve">|
</t>
        </is>
      </c>
      <c r="BM158" t="inlineStr">
        <is>
          <t>bet koks procesas, veikla ar mechanizmas, kuriuo iš atmosferos absorbuojamos ŠESD, aerozolis arba ŠESD pirmtakas</t>
        </is>
      </c>
      <c r="BN158" s="2" t="inlineStr">
        <is>
          <t>oglekļa piesaistītājs|
oglekļa dioksīda piesaistītājs|
oglekļa dioksīda piesaistītājsistēma|
CO&lt;sub&gt;2&lt;/sub&gt; piesaistītājs|
CO&lt;sub&gt;2&lt;/sub&gt; piesaistītājsistēma</t>
        </is>
      </c>
      <c r="BO158" s="2" t="inlineStr">
        <is>
          <t>3|
3|
3|
3|
3</t>
        </is>
      </c>
      <c r="BP158" s="2" t="inlineStr">
        <is>
          <t xml:space="preserve">preferred|
|
|
|
</t>
        </is>
      </c>
      <c r="BQ158" t="inlineStr">
        <is>
          <t>jebkura sistēma, kas absorbē vairāk oglekļa, nekā tā to emitē; galvenās dabīgās oglekļa piesaistītājsistēmas ir augsne, meži un okeāni</t>
        </is>
      </c>
      <c r="BR158" s="2" t="inlineStr">
        <is>
          <t>bir ta' karbonju|
bir ta' CO&lt;sub&gt;2&lt;/sub&gt;</t>
        </is>
      </c>
      <c r="BS158" s="2" t="inlineStr">
        <is>
          <t>3|
3</t>
        </is>
      </c>
      <c r="BT158" s="2" t="inlineStr">
        <is>
          <t xml:space="preserve">|
</t>
        </is>
      </c>
      <c r="BU158" t="inlineStr">
        <is>
          <t>kwalunkwe proċess, attività jew mekkaniżmu naturali jew artifiċjali, normalment foresta, oċean jew ambjent naturali ieħor, li jassorbi l-karbonju u b'hekk ineħħih mill-atmosfera</t>
        </is>
      </c>
      <c r="BV158" s="2" t="inlineStr">
        <is>
          <t>koolstofput|
koolstofdioxideput|
CO&lt;sub&gt;2&lt;/sub&gt;-put|
put</t>
        </is>
      </c>
      <c r="BW158" s="2" t="inlineStr">
        <is>
          <t>3|
3|
3|
3</t>
        </is>
      </c>
      <c r="BX158" s="2" t="inlineStr">
        <is>
          <t xml:space="preserve">|
|
|
</t>
        </is>
      </c>
      <c r="BY158" t="inlineStr">
        <is>
          <t>natuurlijk opnamepunt voor koolstof dat meer koolstofhoudende verbindingen opneemt dan dat het uitstoot, zoals een bos</t>
        </is>
      </c>
      <c r="BZ158" s="2" t="inlineStr">
        <is>
          <t>pochłaniacz dwutlenku węgla|
pochłaniacz CO&lt;sub&gt;2&lt;/sub&gt;|
pochłaniacz</t>
        </is>
      </c>
      <c r="CA158" s="2" t="inlineStr">
        <is>
          <t>3|
3|
3</t>
        </is>
      </c>
      <c r="CB158" s="2" t="inlineStr">
        <is>
          <t xml:space="preserve">|
|
</t>
        </is>
      </c>
      <c r="CC158" t="inlineStr">
        <is>
          <t>wszelkie, naturalne lub sztuczne, procesy, działania lub mechanizmy (zazwyczaj lasy, oceany lub inne środowiska naturalne) usuwające z atmosfery dwutlenek węgla</t>
        </is>
      </c>
      <c r="CD158" s="2" t="inlineStr">
        <is>
          <t>sumidouro de carbono|
sumidouro|
poço de carbono</t>
        </is>
      </c>
      <c r="CE158" s="2" t="inlineStr">
        <is>
          <t>3|
3|
2</t>
        </is>
      </c>
      <c r="CF158" s="2" t="inlineStr">
        <is>
          <t xml:space="preserve">|
|
</t>
        </is>
      </c>
      <c r="CG158" t="inlineStr">
        <is>
          <t>Componente biosférica do ciclo do carbono que armazena mais carbono do que aquele que emite para a atmosfera ao longo de um determinado período de tempo. As florestas, os solos e, em menor medida, os oceanos constituem os principais sumidouros potenciais de carbono.</t>
        </is>
      </c>
      <c r="CH158" s="2" t="inlineStr">
        <is>
          <t>absorbant de carbon|
absorbant de CO&lt;sub&gt;2&lt;/sub&gt;</t>
        </is>
      </c>
      <c r="CI158" s="2" t="inlineStr">
        <is>
          <t>3|
3</t>
        </is>
      </c>
      <c r="CJ158" s="2" t="inlineStr">
        <is>
          <t xml:space="preserve">|
</t>
        </is>
      </c>
      <c r="CK158" t="inlineStr">
        <is>
          <t>orice proces, activitate sau mecanism, natural sau
artificial, care absoarbe dioxidul de carbon, eliminându-l
astfel din atmosferă</t>
        </is>
      </c>
      <c r="CL158" s="2" t="inlineStr">
        <is>
          <t>záchyt uhlíka|
záchyt atmosférického uhlíka|
záchyt oxidu uhličitého|
záchyt CO&lt;sub&gt;2&lt;/sub&gt;|
záchyt</t>
        </is>
      </c>
      <c r="CM158" s="2" t="inlineStr">
        <is>
          <t>3|
3|
3|
3|
3</t>
        </is>
      </c>
      <c r="CN158" s="2" t="inlineStr">
        <is>
          <t xml:space="preserve">|
|
|
|
</t>
        </is>
      </c>
      <c r="CO158" t="inlineStr">
        <is>
          <t>akýkoľvek proces, činnosť alebo mechanizmus, ktorým sa
z atmosféry odstraňuje oxid uhličitý, respektíve iný atmosférický uhlík, a to
buď jeho premenou v chemických reakciách, alebo jeho uložením v inej podobe</t>
        </is>
      </c>
      <c r="CP158" s="2" t="inlineStr">
        <is>
          <t>ponor ogljika|
ponor ogljikovega dioksida|
ponor</t>
        </is>
      </c>
      <c r="CQ158" s="2" t="inlineStr">
        <is>
          <t>3|
3|
3</t>
        </is>
      </c>
      <c r="CR158" s="2" t="inlineStr">
        <is>
          <t xml:space="preserve">|
|
</t>
        </is>
      </c>
      <c r="CS158" t="inlineStr">
        <is>
          <t>naravni proces, v katerem vodni ali kopenski ekosistem, npr. ocean, gozd, travinje, tla, veže več ogljikovega dioksida, kot ga sprosti</t>
        </is>
      </c>
      <c r="CT158" s="2" t="inlineStr">
        <is>
          <t>kolsänka|
sänka|
koldioxidsänka</t>
        </is>
      </c>
      <c r="CU158" s="2" t="inlineStr">
        <is>
          <t>3|
3|
3</t>
        </is>
      </c>
      <c r="CV158" s="2" t="inlineStr">
        <is>
          <t xml:space="preserve">|
|
</t>
        </is>
      </c>
      <c r="CW158" t="inlineStr">
        <is>
          <t>varje process, aktivitet eller mekanism som tar upp kol från atmosfären</t>
        </is>
      </c>
    </row>
    <row r="159">
      <c r="A159" s="1" t="str">
        <f>HYPERLINK("https://iate.europa.eu/entry/result/906209/all", "906209")</f>
        <v>906209</v>
      </c>
      <c r="B159" t="inlineStr">
        <is>
          <t>ENVIRONMENT</t>
        </is>
      </c>
      <c r="C159" t="inlineStr">
        <is>
          <t>ENVIRONMENT</t>
        </is>
      </c>
      <c r="D159" t="inlineStr">
        <is>
          <t>yes</t>
        </is>
      </c>
      <c r="E159" t="inlineStr">
        <is>
          <t/>
        </is>
      </c>
      <c r="F159" s="2" t="inlineStr">
        <is>
          <t>запаси от въглерод|
въглероден запас</t>
        </is>
      </c>
      <c r="G159" s="2" t="inlineStr">
        <is>
          <t>3|
3</t>
        </is>
      </c>
      <c r="H159" s="2" t="inlineStr">
        <is>
          <t xml:space="preserve">|
</t>
        </is>
      </c>
      <c r="I159" t="inlineStr">
        <is>
          <t>Kоличеството въглерод, намиращо се в дадена въглеродосъдържаща съвкупност, изразено в милиони тонове.</t>
        </is>
      </c>
      <c r="J159" s="2" t="inlineStr">
        <is>
          <t>zásoba uhlíku</t>
        </is>
      </c>
      <c r="K159" s="2" t="inlineStr">
        <is>
          <t>3</t>
        </is>
      </c>
      <c r="L159" s="2" t="inlineStr">
        <is>
          <t/>
        </is>
      </c>
      <c r="M159" t="inlineStr">
        <is>
          <t/>
        </is>
      </c>
      <c r="N159" s="2" t="inlineStr">
        <is>
          <t>kulstoflager|
lager af organisk kulstof</t>
        </is>
      </c>
      <c r="O159" s="2" t="inlineStr">
        <is>
          <t>3|
3</t>
        </is>
      </c>
      <c r="P159" s="2" t="inlineStr">
        <is>
          <t xml:space="preserve">|
</t>
        </is>
      </c>
      <c r="Q159" t="inlineStr">
        <is>
          <t>masse af kulstof, som er oplagret i en &lt;a href="https://iate.europa.eu/entry/result/2230267/da" target="_blank"&gt;kulstofpulje&lt;/a&gt;</t>
        </is>
      </c>
      <c r="R159" s="2" t="inlineStr">
        <is>
          <t>Kohlenstoffbestand</t>
        </is>
      </c>
      <c r="S159" s="2" t="inlineStr">
        <is>
          <t>3</t>
        </is>
      </c>
      <c r="T159" s="2" t="inlineStr">
        <is>
          <t/>
        </is>
      </c>
      <c r="U159" t="inlineStr">
        <is>
          <t>die Menge des in der Biomasse eines bestimmten Ökosystems (insb. Wälder und Feuchtgebiete) gespeicherten Kohlenstoffs</t>
        </is>
      </c>
      <c r="V159" s="2" t="inlineStr">
        <is>
          <t>απόθεμα άνθρακα</t>
        </is>
      </c>
      <c r="W159" s="2" t="inlineStr">
        <is>
          <t>4</t>
        </is>
      </c>
      <c r="X159" s="2" t="inlineStr">
        <is>
          <t/>
        </is>
      </c>
      <c r="Y159" t="inlineStr">
        <is>
          <t/>
        </is>
      </c>
      <c r="Z159" s="2" t="inlineStr">
        <is>
          <t>carbon stock|
stock of organic carbon</t>
        </is>
      </c>
      <c r="AA159" s="2" t="inlineStr">
        <is>
          <t>3|
3</t>
        </is>
      </c>
      <c r="AB159" s="2" t="inlineStr">
        <is>
          <t xml:space="preserve">|
</t>
        </is>
      </c>
      <c r="AC159" t="inlineStr">
        <is>
          <t>absolute quantity of carbon held within a '&lt;a href="https://iate.europa.eu/entry/result/2230267/en" target="_blank"&gt;carbon pool&lt;/a&gt;' (meaning a reservoir or system which has the capacity to accumulate or release carbon) at a specific time</t>
        </is>
      </c>
      <c r="AD159" s="2" t="inlineStr">
        <is>
          <t>reserva de carbono</t>
        </is>
      </c>
      <c r="AE159" s="2" t="inlineStr">
        <is>
          <t>3</t>
        </is>
      </c>
      <c r="AF159" s="2" t="inlineStr">
        <is>
          <t/>
        </is>
      </c>
      <c r="AG159" t="inlineStr">
        <is>
          <t>La cantidad de carbono presente en un «depósito», o sea, una reserva o sistema capaz de almacenar o liberar el carbono. 
&lt;br&gt;Algunos ejemplos de depósitos de carbono son: la biomasa viva (comprende la biomasa por encima del suelo y la biomasa por debajo del suelo); la materia orgánica muerta (comprende la madera muerta y la hojarasca); los suelos (materia orgánica del suelo).</t>
        </is>
      </c>
      <c r="AH159" s="2" t="inlineStr">
        <is>
          <t>süsinikuvaru</t>
        </is>
      </c>
      <c r="AI159" s="2" t="inlineStr">
        <is>
          <t>3</t>
        </is>
      </c>
      <c r="AJ159" s="2" t="inlineStr">
        <is>
          <t/>
        </is>
      </c>
      <c r="AK159" t="inlineStr">
        <is>
          <t>süsinikureservuaaris talletatud süsiniku kogus, väljendatud miljonites tonnides</t>
        </is>
      </c>
      <c r="AL159" s="2" t="inlineStr">
        <is>
          <t>hiilivarasto</t>
        </is>
      </c>
      <c r="AM159" s="2" t="inlineStr">
        <is>
          <t>3</t>
        </is>
      </c>
      <c r="AN159" s="2" t="inlineStr">
        <is>
          <t/>
        </is>
      </c>
      <c r="AO159" t="inlineStr">
        <is>
          <t/>
        </is>
      </c>
      <c r="AP159" s="2" t="inlineStr">
        <is>
          <t>stock de carbone</t>
        </is>
      </c>
      <c r="AQ159" s="2" t="inlineStr">
        <is>
          <t>3</t>
        </is>
      </c>
      <c r="AR159" s="2" t="inlineStr">
        <is>
          <t/>
        </is>
      </c>
      <c r="AS159" t="inlineStr">
        <is>
          <t>quantité de carbone dans un "bassin", à savoir un réservoir ou un système pouvant accumuler ou libérer le carbone</t>
        </is>
      </c>
      <c r="AT159" s="2" t="inlineStr">
        <is>
          <t>stoc carbóin</t>
        </is>
      </c>
      <c r="AU159" s="2" t="inlineStr">
        <is>
          <t>3</t>
        </is>
      </c>
      <c r="AV159" s="2" t="inlineStr">
        <is>
          <t/>
        </is>
      </c>
      <c r="AW159" t="inlineStr">
        <is>
          <t>mais an charbóin atá stóráilte i linn charbóin</t>
        </is>
      </c>
      <c r="AX159" s="2" t="inlineStr">
        <is>
          <t>zaliha ugljika</t>
        </is>
      </c>
      <c r="AY159" s="2" t="inlineStr">
        <is>
          <t>3</t>
        </is>
      </c>
      <c r="AZ159" s="2" t="inlineStr">
        <is>
          <t/>
        </is>
      </c>
      <c r="BA159" t="inlineStr">
        <is>
          <t>masa ugljika pohranjena u spremniku ugljika</t>
        </is>
      </c>
      <c r="BB159" s="2" t="inlineStr">
        <is>
          <t>szénkészlet</t>
        </is>
      </c>
      <c r="BC159" s="2" t="inlineStr">
        <is>
          <t>3</t>
        </is>
      </c>
      <c r="BD159" s="2" t="inlineStr">
        <is>
          <t/>
        </is>
      </c>
      <c r="BE159" t="inlineStr">
        <is>
          <t>Szén-dioxid elnyelésére vagy kibocsátására képes rendszerekben lekötött szén mennyisége.</t>
        </is>
      </c>
      <c r="BF159" s="2" t="inlineStr">
        <is>
          <t>quantità di carbonio|
stock di carbonio</t>
        </is>
      </c>
      <c r="BG159" s="2" t="inlineStr">
        <is>
          <t>2|
3</t>
        </is>
      </c>
      <c r="BH159" s="2" t="inlineStr">
        <is>
          <t xml:space="preserve">|
</t>
        </is>
      </c>
      <c r="BI159" t="inlineStr">
        <is>
          <t>quantità di carbonio accumulato in un ecosistema o in un agrosistema (es. foresta, coltura agraria).</t>
        </is>
      </c>
      <c r="BJ159" s="2" t="inlineStr">
        <is>
          <t>anglies sankaupos</t>
        </is>
      </c>
      <c r="BK159" s="2" t="inlineStr">
        <is>
          <t>3</t>
        </is>
      </c>
      <c r="BL159" s="2" t="inlineStr">
        <is>
          <t/>
        </is>
      </c>
      <c r="BM159" t="inlineStr">
        <is>
          <t>anglies absorbente susikaupusios anglies masė</t>
        </is>
      </c>
      <c r="BN159" s="2" t="inlineStr">
        <is>
          <t>oglekļa uzkrājums</t>
        </is>
      </c>
      <c r="BO159" s="2" t="inlineStr">
        <is>
          <t>3</t>
        </is>
      </c>
      <c r="BP159" s="2" t="inlineStr">
        <is>
          <t/>
        </is>
      </c>
      <c r="BQ159" t="inlineStr">
        <is>
          <t>oglekļa daudzums krātuvē vai sistēmā, kura to spēj piesaistīt, uzkrāt vai atbrīvot</t>
        </is>
      </c>
      <c r="BR159" s="2" t="inlineStr">
        <is>
          <t>ħażna ta' karbonju</t>
        </is>
      </c>
      <c r="BS159" s="2" t="inlineStr">
        <is>
          <t>3</t>
        </is>
      </c>
      <c r="BT159" s="2" t="inlineStr">
        <is>
          <t/>
        </is>
      </c>
      <c r="BU159" t="inlineStr">
        <is>
          <t>Il-kwantità ta' karbonju f'riżerva jew sistema li għandha l-kapaċità li takkumula jew tirrilaxxa karbonju, eżempju l-ħamrija.</t>
        </is>
      </c>
      <c r="BV159" s="2" t="inlineStr">
        <is>
          <t>koolstofvoorraad|
C-voorraad</t>
        </is>
      </c>
      <c r="BW159" s="2" t="inlineStr">
        <is>
          <t>3|
3</t>
        </is>
      </c>
      <c r="BX159" s="2" t="inlineStr">
        <is>
          <t xml:space="preserve">|
</t>
        </is>
      </c>
      <c r="BY159" t="inlineStr">
        <is>
          <t>de totale hoeveelheid koolstof in een bepaald milieucompartiment of enig ander lichaam</t>
        </is>
      </c>
      <c r="BZ159" s="2" t="inlineStr">
        <is>
          <t>zasoby węgla organicznego|
zasoby węgla|
zapasy węgla</t>
        </is>
      </c>
      <c r="CA159" s="2" t="inlineStr">
        <is>
          <t>3|
2|
2</t>
        </is>
      </c>
      <c r="CB159" s="2" t="inlineStr">
        <is>
          <t xml:space="preserve">|
|
</t>
        </is>
      </c>
      <c r="CC159" t="inlineStr">
        <is>
          <t/>
        </is>
      </c>
      <c r="CD159" s="2" t="inlineStr">
        <is>
          <t>reserva de carbono|
estoque de carbono</t>
        </is>
      </c>
      <c r="CE159" s="2" t="inlineStr">
        <is>
          <t>3|
3</t>
        </is>
      </c>
      <c r="CF159" s="2" t="inlineStr">
        <is>
          <t xml:space="preserve">|
</t>
        </is>
      </c>
      <c r="CG159" t="inlineStr">
        <is>
          <t>Quantidade absoluta de carbono existente num ecossistema ou num componente de um ecossistema (reservatório [ &lt;a href="/entry/result/884876/all" id="ENTRY_TO_ENTRY_CONVERTER" target="_blank"&gt;IATE:884876&lt;/a&gt; ]).</t>
        </is>
      </c>
      <c r="CH159" s="2" t="inlineStr">
        <is>
          <t>stoc de carbon</t>
        </is>
      </c>
      <c r="CI159" s="2" t="inlineStr">
        <is>
          <t>3</t>
        </is>
      </c>
      <c r="CJ159" s="2" t="inlineStr">
        <is>
          <t/>
        </is>
      </c>
      <c r="CK159" t="inlineStr">
        <is>
          <t>Cantitatea de carbon dintr-un rezervor sau dintr-un sistem care are capacitatea de acumula sau elibera carbon.</t>
        </is>
      </c>
      <c r="CL159" s="2" t="inlineStr">
        <is>
          <t>zásoba uhlíka</t>
        </is>
      </c>
      <c r="CM159" s="2" t="inlineStr">
        <is>
          <t>3</t>
        </is>
      </c>
      <c r="CN159" s="2" t="inlineStr">
        <is>
          <t/>
        </is>
      </c>
      <c r="CO159" t="inlineStr">
        <is>
          <t>množstvo uhlíka v rezervoári alebo systéme, ktorý má schopnosť akumulovať alebo uvoľňovať uhlík</t>
        </is>
      </c>
      <c r="CP159" s="2" t="inlineStr">
        <is>
          <t>zaloga ogljika</t>
        </is>
      </c>
      <c r="CQ159" s="2" t="inlineStr">
        <is>
          <t>3</t>
        </is>
      </c>
      <c r="CR159" s="2" t="inlineStr">
        <is>
          <t/>
        </is>
      </c>
      <c r="CS159" t="inlineStr">
        <is>
          <t/>
        </is>
      </c>
      <c r="CT159" s="2" t="inlineStr">
        <is>
          <t>kollager|
kolförråd</t>
        </is>
      </c>
      <c r="CU159" s="2" t="inlineStr">
        <is>
          <t>3|
3</t>
        </is>
      </c>
      <c r="CV159" s="2" t="inlineStr">
        <is>
          <t xml:space="preserve">|
</t>
        </is>
      </c>
      <c r="CW159" t="inlineStr">
        <is>
          <t>den absoluta mängd kol som en viss kolpool innehåller vid en given tidpunkt</t>
        </is>
      </c>
    </row>
    <row r="160">
      <c r="A160" s="1" t="str">
        <f>HYPERLINK("https://iate.europa.eu/entry/result/3588129/all", "3588129")</f>
        <v>3588129</v>
      </c>
      <c r="B160" t="inlineStr">
        <is>
          <t>ENVIRONMENT</t>
        </is>
      </c>
      <c r="C160" t="inlineStr">
        <is>
          <t>ENVIRONMENT|natural environment|physical environment|biosphere|biodiversity</t>
        </is>
      </c>
      <c r="D160" t="inlineStr">
        <is>
          <t>yes</t>
        </is>
      </c>
      <c r="E160" t="inlineStr">
        <is>
          <t/>
        </is>
      </c>
      <c r="F160" s="2" t="inlineStr">
        <is>
          <t>Стратегия на ЕС за биологичното разнообразие до 2030 г.|
Стратегия за биологичното разнообразие|
Стратегия на ЕС за биологичното разнообразие за 2030 г.</t>
        </is>
      </c>
      <c r="G160" s="2" t="inlineStr">
        <is>
          <t>3|
3|
2</t>
        </is>
      </c>
      <c r="H160" s="2" t="inlineStr">
        <is>
          <t xml:space="preserve">|
|
</t>
        </is>
      </c>
      <c r="I160" t="inlineStr">
        <is>
          <t/>
        </is>
      </c>
      <c r="J160" s="2" t="inlineStr">
        <is>
          <t>Strategie EU v oblasti biologické rozmanitosti do roku 2030|
Strategie v oblasti biologické rozmanitosti do roku 2030|
Strategie v oblasti biologické rozmanitosti</t>
        </is>
      </c>
      <c r="K160" s="2" t="inlineStr">
        <is>
          <t>3|
3|
3</t>
        </is>
      </c>
      <c r="L160" s="2" t="inlineStr">
        <is>
          <t xml:space="preserve">|
|
</t>
        </is>
      </c>
      <c r="M160" t="inlineStr">
        <is>
          <t>iniciativa, která nastiňuje ambice EU k vytvoření celosvětového rámce pro biologickou rozmanitost po roce 2020 a zavazuje ji k tomu, aby omezila ztrátu biologické rozmanitosti a zachovávala a obnovovala ekosystémy</t>
        </is>
      </c>
      <c r="N160" s="2" t="inlineStr">
        <is>
          <t>EU's biodiversitetsstrategi for 2030</t>
        </is>
      </c>
      <c r="O160" s="2" t="inlineStr">
        <is>
          <t>3</t>
        </is>
      </c>
      <c r="P160" s="2" t="inlineStr">
        <is>
          <t/>
        </is>
      </c>
      <c r="Q160" t="inlineStr">
        <is>
          <t>biodiversitetsstrategi,
som fremsættes af Europa-Kommissionen som led i den europæiske grønne pagt med
henblik på at bevare og beskytte det naturlige miljø</t>
        </is>
      </c>
      <c r="R160" s="2" t="inlineStr">
        <is>
          <t>EU-Biodiversitätsstrategie für 2030</t>
        </is>
      </c>
      <c r="S160" s="2" t="inlineStr">
        <is>
          <t>3</t>
        </is>
      </c>
      <c r="T160" s="2" t="inlineStr">
        <is>
          <t/>
        </is>
      </c>
      <c r="U160" t="inlineStr">
        <is>
          <t/>
        </is>
      </c>
      <c r="V160" s="2" t="inlineStr">
        <is>
          <t>στρατηγική της ΕΕ για τη βιοποικιλότητα με ορίζοντα το 2030|
στρατηγική για τη βιοποικιλότητα</t>
        </is>
      </c>
      <c r="W160" s="2" t="inlineStr">
        <is>
          <t>3|
3</t>
        </is>
      </c>
      <c r="X160" s="2" t="inlineStr">
        <is>
          <t xml:space="preserve">|
</t>
        </is>
      </c>
      <c r="Y160" t="inlineStr">
        <is>
          <t/>
        </is>
      </c>
      <c r="Z160" s="2" t="inlineStr">
        <is>
          <t>EU Biodiversity Strategy for 2030|
2030 biodiversity strategy|
Biodiversity Strategy</t>
        </is>
      </c>
      <c r="AA160" s="2" t="inlineStr">
        <is>
          <t>3|
3|
3</t>
        </is>
      </c>
      <c r="AB160" s="2" t="inlineStr">
        <is>
          <t xml:space="preserve">|
|
</t>
        </is>
      </c>
      <c r="AC160" t="inlineStr">
        <is>
          <t>EU strategy for including biodiversity in all EU policies and setting aside part of the long-term budget for the protection of ecosystems</t>
        </is>
      </c>
      <c r="AD160" s="2" t="inlineStr">
        <is>
          <t>Estrategia de la UE sobre la biodiversidad de aquí a 2030|
Estrategia sobre Biodiversidad</t>
        </is>
      </c>
      <c r="AE160" s="2" t="inlineStr">
        <is>
          <t>3|
3</t>
        </is>
      </c>
      <c r="AF160" s="2" t="inlineStr">
        <is>
          <t xml:space="preserve">|
</t>
        </is>
      </c>
      <c r="AG160" t="inlineStr">
        <is>
          <t/>
        </is>
      </c>
      <c r="AH160" s="2" t="inlineStr">
        <is>
          <t>ELi elurikkuse strateegia aastani 2030|
ELi bioloogilise mitmekesisuse strateegia aastani 2030|
ELi bioloogilise mitmekesisuse strateegia 2030</t>
        </is>
      </c>
      <c r="AI160" s="2" t="inlineStr">
        <is>
          <t>3|
2|
2</t>
        </is>
      </c>
      <c r="AJ160" s="2" t="inlineStr">
        <is>
          <t xml:space="preserve">preferred|
|
</t>
        </is>
      </c>
      <c r="AK160" t="inlineStr">
        <is>
          <t/>
        </is>
      </c>
      <c r="AL160" s="2" t="inlineStr">
        <is>
          <t>vuoteen 2030 ulottuva EU:n biodiversiteettistrategia|
EU:n biodiversiteettistrategia|
biodiversiteettistrategia</t>
        </is>
      </c>
      <c r="AM160" s="2" t="inlineStr">
        <is>
          <t>3|
3|
3</t>
        </is>
      </c>
      <c r="AN160" s="2" t="inlineStr">
        <is>
          <t xml:space="preserve">|
|
</t>
        </is>
      </c>
      <c r="AO160" t="inlineStr">
        <is>
          <t>EU:n strategia, jonka tavoitteena on sisällyttää biodiversiteettiä koskevat tavoitteet kaikkiin EU:n politiikkoihin ja varata osa EU:n pitkän aikavälin talousarviosta ekosysteemien suojeluun</t>
        </is>
      </c>
      <c r="AP160" s="2" t="inlineStr">
        <is>
          <t>stratégie de l’UE en faveur de la biodiversité à l’horizon 2030</t>
        </is>
      </c>
      <c r="AQ160" s="2" t="inlineStr">
        <is>
          <t>3</t>
        </is>
      </c>
      <c r="AR160" s="2" t="inlineStr">
        <is>
          <t/>
        </is>
      </c>
      <c r="AS160" t="inlineStr">
        <is>
          <t/>
        </is>
      </c>
      <c r="AT160" s="2" t="inlineStr">
        <is>
          <t>Straitéis Bhithéagsúlachta an Aontais Eorpaigh go dtí 2030|
Straitéis Bhithéagsúlachta</t>
        </is>
      </c>
      <c r="AU160" s="2" t="inlineStr">
        <is>
          <t>3|
3</t>
        </is>
      </c>
      <c r="AV160" s="2" t="inlineStr">
        <is>
          <t xml:space="preserve">|
</t>
        </is>
      </c>
      <c r="AW160" t="inlineStr">
        <is>
          <t/>
        </is>
      </c>
      <c r="AX160" s="2" t="inlineStr">
        <is>
          <t>Strategija EU-a za bioraznolikost do 2030.|
strategija za biološku raznolikost za 2030|
strategija za biološku raznolikost</t>
        </is>
      </c>
      <c r="AY160" s="2" t="inlineStr">
        <is>
          <t>3|
3|
3</t>
        </is>
      </c>
      <c r="AZ160" s="2" t="inlineStr">
        <is>
          <t xml:space="preserve">|
|
</t>
        </is>
      </c>
      <c r="BA160" t="inlineStr">
        <is>
          <t/>
        </is>
      </c>
      <c r="BB160" s="2" t="inlineStr">
        <is>
          <t>a 2030-ig tartó időszakra szóló uniós biodiverzitási stratégia|
a 2030-ig tartó időszakra szóló biodiverzitási stratégia|
biodiverzitási stratégia</t>
        </is>
      </c>
      <c r="BC160" s="2" t="inlineStr">
        <is>
          <t>3|
3|
3</t>
        </is>
      </c>
      <c r="BD160" s="2" t="inlineStr">
        <is>
          <t xml:space="preserve">|
|
</t>
        </is>
      </c>
      <c r="BE160" t="inlineStr">
        <is>
          <t>a stratégia célkitűzése, hogy 2030-ig megkezdődjön kontinensünk biológiai sokféleségének helyreállítása olyan jogszabályok, intézkedések és célkitűzések által, melyek segíthetik a tagállamokat többek között a sérült ökoszisztémák helyzetének javításában és jó ökológiai állapotuk helyreállításában ezáltal hozzájárulva Európa természeti tőkéjének megőrzéséhez és helyreállításához</t>
        </is>
      </c>
      <c r="BF160" s="2" t="inlineStr">
        <is>
          <t>strategia dell'UE sulla biodiversità per il 2030</t>
        </is>
      </c>
      <c r="BG160" s="2" t="inlineStr">
        <is>
          <t>3</t>
        </is>
      </c>
      <c r="BH160" s="2" t="inlineStr">
        <is>
          <t/>
        </is>
      </c>
      <c r="BI160" t="inlineStr">
        <is>
          <t>strategia che: affronta le principali cause della perdita di biodiversità, come l’uso insostenibile della superficie terrestre e del mare, lo sfruttamento eccessivo delle risorse naturali, l’inquinamento e le specie esotiche invasive, propone di stabilire obiettivi vincolanti per ripristinare gli ecosistemi e promuove misure concrete per rimettere la biodiversità europea sul percorso della ripresa entro il 2030</t>
        </is>
      </c>
      <c r="BJ160" s="2" t="inlineStr">
        <is>
          <t>2030 m. ES biologinės įvairovės strategija|
2030 m. biologinės įvairovės strategija|
Biologinės įvairovės strategija</t>
        </is>
      </c>
      <c r="BK160" s="2" t="inlineStr">
        <is>
          <t>3|
3|
3</t>
        </is>
      </c>
      <c r="BL160" s="2" t="inlineStr">
        <is>
          <t xml:space="preserve">|
|
</t>
        </is>
      </c>
      <c r="BM160" t="inlineStr">
        <is>
          <t/>
        </is>
      </c>
      <c r="BN160" s="2" t="inlineStr">
        <is>
          <t>ES Biodaudzveidības stratēģija 2030. gadam|
Biodaudzveidības stratēģija</t>
        </is>
      </c>
      <c r="BO160" s="2" t="inlineStr">
        <is>
          <t>3|
3</t>
        </is>
      </c>
      <c r="BP160" s="2" t="inlineStr">
        <is>
          <t xml:space="preserve">|
</t>
        </is>
      </c>
      <c r="BQ160" t="inlineStr">
        <is>
          <t>ES stratēģija, kas paredz bioloģisko daudzveidību iekļaut visās ES politikas jomās un ES ilgtermiņa budžeta daļu rezervēt ekosistēmu aizsardzībai</t>
        </is>
      </c>
      <c r="BR160" s="2" t="inlineStr">
        <is>
          <t>Strateġija tal-UE għall-Bijodiversità għall-2030</t>
        </is>
      </c>
      <c r="BS160" s="2" t="inlineStr">
        <is>
          <t>3</t>
        </is>
      </c>
      <c r="BT160" s="2" t="inlineStr">
        <is>
          <t/>
        </is>
      </c>
      <c r="BU160" t="inlineStr">
        <is>
          <t>strateġija tal-Unjoni Ewropea li tinkludi l-bijodiversità fil-politiki kollha tal-UE u li talloka parti mill-baġit ta' terminu twil għall-protezzjoni tal-ekosistemi</t>
        </is>
      </c>
      <c r="BV160" s="2" t="inlineStr">
        <is>
          <t>EU-biodiversiteitsstrategie voor 2030|
biodiversiteitsstrategie voor 2030|
biodiversiteitsstrategie</t>
        </is>
      </c>
      <c r="BW160" s="2" t="inlineStr">
        <is>
          <t>3|
3|
3</t>
        </is>
      </c>
      <c r="BX160" s="2" t="inlineStr">
        <is>
          <t xml:space="preserve">|
|
</t>
        </is>
      </c>
      <c r="BY160" t="inlineStr">
        <is>
          <t>strategie voor het herstel en behoud van verschillende ecosystemen</t>
        </is>
      </c>
      <c r="BZ160" s="2" t="inlineStr">
        <is>
          <t>unijna strategia na rzecz bioróżnorodności 2030|
strategia na rzecz bioróżnorodności 2030|
strategia na rzecz bioróżnorodności</t>
        </is>
      </c>
      <c r="CA160" s="2" t="inlineStr">
        <is>
          <t>3|
3|
3</t>
        </is>
      </c>
      <c r="CB160" s="2" t="inlineStr">
        <is>
          <t xml:space="preserve">|
|
</t>
        </is>
      </c>
      <c r="CC160" t="inlineStr">
        <is>
          <t>unijna strategia przedstawiająca cele w zakresie ochrony bioróżnorodności do 2030 r. i środki służące do ich osiągnięcia</t>
        </is>
      </c>
      <c r="CD160" s="2" t="inlineStr">
        <is>
          <t>Estratégia de Biodiversidade da UE para 2030|
Estratégia para a Biodiversidade 2030</t>
        </is>
      </c>
      <c r="CE160" s="2" t="inlineStr">
        <is>
          <t>3|
3</t>
        </is>
      </c>
      <c r="CF160" s="2" t="inlineStr">
        <is>
          <t xml:space="preserve">|
</t>
        </is>
      </c>
      <c r="CG160" t="inlineStr">
        <is>
          <t>Plano da UE&lt;small&gt; que &lt;/small&gt;estabelece metas globais para proteger a biodiversidade, bem como compromissos que visem dar resposta às principais causas da perda de biodiversidade na UE, assentes em objetivos mensuráveis relacionados com estas.</t>
        </is>
      </c>
      <c r="CH160" s="2" t="inlineStr">
        <is>
          <t>Strategia UE privind biodiversitatea pentru 2030</t>
        </is>
      </c>
      <c r="CI160" s="2" t="inlineStr">
        <is>
          <t>3</t>
        </is>
      </c>
      <c r="CJ160" s="2" t="inlineStr">
        <is>
          <t/>
        </is>
      </c>
      <c r="CK160" t="inlineStr">
        <is>
          <t/>
        </is>
      </c>
      <c r="CL160" s="2" t="inlineStr">
        <is>
          <t>stratégia EÚ v oblasti biodiverzity do roku 2030|
stratégia biodiverzity do roku 2030|
stratégia biodiverzity</t>
        </is>
      </c>
      <c r="CM160" s="2" t="inlineStr">
        <is>
          <t>3|
3|
3</t>
        </is>
      </c>
      <c r="CN160" s="2" t="inlineStr">
        <is>
          <t xml:space="preserve">|
|
</t>
        </is>
      </c>
      <c r="CO160" t="inlineStr">
        <is>
          <t/>
        </is>
      </c>
      <c r="CP160" s="2" t="inlineStr">
        <is>
          <t>strategija EU za biotsko raznovrstnost do leta 2030|
strategija za biotsko raznovrstnost</t>
        </is>
      </c>
      <c r="CQ160" s="2" t="inlineStr">
        <is>
          <t>3|
3</t>
        </is>
      </c>
      <c r="CR160" s="2" t="inlineStr">
        <is>
          <t xml:space="preserve">|
</t>
        </is>
      </c>
      <c r="CS160" t="inlineStr">
        <is>
          <t/>
        </is>
      </c>
      <c r="CT160" s="2" t="inlineStr">
        <is>
          <t>EU:s strategi för biologisk mångfald 2030</t>
        </is>
      </c>
      <c r="CU160" s="2" t="inlineStr">
        <is>
          <t>3</t>
        </is>
      </c>
      <c r="CV160" s="2" t="inlineStr">
        <is>
          <t/>
        </is>
      </c>
      <c r="CW160" t="inlineStr">
        <is>
          <t/>
        </is>
      </c>
    </row>
    <row r="161">
      <c r="A161" s="1" t="str">
        <f>HYPERLINK("https://iate.europa.eu/entry/result/781392/all", "781392")</f>
        <v>781392</v>
      </c>
      <c r="B161" t="inlineStr">
        <is>
          <t>ENVIRONMENT</t>
        </is>
      </c>
      <c r="C161" t="inlineStr">
        <is>
          <t>ENVIRONMENT|natural environment|physical environment|biosphere|biodiversity</t>
        </is>
      </c>
      <c r="D161" t="inlineStr">
        <is>
          <t>yes</t>
        </is>
      </c>
      <c r="E161" t="inlineStr">
        <is>
          <t/>
        </is>
      </c>
      <c r="F161" s="2" t="inlineStr">
        <is>
          <t>биологично разнообразие</t>
        </is>
      </c>
      <c r="G161" s="2" t="inlineStr">
        <is>
          <t>4</t>
        </is>
      </c>
      <c r="H161" s="2" t="inlineStr">
        <is>
          <t/>
        </is>
      </c>
      <c r="I161" t="inlineStr">
        <is>
          <t>многообразието между живите организми от всички източници, включително сухоземни, морски и други водни екосистеми, и биологичните комплекси, към които принадлежат; това включва разнообразие в рамките на отделния вид, между видовете и в екосистемите</t>
        </is>
      </c>
      <c r="J161" s="2" t="inlineStr">
        <is>
          <t>biodiverzita|
biologická rozmanitost</t>
        </is>
      </c>
      <c r="K161" s="2" t="inlineStr">
        <is>
          <t>3|
3</t>
        </is>
      </c>
      <c r="L161" s="2" t="inlineStr">
        <is>
          <t>|
preferred</t>
        </is>
      </c>
      <c r="M161" t="inlineStr">
        <is>
          <t>variabilita všech žijících organismů včetně, mezi jiným, suchozemských, mořských a jiných vodních ekosystémů a ekologických komplexů, jejichž jsou součástí; zahrnuje diverzitu v rámci druhů, mezi druhy i diverzitu ekosystémů</t>
        </is>
      </c>
      <c r="N161" s="2" t="inlineStr">
        <is>
          <t>biologisk mangfoldighed|
biologisk diversitet|
biodiversitet</t>
        </is>
      </c>
      <c r="O161" s="2" t="inlineStr">
        <is>
          <t>4|
4|
4</t>
        </is>
      </c>
      <c r="P161" s="2" t="inlineStr">
        <is>
          <t xml:space="preserve">|
|
</t>
        </is>
      </c>
      <c r="Q161" t="inlineStr">
        <is>
          <t/>
        </is>
      </c>
      <c r="R161" s="2" t="inlineStr">
        <is>
          <t>biologische Vielfalt|
Biodiversität</t>
        </is>
      </c>
      <c r="S161" s="2" t="inlineStr">
        <is>
          <t>3|
3</t>
        </is>
      </c>
      <c r="T161" s="2" t="inlineStr">
        <is>
          <t xml:space="preserve">|
</t>
        </is>
      </c>
      <c r="U161" t="inlineStr">
        <is>
          <t>die Variabilität unter lebenden Organismen jeglicher Herkunft, darunter unter anderem Land-, Meeres- und sonstige aquatische Ökosysteme und die ökologischen Komplexe, zu denen sie gehören</t>
        </is>
      </c>
      <c r="V161" s="2" t="inlineStr">
        <is>
          <t>βιοποικιλότητα|
βιολογική ποικιλομορφία</t>
        </is>
      </c>
      <c r="W161" s="2" t="inlineStr">
        <is>
          <t>4|
3</t>
        </is>
      </c>
      <c r="X161" s="2" t="inlineStr">
        <is>
          <t xml:space="preserve">preferred|
</t>
        </is>
      </c>
      <c r="Y161" t="inlineStr">
        <is>
          <t/>
        </is>
      </c>
      <c r="Z161" s="2" t="inlineStr">
        <is>
          <t>biodiversity|
biological diversity|
biological variety</t>
        </is>
      </c>
      <c r="AA161" s="2" t="inlineStr">
        <is>
          <t>3|
3|
1</t>
        </is>
      </c>
      <c r="AB161" s="2" t="inlineStr">
        <is>
          <t xml:space="preserve">preferred|
|
</t>
        </is>
      </c>
      <c r="AC161" t="inlineStr">
        <is>
          <t>variability among living organisms from all sources including terrestrial, marine and other aquatic ecosystems and the ecological complexes of which they are part, including diversity within species, between species and of ecosystems</t>
        </is>
      </c>
      <c r="AD161" s="2" t="inlineStr">
        <is>
          <t>diversidad biológica|
biodiversidad</t>
        </is>
      </c>
      <c r="AE161" s="2" t="inlineStr">
        <is>
          <t>4|
3</t>
        </is>
      </c>
      <c r="AF161" s="2" t="inlineStr">
        <is>
          <t xml:space="preserve">|
</t>
        </is>
      </c>
      <c r="AG161" t="inlineStr">
        <is>
          <t>Variabilidad de organismos vivos de cualquier fuente, incluidos, entre otras cosas, los ecosistemas terrestres y marinos y otros ecosistemas acuáticos y los complejos ecológicos de los que forman parte; comprende la diversidad dentro de cada especie, entre las especies y de los &lt;a href="https://iate.europa.eu/entry/result/1621567/es" target="_blank"&gt;ecosistemas&lt;/a&gt;.</t>
        </is>
      </c>
      <c r="AH161" s="2" t="inlineStr">
        <is>
          <t>elurikkus|
bioloogiline mitmekesisus</t>
        </is>
      </c>
      <c r="AI161" s="2" t="inlineStr">
        <is>
          <t>3|
3</t>
        </is>
      </c>
      <c r="AJ161" s="2" t="inlineStr">
        <is>
          <t xml:space="preserve">|
</t>
        </is>
      </c>
      <c r="AK161" t="inlineStr">
        <is>
          <t>mistahes päritoluga elusorganismide rohkus 
&lt;i&gt;inter alia&lt;/i&gt; maismaa-, mere- jt. veeökosüsteemides ning neid hõlmavates ökoloogilistes kompleksides; see sisaldab ka liigisisest, liikidevahelist ja ökosüsteemidevahelist mitmekesisust</t>
        </is>
      </c>
      <c r="AL161" s="2" t="inlineStr">
        <is>
          <t>luonnon monimuotoisuus|
biodiversiteetti|
biologinen monimuotoisuus</t>
        </is>
      </c>
      <c r="AM161" s="2" t="inlineStr">
        <is>
          <t>3|
3|
3</t>
        </is>
      </c>
      <c r="AN161" s="2" t="inlineStr">
        <is>
          <t xml:space="preserve">|
|
</t>
        </is>
      </c>
      <c r="AO161" t="inlineStr">
        <is>
          <t>"elollisen luonnon monimuotoisuus, johon sisältyvät lajien runsaus ja niiden elinympäristöjen monipuolisuus sekä laaja lajinsisäinen perinnöllinen muuntelu"</t>
        </is>
      </c>
      <c r="AP161" s="2" t="inlineStr">
        <is>
          <t>diversité biologique|
biodiversité</t>
        </is>
      </c>
      <c r="AQ161" s="2" t="inlineStr">
        <is>
          <t>3|
3</t>
        </is>
      </c>
      <c r="AR161" s="2" t="inlineStr">
        <is>
          <t xml:space="preserve">|
</t>
        </is>
      </c>
      <c r="AS161" t="inlineStr">
        <is>
          <t>variabilité des organismes vivants de toute origine</t>
        </is>
      </c>
      <c r="AT161" s="2" t="inlineStr">
        <is>
          <t>bithéagsúlacht</t>
        </is>
      </c>
      <c r="AU161" s="2" t="inlineStr">
        <is>
          <t>3</t>
        </is>
      </c>
      <c r="AV161" s="2" t="inlineStr">
        <is>
          <t/>
        </is>
      </c>
      <c r="AW161" t="inlineStr">
        <is>
          <t/>
        </is>
      </c>
      <c r="AX161" s="2" t="inlineStr">
        <is>
          <t>bioraznolikost|
biološka raznolikost</t>
        </is>
      </c>
      <c r="AY161" s="2" t="inlineStr">
        <is>
          <t>3|
3</t>
        </is>
      </c>
      <c r="AZ161" s="2" t="inlineStr">
        <is>
          <t xml:space="preserve">|
</t>
        </is>
      </c>
      <c r="BA161" t="inlineStr">
        <is>
          <t>sveukupnost svih živih organizama koji su sastavni dijelovi ekoloških sustava, a uključuje raznolikost unutar vrsta, između vrsta te raznolikost između ekoloških sustava</t>
        </is>
      </c>
      <c r="BB161" s="2" t="inlineStr">
        <is>
          <t>biológiai sokféleség|
biodiverzitás</t>
        </is>
      </c>
      <c r="BC161" s="2" t="inlineStr">
        <is>
          <t>4|
4</t>
        </is>
      </c>
      <c r="BD161" s="2" t="inlineStr">
        <is>
          <t xml:space="preserve">preferred|
</t>
        </is>
      </c>
      <c r="BE161" t="inlineStr">
        <is>
          <t>az élőlények sokfélesége, ideértve a fajokon belüli, a fajok közötti és az ökológiai rendszerekben mutatkozó változatosságot</t>
        </is>
      </c>
      <c r="BF161" s="2" t="inlineStr">
        <is>
          <t>biodiversità|
diversità biologica</t>
        </is>
      </c>
      <c r="BG161" s="2" t="inlineStr">
        <is>
          <t>3|
3</t>
        </is>
      </c>
      <c r="BH161" s="2" t="inlineStr">
        <is>
          <t xml:space="preserve">|
</t>
        </is>
      </c>
      <c r="BI161" t="inlineStr">
        <is>
          <t>quantità e variabilità degli organismi viventi entro le specie (diversità genetica), tra le specie e tra gli ecosistemi</t>
        </is>
      </c>
      <c r="BJ161" s="2" t="inlineStr">
        <is>
          <t>biologinė įvairovė</t>
        </is>
      </c>
      <c r="BK161" s="2" t="inlineStr">
        <is>
          <t>3</t>
        </is>
      </c>
      <c r="BL161" s="2" t="inlineStr">
        <is>
          <t/>
        </is>
      </c>
      <c r="BM161" t="inlineStr">
        <is>
          <t>Gyvųjų organizmų rūšių, jų bendrijų, buveinių, ekosistemų ir genetinė įvairovė.</t>
        </is>
      </c>
      <c r="BN161" s="2" t="inlineStr">
        <is>
          <t>biodaudzveidība|
bioloģiskā daudzveidība</t>
        </is>
      </c>
      <c r="BO161" s="2" t="inlineStr">
        <is>
          <t>3|
3</t>
        </is>
      </c>
      <c r="BP161" s="2" t="inlineStr">
        <is>
          <t xml:space="preserve">|
</t>
        </is>
      </c>
      <c r="BQ161" t="inlineStr">
        <is>
          <t>ekosistēmu, sugu un gēnu materiāla kopums kādā konkrētā reģionā vai visā pasaulē</t>
        </is>
      </c>
      <c r="BR161" s="2" t="inlineStr">
        <is>
          <t>bijodiversità|
diversità bijoloġika</t>
        </is>
      </c>
      <c r="BS161" s="2" t="inlineStr">
        <is>
          <t>3|
3</t>
        </is>
      </c>
      <c r="BT161" s="2" t="inlineStr">
        <is>
          <t xml:space="preserve">|
</t>
        </is>
      </c>
      <c r="BU161" t="inlineStr">
        <is>
          <t>diversità bijoloġika fi ħdan l-ispeċijiet u minn speċi għall-oħra, u fi ħdan ekosistemi terrestri jew akkwatiċi</t>
        </is>
      </c>
      <c r="BV161" s="2" t="inlineStr">
        <is>
          <t>biologische diversiteit</t>
        </is>
      </c>
      <c r="BW161" s="2" t="inlineStr">
        <is>
          <t>3</t>
        </is>
      </c>
      <c r="BX161" s="2" t="inlineStr">
        <is>
          <t/>
        </is>
      </c>
      <c r="BY161" t="inlineStr">
        <is>
          <t>de variabiliteit onder levende organismen van allerlei herkomst, met inbegrip van, onder andere, terrestrische, mariene en andere aquatische ecosystemen en de ecologische complexen waarvan zij deel uitmaken; dit omvat mede de diversiteit binnen soorten, tussen soorten en van ecosystemen.</t>
        </is>
      </c>
      <c r="BZ161" s="2" t="inlineStr">
        <is>
          <t>bioróżnorodność|
różnorodność biologiczna</t>
        </is>
      </c>
      <c r="CA161" s="2" t="inlineStr">
        <is>
          <t>3|
3</t>
        </is>
      </c>
      <c r="CB161" s="2" t="inlineStr">
        <is>
          <t xml:space="preserve">|
</t>
        </is>
      </c>
      <c r="CC161" t="inlineStr">
        <is>
          <t>Zróżnicowanie wszystkich żywych organizmów występujących na Ziemi w ekosytemach lądowych, morskich i słodkowodnych oraz w zespołach ekologicznych, których są częścią.</t>
        </is>
      </c>
      <c r="CD161" s="2" t="inlineStr">
        <is>
          <t>diversidade biológica|
biodiversidade</t>
        </is>
      </c>
      <c r="CE161" s="2" t="inlineStr">
        <is>
          <t>2|
2</t>
        </is>
      </c>
      <c r="CF161" s="2" t="inlineStr">
        <is>
          <t xml:space="preserve">|
</t>
        </is>
      </c>
      <c r="CG161" t="inlineStr">
        <is>
          <t/>
        </is>
      </c>
      <c r="CH161" s="2" t="inlineStr">
        <is>
          <t>biodiversitate</t>
        </is>
      </c>
      <c r="CI161" s="2" t="inlineStr">
        <is>
          <t>3</t>
        </is>
      </c>
      <c r="CJ161" s="2" t="inlineStr">
        <is>
          <t/>
        </is>
      </c>
      <c r="CK161" t="inlineStr">
        <is>
          <t>Biodiversitatea este definită de multitudinea plantelor și organismelor vii care trăiesc la suprafață, în sol și în apă. Este inclusă, atât diversitatea în cadrul speciei, cât și între specii.</t>
        </is>
      </c>
      <c r="CL161" s="2" t="inlineStr">
        <is>
          <t>biodiverzita|
biologická diverzita</t>
        </is>
      </c>
      <c r="CM161" s="2" t="inlineStr">
        <is>
          <t>3|
3</t>
        </is>
      </c>
      <c r="CN161" s="2" t="inlineStr">
        <is>
          <t xml:space="preserve">|
</t>
        </is>
      </c>
      <c r="CO161" t="inlineStr">
        <is>
          <t>rôznorodosť všetkých živých organizmov vrátane ich suchozemských, morských a ostatných vodných ekosystémov a ekologických komplexov, ktorých sú súčasťou</t>
        </is>
      </c>
      <c r="CP161" s="2" t="inlineStr">
        <is>
          <t>biotska raznovrstnost</t>
        </is>
      </c>
      <c r="CQ161" s="2" t="inlineStr">
        <is>
          <t>3</t>
        </is>
      </c>
      <c r="CR161" s="2" t="inlineStr">
        <is>
          <t/>
        </is>
      </c>
      <c r="CS161" t="inlineStr">
        <is>
          <t>bogatost vrst in življenjskih združb na določenem območju</t>
        </is>
      </c>
      <c r="CT161" s="2" t="inlineStr">
        <is>
          <t>biologisk mångfald</t>
        </is>
      </c>
      <c r="CU161" s="2" t="inlineStr">
        <is>
          <t>4</t>
        </is>
      </c>
      <c r="CV161" s="2" t="inlineStr">
        <is>
          <t/>
        </is>
      </c>
      <c r="CW161" t="inlineStr">
        <is>
          <t>Genetisk variation inom arter samt mångfalden av ekosystem.</t>
        </is>
      </c>
    </row>
    <row r="162">
      <c r="A162" s="1" t="str">
        <f>HYPERLINK("https://iate.europa.eu/entry/result/799773/all", "799773")</f>
        <v>799773</v>
      </c>
      <c r="B162" t="inlineStr">
        <is>
          <t>ENVIRONMENT</t>
        </is>
      </c>
      <c r="C162" t="inlineStr">
        <is>
          <t>ENVIRONMENT|environmental policy|climate change policy|emission trading|EU Emissions Trading Scheme;ENVIRONMENT|natural environment|geophysical environment</t>
        </is>
      </c>
      <c r="D162" t="inlineStr">
        <is>
          <t>yes</t>
        </is>
      </c>
      <c r="E162" t="inlineStr">
        <is>
          <t/>
        </is>
      </c>
      <c r="F162" s="2" t="inlineStr">
        <is>
          <t>торфище</t>
        </is>
      </c>
      <c r="G162" s="2" t="inlineStr">
        <is>
          <t>3</t>
        </is>
      </c>
      <c r="H162" s="2" t="inlineStr">
        <is>
          <t/>
        </is>
      </c>
      <c r="I162" t="inlineStr">
        <is>
          <t>Място, където се намира торф [ &lt;a href="/entry/result/1416001/all" id="ENTRY_TO_ENTRY_CONVERTER" target="_blank"&gt;IATE:1416001&lt;/a&gt; ], представляващо торфен повърхностен слой, натрупал се през хилядолетията.</t>
        </is>
      </c>
      <c r="J162" s="2" t="inlineStr">
        <is>
          <t>rašeliniště</t>
        </is>
      </c>
      <c r="K162" s="2" t="inlineStr">
        <is>
          <t>3</t>
        </is>
      </c>
      <c r="L162" s="2" t="inlineStr">
        <is>
          <t/>
        </is>
      </c>
      <c r="M162" t="inlineStr">
        <is>
          <t>místo vzniku, výskytu či těžby 
&lt;a href="https://iate.europa.eu/entry/result/1416001/cs" target="_blank"&gt;rašeliny&lt;/a&gt;</t>
        </is>
      </c>
      <c r="N162" s="2" t="inlineStr">
        <is>
          <t>tørvemose|
tørveområde|
tørvejord|
tørveareal</t>
        </is>
      </c>
      <c r="O162" s="2" t="inlineStr">
        <is>
          <t>3|
3|
2|
3</t>
        </is>
      </c>
      <c r="P162" s="2" t="inlineStr">
        <is>
          <t xml:space="preserve">|
|
|
</t>
        </is>
      </c>
      <c r="Q162" t="inlineStr">
        <is>
          <t>naturområde med naturlige aflejringer af &lt;a href="https://iate.europa.eu/entry/result/1416001/da" target="_blank"&gt;tørv&lt;time datetime="27.3.2020"&gt; (27.3.2020)&lt;/time&gt;&lt;/a&gt;</t>
        </is>
      </c>
      <c r="R162" s="2" t="inlineStr">
        <is>
          <t>Torfgebiet|
Torffläche|
Torfland</t>
        </is>
      </c>
      <c r="S162" s="2" t="inlineStr">
        <is>
          <t>3|
3|
2</t>
        </is>
      </c>
      <c r="T162" s="2" t="inlineStr">
        <is>
          <t xml:space="preserve">|
|
</t>
        </is>
      </c>
      <c r="U162" t="inlineStr">
        <is>
          <t>Gebiet mit einer natürlich entstandenen Torfschicht an der Oberfläche (mit oder ohne Oberflächenvegetation)</t>
        </is>
      </c>
      <c r="V162" s="2" t="inlineStr">
        <is>
          <t>τυρφώνας</t>
        </is>
      </c>
      <c r="W162" s="2" t="inlineStr">
        <is>
          <t>3</t>
        </is>
      </c>
      <c r="X162" s="2" t="inlineStr">
        <is>
          <t/>
        </is>
      </c>
      <c r="Y162" t="inlineStr">
        <is>
          <t>έλος, στο οποίο έχει αποτεθεί τύρφη ή ακολουθία στρωμάτων τύρφης με ενδεχόμενη συμμετοχή και άλλων οργανικών ιζημάτων, συνολικού πάχους τουλάχιστον 30 cm</t>
        </is>
      </c>
      <c r="Z162" s="2" t="inlineStr">
        <is>
          <t>peatland</t>
        </is>
      </c>
      <c r="AA162" s="2" t="inlineStr">
        <is>
          <t>3</t>
        </is>
      </c>
      <c r="AB162" s="2" t="inlineStr">
        <is>
          <t/>
        </is>
      </c>
      <c r="AC162" t="inlineStr">
        <is>
          <t>area with a naturally accumulated peat [ &lt;a href="/entry/result/1416001/all" id="ENTRY_TO_ENTRY_CONVERTER" target="_blank"&gt;IATE:1416001&lt;/a&gt; ] layer at the surface (with or without surface vegetation)</t>
        </is>
      </c>
      <c r="AD162" s="2" t="inlineStr">
        <is>
          <t>turbera</t>
        </is>
      </c>
      <c r="AE162" s="2" t="inlineStr">
        <is>
          <t>3</t>
        </is>
      </c>
      <c r="AF162" s="2" t="inlineStr">
        <is>
          <t/>
        </is>
      </c>
      <c r="AG162" t="inlineStr">
        <is>
          <t>Humedal con una capa de suelo orgánico anegado
grueso, formado por material vegetal muerto y en
descomposición.</t>
        </is>
      </c>
      <c r="AH162" s="2" t="inlineStr">
        <is>
          <t>turbaala</t>
        </is>
      </c>
      <c r="AI162" s="2" t="inlineStr">
        <is>
          <t>3</t>
        </is>
      </c>
      <c r="AJ162" s="2" t="inlineStr">
        <is>
          <t/>
        </is>
      </c>
      <c r="AK162" t="inlineStr">
        <is>
          <t>nii looduslik kui ka kuivendatud maa-ala, mis orgaaniliste taimejäänuste ladestumise tagajärjel on kattunud turbaga</t>
        </is>
      </c>
      <c r="AL162" s="2" t="inlineStr">
        <is>
          <t>turvemaa|
suo</t>
        </is>
      </c>
      <c r="AM162" s="2" t="inlineStr">
        <is>
          <t>3|
3</t>
        </is>
      </c>
      <c r="AN162" s="2" t="inlineStr">
        <is>
          <t xml:space="preserve">|
</t>
        </is>
      </c>
      <c r="AO162" t="inlineStr">
        <is>
          <t>kosteikko, jossa orgaaninen aines hajoaa epätäydellisesti ja kerrostuu turpeeksi</t>
        </is>
      </c>
      <c r="AP162" s="2" t="inlineStr">
        <is>
          <t>tourbière|
zone tourbeuse</t>
        </is>
      </c>
      <c r="AQ162" s="2" t="inlineStr">
        <is>
          <t>3|
3</t>
        </is>
      </c>
      <c r="AR162" s="2" t="inlineStr">
        <is>
          <t xml:space="preserve">|
</t>
        </is>
      </c>
      <c r="AS162" t="inlineStr">
        <is>
          <t>zone humide caractérisée par l'accumulation progressive de tourbe, une matière constituée de débris végétaux mal décomposés du fait de l’absence d’oxygène</t>
        </is>
      </c>
      <c r="AT162" s="2" t="inlineStr">
        <is>
          <t>talamh portaigh</t>
        </is>
      </c>
      <c r="AU162" s="2" t="inlineStr">
        <is>
          <t>3</t>
        </is>
      </c>
      <c r="AV162" s="2" t="inlineStr">
        <is>
          <t/>
        </is>
      </c>
      <c r="AW162" t="inlineStr">
        <is>
          <t/>
        </is>
      </c>
      <c r="AX162" s="2" t="inlineStr">
        <is>
          <t>tresetište</t>
        </is>
      </c>
      <c r="AY162" s="2" t="inlineStr">
        <is>
          <t>3</t>
        </is>
      </c>
      <c r="AZ162" s="2" t="inlineStr">
        <is>
          <t/>
        </is>
      </c>
      <c r="BA162" t="inlineStr">
        <is>
          <t>područje na kojem se nalazi treset, koje se sastoji od sloja treseta na površini koji se prirodno formirao tijekom tisuća godina</t>
        </is>
      </c>
      <c r="BB162" s="2" t="inlineStr">
        <is>
          <t>tőzegláp|
tőzeges terület</t>
        </is>
      </c>
      <c r="BC162" s="2" t="inlineStr">
        <is>
          <t>4|
3</t>
        </is>
      </c>
      <c r="BD162" s="2" t="inlineStr">
        <is>
          <t>|
admitted</t>
        </is>
      </c>
      <c r="BE162" t="inlineStr">
        <is>
          <t>tőzeges talajú terület</t>
        </is>
      </c>
      <c r="BF162" s="2" t="inlineStr">
        <is>
          <t>torbiera</t>
        </is>
      </c>
      <c r="BG162" s="2" t="inlineStr">
        <is>
          <t>3</t>
        </is>
      </c>
      <c r="BH162" s="2" t="inlineStr">
        <is>
          <t/>
        </is>
      </c>
      <c r="BI162" t="inlineStr">
        <is>
          <t>ambiente umido caratterizzato dall'accumulo progressivo, nell'arco di secoli o millenni, di torba [ &lt;a href="/entry/result/1416001/all" id="ENTRY_TO_ENTRY_CONVERTER" target="_blank"&gt;IATE:1416001&lt;/a&gt;]</t>
        </is>
      </c>
      <c r="BJ162" s="2" t="inlineStr">
        <is>
          <t>durpynas</t>
        </is>
      </c>
      <c r="BK162" s="2" t="inlineStr">
        <is>
          <t>3</t>
        </is>
      </c>
      <c r="BL162" s="2" t="inlineStr">
        <is>
          <t/>
        </is>
      </c>
      <c r="BM162" t="inlineStr">
        <is>
          <t>žemės plotas, kuriame yra susiformavęs storesnis nei 30 cm durpės sluoksnis</t>
        </is>
      </c>
      <c r="BN162" s="2" t="inlineStr">
        <is>
          <t>kūdrājs</t>
        </is>
      </c>
      <c r="BO162" s="2" t="inlineStr">
        <is>
          <t>3</t>
        </is>
      </c>
      <c r="BP162" s="2" t="inlineStr">
        <is>
          <t/>
        </is>
      </c>
      <c r="BQ162" t="inlineStr">
        <is>
          <t>dabiski purvi, kūdras lauki, meži un lauksaimniecības zemes, kur augsnes
pamatmateriāls ir kūdra (nogulumu segu veido kūdra/dabīgi veidojies kūdras slānis),
pašlaik notiek vai ir pārtraukta tās veidošanās</t>
        </is>
      </c>
      <c r="BR162" s="2" t="inlineStr">
        <is>
          <t>torbiera</t>
        </is>
      </c>
      <c r="BS162" s="2" t="inlineStr">
        <is>
          <t>3</t>
        </is>
      </c>
      <c r="BT162" s="2" t="inlineStr">
        <is>
          <t>preferred</t>
        </is>
      </c>
      <c r="BU162" t="inlineStr">
        <is>
          <t>żona b'saff ta' &lt;a href="http://iate.europa.eu/entry/result/1416001/mt" target="_blank"&gt;pit &lt;/a&gt;li jakkumula b'mod naturali fuq il-wiċċ (li tista' tinkludi jew ma tinkludix veġetazzjoni tal-wiċċ)</t>
        </is>
      </c>
      <c r="BV162" s="2" t="inlineStr">
        <is>
          <t>veen|
veengebied|
veengrond</t>
        </is>
      </c>
      <c r="BW162" s="2" t="inlineStr">
        <is>
          <t>3|
3|
3</t>
        </is>
      </c>
      <c r="BX162" s="2" t="inlineStr">
        <is>
          <t xml:space="preserve">|
|
</t>
        </is>
      </c>
      <c r="BY162" t="inlineStr">
        <is>
          <t>streek waar de bodem uit veen bestaat, te weten natte zuurstofarme en sponsachtige grond, die is opgebouwd uit gehumificeerd plantaardig materiaal</t>
        </is>
      </c>
      <c r="BZ162" s="2" t="inlineStr">
        <is>
          <t>torfowisko</t>
        </is>
      </c>
      <c r="CA162" s="2" t="inlineStr">
        <is>
          <t>3</t>
        </is>
      </c>
      <c r="CB162" s="2" t="inlineStr">
        <is>
          <t/>
        </is>
      </c>
      <c r="CC162" t="inlineStr">
        <is>
          <t>jeden z typów mokradeł, siedlisk na tyle uwodnionych, że występuje tam specyficzna roślinność i zachodzą procesy akumulacji osadów organicznych. Jest to teren stale podmokły, o podłożu trudno przepuszczalnym, pokryty zbiorowiskami roślin bagiennych i bagienno-łąkowych.</t>
        </is>
      </c>
      <c r="CD162" s="2" t="inlineStr">
        <is>
          <t>turfeira</t>
        </is>
      </c>
      <c r="CE162" s="2" t="inlineStr">
        <is>
          <t>3</t>
        </is>
      </c>
      <c r="CF162" s="2" t="inlineStr">
        <is>
          <t/>
        </is>
      </c>
      <c r="CG162" t="inlineStr">
        <is>
          <t>Área com uma camada de turfa naturalmente acumulada na superfície (com ou sem vegetação de superfície) e que, de acordo com diferentes definições, deve ter pelo menos 30 cm de espessura.</t>
        </is>
      </c>
      <c r="CH162" s="2" t="inlineStr">
        <is>
          <t>turbărie</t>
        </is>
      </c>
      <c r="CI162" s="2" t="inlineStr">
        <is>
          <t>3</t>
        </is>
      </c>
      <c r="CJ162" s="2" t="inlineStr">
        <is>
          <t/>
        </is>
      </c>
      <c r="CK162" t="inlineStr">
        <is>
          <t>1) Loc mlăștinos, bogat în vegetație, din ale cărei resturi se formează turba. 2) Regiune bogată în turbă.</t>
        </is>
      </c>
      <c r="CL162" s="2" t="inlineStr">
        <is>
          <t>rašelinisko</t>
        </is>
      </c>
      <c r="CM162" s="2" t="inlineStr">
        <is>
          <t>3</t>
        </is>
      </c>
      <c r="CN162" s="2" t="inlineStr">
        <is>
          <t/>
        </is>
      </c>
      <c r="CO162" t="inlineStr">
        <is>
          <t>ekosystém, ktorý vzniká na stanovištiach trvalo zamokrených zrážkovou, povrchovou alebo podzemnou vodou tak, že tieto stanovištia zarastajú vegetáciou hydrofilných a hygrofilných (rašeliniskových) druhov rastlín a v podmienkach obmedzeného prístupu kyslíka sa tu hromadia odumreté organické zvyšky v rôznom stupni rozkladu, čím vzniká rašelina (obsahuje viac ako 50 % spáliteľných organických látok v sušine)</t>
        </is>
      </c>
      <c r="CP162" s="2" t="inlineStr">
        <is>
          <t>šotišče</t>
        </is>
      </c>
      <c r="CQ162" s="2" t="inlineStr">
        <is>
          <t>3</t>
        </is>
      </c>
      <c r="CR162" s="2" t="inlineStr">
        <is>
          <t/>
        </is>
      </c>
      <c r="CS162" t="inlineStr">
        <is>
          <t>nahajališče šote [ &lt;a href="/entry/result/1416001/all" id="ENTRY_TO_ENTRY_CONVERTER" target="_blank"&gt;IATE:1416001&lt;/a&gt; ]</t>
        </is>
      </c>
      <c r="CT162" s="2" t="inlineStr">
        <is>
          <t>torvmark</t>
        </is>
      </c>
      <c r="CU162" s="2" t="inlineStr">
        <is>
          <t>3</t>
        </is>
      </c>
      <c r="CV162" s="2" t="inlineStr">
        <is>
          <t/>
        </is>
      </c>
      <c r="CW162" t="inlineStr">
        <is>
          <t>område med ett mer än 50 cm tjockt lager organogena jordarter</t>
        </is>
      </c>
    </row>
    <row r="163">
      <c r="A163" s="1" t="str">
        <f>HYPERLINK("https://iate.europa.eu/entry/result/858171/all", "858171")</f>
        <v>858171</v>
      </c>
      <c r="B163" t="inlineStr">
        <is>
          <t>INTERNATIONAL RELATIONS;SCIENCE;EUROPEAN UNION;ENVIRONMENT</t>
        </is>
      </c>
      <c r="C163" t="inlineStr">
        <is>
          <t>INTERNATIONAL RELATIONS|international affairs|international agreement;SCIENCE|natural and applied sciences|life sciences;EUROPEAN UNION|European construction|EU relations;ENVIRONMENT</t>
        </is>
      </c>
      <c r="D163" t="inlineStr">
        <is>
          <t>yes</t>
        </is>
      </c>
      <c r="E163" t="inlineStr">
        <is>
          <t/>
        </is>
      </c>
      <c r="F163" s="2" t="inlineStr">
        <is>
          <t>Конвенция за биологичното разнообразие</t>
        </is>
      </c>
      <c r="G163" s="2" t="inlineStr">
        <is>
          <t>4</t>
        </is>
      </c>
      <c r="H163" s="2" t="inlineStr">
        <is>
          <t/>
        </is>
      </c>
      <c r="I163" t="inlineStr">
        <is>
          <t/>
        </is>
      </c>
      <c r="J163" s="2" t="inlineStr">
        <is>
          <t>Úmluva o biologické rozmanitosti</t>
        </is>
      </c>
      <c r="K163" s="2" t="inlineStr">
        <is>
          <t>4</t>
        </is>
      </c>
      <c r="L163" s="2" t="inlineStr">
        <is>
          <t/>
        </is>
      </c>
      <c r="M163" t="inlineStr">
        <is>
          <t>úmluva podepsaná na Konferenci OSN o životním prostředí a rozvoji v Rio de Janeiru v červnu 1992, jejímž cílem je ochrana biologické rozmanitosti</t>
        </is>
      </c>
      <c r="N163" s="2" t="inlineStr">
        <is>
          <t>konvention om den biologiske mangfoldighed|
biodiversitetskonventionen|
CBD</t>
        </is>
      </c>
      <c r="O163" s="2" t="inlineStr">
        <is>
          <t>4|
4|
4</t>
        </is>
      </c>
      <c r="P163" s="2" t="inlineStr">
        <is>
          <t xml:space="preserve">|
|
</t>
        </is>
      </c>
      <c r="Q163" t="inlineStr">
        <is>
          <t/>
        </is>
      </c>
      <c r="R163" s="2" t="inlineStr">
        <is>
          <t>Übereinkommen über die biologische Vielfalt|
CBD|
Biodiversitätskonvention</t>
        </is>
      </c>
      <c r="S163" s="2" t="inlineStr">
        <is>
          <t>3|
3|
2</t>
        </is>
      </c>
      <c r="T163" s="2" t="inlineStr">
        <is>
          <t xml:space="preserve">|
|
</t>
        </is>
      </c>
      <c r="U163" t="inlineStr">
        <is>
          <t/>
        </is>
      </c>
      <c r="V163" s="2" t="inlineStr">
        <is>
          <t>Σύμβαση για τη βιολογική ποικιλότητα|
Σύμβαση για τη βιολογική ποικιλομορφία|
ΣΒΠ</t>
        </is>
      </c>
      <c r="W163" s="2" t="inlineStr">
        <is>
          <t>4|
3|
3</t>
        </is>
      </c>
      <c r="X163" s="2" t="inlineStr">
        <is>
          <t xml:space="preserve">preferred|
|
</t>
        </is>
      </c>
      <c r="Y163" t="inlineStr">
        <is>
          <t/>
        </is>
      </c>
      <c r="Z163" s="2" t="inlineStr">
        <is>
          <t>Convention on Biological Diversity|
CBD|
UNCBD|
Biodiversity Convention|
Convention for Biological Diversity</t>
        </is>
      </c>
      <c r="AA163" s="2" t="inlineStr">
        <is>
          <t>4|
4|
1|
1|
1</t>
        </is>
      </c>
      <c r="AB163" s="2" t="inlineStr">
        <is>
          <t xml:space="preserve">|
|
|
|
</t>
        </is>
      </c>
      <c r="AC163" t="inlineStr">
        <is>
          <t>convention adopted at the 1992 Earth Summit in Rio establishing three main goals: the conservation of biological diversity, the sustainable use of its components, and the fair and equitable sharing of the benefits from the use of genetic resources</t>
        </is>
      </c>
      <c r="AD163" s="2" t="inlineStr">
        <is>
          <t>Convenio sobre la Diversidad Biológica|
CDB</t>
        </is>
      </c>
      <c r="AE163" s="2" t="inlineStr">
        <is>
          <t>4|
3</t>
        </is>
      </c>
      <c r="AF163" s="2" t="inlineStr">
        <is>
          <t xml:space="preserve">|
</t>
        </is>
      </c>
      <c r="AG163" t="inlineStr">
        <is>
          <t>Tratado internacional jurídicamente vinculante con tres objetivos principales: la conservación de la &lt;a href="https://iate.europa.eu/entry/result/781392/es" target="_blank"&gt;diversidad biológica&lt;/a&gt;, la utilización sostenible de sus componentes y la participación justa y equitativa en los beneficios que se deriven de la utilización de los recursos genéticos. Su objetivo general es promover medidas que conduzcan a un futuro sostenible.</t>
        </is>
      </c>
      <c r="AH163" s="2" t="inlineStr">
        <is>
          <t>bioloogilise mitmekesisuse konventsioon</t>
        </is>
      </c>
      <c r="AI163" s="2" t="inlineStr">
        <is>
          <t>3</t>
        </is>
      </c>
      <c r="AJ163" s="2" t="inlineStr">
        <is>
          <t/>
        </is>
      </c>
      <c r="AK163" t="inlineStr">
        <is>
          <t>1992. aastal Rio de Janeiros toimunud maailma tippkohtumisel vastu võetud konventsioon, mis sisaldab kolme peamist eesmärki: 
&lt;i&gt;bioloogilise mitmekesisuse&lt;/i&gt; &lt;a href="/entry/result/781392/all" id="ENTRY_TO_ENTRY_CONVERTER" target="_blank"&gt;IATE:781392&lt;/a&gt; kaitse, selle komponentide säästev kasutamine ning geneetiliste ressursside kasutamisest tuleneva kasu aus ja õiglane jagamine</t>
        </is>
      </c>
      <c r="AL163" s="2" t="inlineStr">
        <is>
          <t>biologista monimuotoisuutta koskeva yleissopimus|
biodiversiteettisopimus</t>
        </is>
      </c>
      <c r="AM163" s="2" t="inlineStr">
        <is>
          <t>4|
3</t>
        </is>
      </c>
      <c r="AN163" s="2" t="inlineStr">
        <is>
          <t xml:space="preserve">|
</t>
        </is>
      </c>
      <c r="AO163" t="inlineStr">
        <is>
          <t/>
        </is>
      </c>
      <c r="AP163" s="2" t="inlineStr">
        <is>
          <t>Convention sur la diversité biologique|
CDB</t>
        </is>
      </c>
      <c r="AQ163" s="2" t="inlineStr">
        <is>
          <t>3|
3</t>
        </is>
      </c>
      <c r="AR163" s="2" t="inlineStr">
        <is>
          <t xml:space="preserve">|
</t>
        </is>
      </c>
      <c r="AS163" t="inlineStr">
        <is>
          <t>accord international établi par les Nations unies pour préserver la &lt;a href="https://iate.europa.eu/entry/result/781392/fr" target="_blank"&gt;diversité biologique&lt;/a&gt; du monde entier en poursuivant trois objectifs principaux: conserver la biodiversité, favoriser son utilisation durable et assurer un partage équitable des bénéfices liés à l’exploitation des ressources génétiques.</t>
        </is>
      </c>
      <c r="AT163" s="2" t="inlineStr">
        <is>
          <t>an Coinbhinsiún maidir leis an mBithéagsúlacht|
Coinbhinsiún maidir leis an Éagsúlacht Bhitheolaíoch</t>
        </is>
      </c>
      <c r="AU163" s="2" t="inlineStr">
        <is>
          <t>3|
3</t>
        </is>
      </c>
      <c r="AV163" s="2" t="inlineStr">
        <is>
          <t xml:space="preserve">preferred|
</t>
        </is>
      </c>
      <c r="AW163" t="inlineStr">
        <is>
          <t/>
        </is>
      </c>
      <c r="AX163" s="2" t="inlineStr">
        <is>
          <t>Konvencija o biološkoj raznolikosti</t>
        </is>
      </c>
      <c r="AY163" s="2" t="inlineStr">
        <is>
          <t>4</t>
        </is>
      </c>
      <c r="AZ163" s="2" t="inlineStr">
        <is>
          <t/>
        </is>
      </c>
      <c r="BA163" t="inlineStr">
        <is>
          <t/>
        </is>
      </c>
      <c r="BB163" s="2" t="inlineStr">
        <is>
          <t>Biológiai Sokféleség Egyezmény|
a biológiai sokféleségről szóló egyezmény</t>
        </is>
      </c>
      <c r="BC163" s="2" t="inlineStr">
        <is>
          <t>4|
3</t>
        </is>
      </c>
      <c r="BD163" s="2" t="inlineStr">
        <is>
          <t xml:space="preserve">preferred|
</t>
        </is>
      </c>
      <c r="BE163" t="inlineStr">
        <is>
          <t>Az ENSZ 1992-ben Rio de Janeiróban rendezett Környezet és Fejlődés Konferenciáján elfogadott egyezmény, amelynek célja a biológiai sokféleség megőrzése, komponenseinek fenntartható használata, a genetikai erőforrások hasznosításából származó előnyök igazságos és méltányos elosztása, beleértve a genetikai erőforrásokhoz való megfelelő hozzáférhetőséget, technológiák átadását és pénzeszközök biztosítását.</t>
        </is>
      </c>
      <c r="BF163" s="2" t="inlineStr">
        <is>
          <t>convenzione sulla diversità biologica|
CBD|
Convenzione sulla biodiversità</t>
        </is>
      </c>
      <c r="BG163" s="2" t="inlineStr">
        <is>
          <t>3|
3|
3</t>
        </is>
      </c>
      <c r="BH163" s="2" t="inlineStr">
        <is>
          <t xml:space="preserve">|
|
</t>
        </is>
      </c>
      <c r="BI163" t="inlineStr">
        <is>
          <t>convenzione delle Nazioni Unite, firmata a Rio de Janeiro nel giugno 1992, che si pone tre obiettivi:la conservazione della diversità biologica (vale a dire la varietà degli esseri viventi presenti sulla Terra); l’uso sostenibile delle componenti della diversità biologica; la ripartizione giusta ed equa dei vantaggi derivanti dallo sfruttamento delle risorse genetiche</t>
        </is>
      </c>
      <c r="BJ163" s="2" t="inlineStr">
        <is>
          <t>Biologinės įvairovės konvencija|
BĮK</t>
        </is>
      </c>
      <c r="BK163" s="2" t="inlineStr">
        <is>
          <t>3|
3</t>
        </is>
      </c>
      <c r="BL163" s="2" t="inlineStr">
        <is>
          <t xml:space="preserve">|
</t>
        </is>
      </c>
      <c r="BM163" t="inlineStr">
        <is>
          <t>1992 m. Rio įvykusioje Jungtinių Tautų konferencijoje dėl aplinkos ir vystymosi priimta konvencija, kurioje nustatyti trys pagrindiniai tikslai: biologinės įvairovės išsaugojimas ir tvarus jos komponentų naudojimas, sąžiningas bei teisingas naudos, gaunamos naudojant genetinius išteklius, pasidalijimas</t>
        </is>
      </c>
      <c r="BN163" s="2" t="inlineStr">
        <is>
          <t>Konvencija par bioloģisko daudzveidību|
KBD|
Biodaudzveidības konvencija</t>
        </is>
      </c>
      <c r="BO163" s="2" t="inlineStr">
        <is>
          <t>3|
3|
3</t>
        </is>
      </c>
      <c r="BP163" s="2" t="inlineStr">
        <is>
          <t xml:space="preserve">|
|
</t>
        </is>
      </c>
      <c r="BQ163" t="inlineStr">
        <is>
          <t>starptautiska konvencija, kuras uzdevumi ir bioloģiskās daudzveidības saglabāšana, dzīvās dabas ilgtspējīga izmantošana un godīga un līdztiesīga ģenētisko resursu patērēšanā iegūto labumu sadale, ietverot gan pienācīgu pieeju ģenētiskajiem resursiem, gan atbilstošu tehnoloģiju nodošanu, ņemot vērā visas tiesības uz šiem resursiem un tehnoloģijām, gan pienācīgu finansēšanu</t>
        </is>
      </c>
      <c r="BR163" s="2" t="inlineStr">
        <is>
          <t>Konvenzjoni dwar id-Diversità Bijoloġika|
KDB</t>
        </is>
      </c>
      <c r="BS163" s="2" t="inlineStr">
        <is>
          <t>3|
2</t>
        </is>
      </c>
      <c r="BT163" s="2" t="inlineStr">
        <is>
          <t xml:space="preserve">|
</t>
        </is>
      </c>
      <c r="BU163" t="inlineStr">
        <is>
          <t>konvenzjoni li daħlet fis-seħħ fl-1993 li għandha tliet objettivi prinċipali: il-konservazzjoni tad-diversità bijoloġika, l-użu sostenibbli tal-komponenti tad-diversità bijoloġika u t-tqassim ġust u ekwu tal-benefiċċji li jirriżultaw mill-użu tar-riżorsi ġenetiċi</t>
        </is>
      </c>
      <c r="BV163" s="2" t="inlineStr">
        <is>
          <t>Verdrag inzake biologische diversiteit|
Biodiversiteitsverdrag|
VBD</t>
        </is>
      </c>
      <c r="BW163" s="2" t="inlineStr">
        <is>
          <t>4|
3|
3</t>
        </is>
      </c>
      <c r="BX163" s="2" t="inlineStr">
        <is>
          <t xml:space="preserve">|
|
</t>
        </is>
      </c>
      <c r="BY163" t="inlineStr">
        <is>
          <t>verdrag uit 1992 met als doel: het behoud van de biologische diversiteit, het duurzame gebruik van bestanddelen daarvan en de eerlijke en billijke verdeling van de voordelen voortvloeiende uit het gebruik van genetische rijkdommen</t>
        </is>
      </c>
      <c r="BZ163" s="2" t="inlineStr">
        <is>
          <t>Konwencja o różnorodności biologicznej|
CBD</t>
        </is>
      </c>
      <c r="CA163" s="2" t="inlineStr">
        <is>
          <t>3|
3</t>
        </is>
      </c>
      <c r="CB163" s="2" t="inlineStr">
        <is>
          <t xml:space="preserve">|
</t>
        </is>
      </c>
      <c r="CC163" t="inlineStr">
        <is>
          <t>---</t>
        </is>
      </c>
      <c r="CD163" s="2" t="inlineStr">
        <is>
          <t>Convenção sobre a Diversidade Biológica|
CDB|
Convenção sobre a Biodiversidade</t>
        </is>
      </c>
      <c r="CE163" s="2" t="inlineStr">
        <is>
          <t>4|
4|
3</t>
        </is>
      </c>
      <c r="CF163" s="2" t="inlineStr">
        <is>
          <t xml:space="preserve">|
|
</t>
        </is>
      </c>
      <c r="CG163" t="inlineStr">
        <is>
          <t>Rio de Janeiro, 05.06.1992. 
&lt;br&gt;Concluída no quadro da Organização das Nações Unidas (ONU). 
&lt;br&gt;Aprovada, em nome da Comunidade Económica Europeia, pela Decisão 93/626/CEE do Conselho, de 25.10.1993. 
&lt;br&gt;Aprovada para ratificação por Portugal pelo Decreto n.º 21/93, de 21 de Junho. 
&lt;br&gt;Entrada em vigor na ordem internacional: 29.12.1993. 
&lt;br&gt;Entrada em vigor relativamente a Portugal: 21.03.1994. 
&lt;p&gt;Para mais informações sobre a Convenção, ver sítio da Convenção (en): &lt;a href="http://www.cbd.int/convention/" target="_blank"&gt;http://www.cbd.int/convention/&lt;/a&gt; [22.09.2010].&lt;/p&gt;</t>
        </is>
      </c>
      <c r="CH163" s="2" t="inlineStr">
        <is>
          <t>Convenția privind diversitatea biologică|
CBD</t>
        </is>
      </c>
      <c r="CI163" s="2" t="inlineStr">
        <is>
          <t>4|
3</t>
        </is>
      </c>
      <c r="CJ163" s="2" t="inlineStr">
        <is>
          <t xml:space="preserve">|
</t>
        </is>
      </c>
      <c r="CK163" t="inlineStr">
        <is>
          <t>Semnată în 1992 la Rio de Janeiro, Convenția privind diversitatea biologică vizează următoarele obiective principale: conservarea diversității biologice, utilizarea durabilă a componentelor sale și împărțirea corectă și echitabilă a beneficiilor ce rezultă din utilizarea resurselor genetice.</t>
        </is>
      </c>
      <c r="CL163" s="2" t="inlineStr">
        <is>
          <t>Dohovor o biologickej diverzite|
DBD</t>
        </is>
      </c>
      <c r="CM163" s="2" t="inlineStr">
        <is>
          <t>3|
2</t>
        </is>
      </c>
      <c r="CN163" s="2" t="inlineStr">
        <is>
          <t xml:space="preserve">|
</t>
        </is>
      </c>
      <c r="CO163" t="inlineStr">
        <is>
          <t/>
        </is>
      </c>
      <c r="CP163" s="2" t="inlineStr">
        <is>
          <t>Konvencija o biološki raznovrstnosti</t>
        </is>
      </c>
      <c r="CQ163" s="2" t="inlineStr">
        <is>
          <t>4</t>
        </is>
      </c>
      <c r="CR163" s="2" t="inlineStr">
        <is>
          <t/>
        </is>
      </c>
      <c r="CS163" t="inlineStr">
        <is>
          <t>sprejeta v Riu de Janeiru 5. junija 1992, njeni cilji so: ohranjanje biološke raznovrstnosti, trajnostna uporaba njenih sestavnih delov ter poštena in pravična delitev koristi od uporabe genetskih virov skupaj z ustreznim dostopom do njih in primernim prenosom ustreznih tehnologij ob upoštevanju vseh pravic do teh virov in tehnologij ter s primernim financiranjem</t>
        </is>
      </c>
      <c r="CT163" s="2" t="inlineStr">
        <is>
          <t>konventionen om biologisk mångfald</t>
        </is>
      </c>
      <c r="CU163" s="2" t="inlineStr">
        <is>
          <t>4</t>
        </is>
      </c>
      <c r="CV163" s="2" t="inlineStr">
        <is>
          <t/>
        </is>
      </c>
      <c r="CW163" t="inlineStr">
        <is>
          <t>Konvention som syftar till bevarande av den biologiska mångfalden, ett långsiktigt hållbart nyttjande av mångfaldens beståndsdelar samt en rättvis fördelning av de nyttigheter som kan vinnas ur genetiska resurser.</t>
        </is>
      </c>
    </row>
    <row r="164">
      <c r="A164" s="1" t="str">
        <f>HYPERLINK("https://iate.europa.eu/entry/result/1624856/all", "1624856")</f>
        <v>1624856</v>
      </c>
      <c r="B164" t="inlineStr">
        <is>
          <t>ENVIRONMENT</t>
        </is>
      </c>
      <c r="C164" t="inlineStr">
        <is>
          <t>ENVIRONMENT|natural environment|geophysical environment;ENVIRONMENT|environmental policy|climate change policy|emission trading|EU Emissions Trading Scheme</t>
        </is>
      </c>
      <c r="D164" t="inlineStr">
        <is>
          <t>yes</t>
        </is>
      </c>
      <c r="E164" t="inlineStr">
        <is>
          <t/>
        </is>
      </c>
      <c r="F164" s="2" t="inlineStr">
        <is>
          <t>влажна зона</t>
        </is>
      </c>
      <c r="G164" s="2" t="inlineStr">
        <is>
          <t>3</t>
        </is>
      </c>
      <c r="H164" s="2" t="inlineStr">
        <is>
          <t/>
        </is>
      </c>
      <c r="I164" t="inlineStr">
        <is>
          <t>Район, включващ езера, блата, мочурища, торфища или други водни площи, независимо дали са естествени или изкуствени, постоянни или временни, с вода, която е статична или течаща, прясна, полусолена или солена, включително морска вода, чиято дълбочина или отлив не надхвърля 6 м.</t>
        </is>
      </c>
      <c r="J164" s="2" t="inlineStr">
        <is>
          <t>mokřad</t>
        </is>
      </c>
      <c r="K164" s="2" t="inlineStr">
        <is>
          <t>3</t>
        </is>
      </c>
      <c r="L164" s="2" t="inlineStr">
        <is>
          <t/>
        </is>
      </c>
      <c r="M164" t="inlineStr">
        <is>
          <t>území bažin, slatin, rašelinišť i území pokrytá vodou,
přirozená i uměle vytvořená, trvalá či dočasná, s vodou stojatou či tekoucí,
sladkou, brakickou či slanou, včetně území s mořskou vodou, jejíž hloubka při
odlivu nepřesahuje šest metrů</t>
        </is>
      </c>
      <c r="N164" s="2" t="inlineStr">
        <is>
          <t>vådområde</t>
        </is>
      </c>
      <c r="O164" s="2" t="inlineStr">
        <is>
          <t>3</t>
        </is>
      </c>
      <c r="P164" s="2" t="inlineStr">
        <is>
          <t/>
        </is>
      </c>
      <c r="Q164" t="inlineStr">
        <is>
          <t>naturtype, der omfatter søer, vandhuller, vandløb, moser, sjapvandsområder og lavtvandede kystområder, inklusive deres fugtige, mere eller mindre konstant vanddækkede omgivelser på landjorden</t>
        </is>
      </c>
      <c r="R164" s="2" t="inlineStr">
        <is>
          <t>Feuchtgebiet</t>
        </is>
      </c>
      <c r="S164" s="2" t="inlineStr">
        <is>
          <t>3</t>
        </is>
      </c>
      <c r="T164" s="2" t="inlineStr">
        <is>
          <t/>
        </is>
      </c>
      <c r="U164" t="inlineStr">
        <is>
          <t>Gebiet [...] im Übergangsbereich von trockenen zu dauerhaft feuchten Ökosystemen [...]. Der Begriff des Feuchtgebiets umfasst verschiedene Lebensraumtypen wie Sumpf, Moor, Bruchwald, Feuchtwiese, Sumpfgraben, Aue oder Ried.</t>
        </is>
      </c>
      <c r="V164" s="2" t="inlineStr">
        <is>
          <t>υγρότοπος|
υγροβιότοπος</t>
        </is>
      </c>
      <c r="W164" s="2" t="inlineStr">
        <is>
          <t>3|
3</t>
        </is>
      </c>
      <c r="X164" s="2" t="inlineStr">
        <is>
          <t xml:space="preserve">|
</t>
        </is>
      </c>
      <c r="Y164" t="inlineStr">
        <is>
          <t>έκταση που καλύπτεται μόνιμα ή περιοδικά με στάσιμο ρηχό, γλυκό, υφάλμυρο ή αλμυρό νερό 
&lt;br&gt;και η βλάστηση υποστηρίζεται, είναι επομένως μεταβατική μεταξύ των χερσαίων και των υδατικών οικοσυστημάτων</t>
        </is>
      </c>
      <c r="Z164" s="2" t="inlineStr">
        <is>
          <t>wetland|
wetland area</t>
        </is>
      </c>
      <c r="AA164" s="2" t="inlineStr">
        <is>
          <t>3|
3</t>
        </is>
      </c>
      <c r="AB164" s="2" t="inlineStr">
        <is>
          <t xml:space="preserve">|
</t>
        </is>
      </c>
      <c r="AC164" t="inlineStr">
        <is>
          <t>land that is covered with water for at least part of each year, and is thus transitional between terrestrial and aquatic ecosystems</t>
        </is>
      </c>
      <c r="AD164" s="2" t="inlineStr">
        <is>
          <t>humedal</t>
        </is>
      </c>
      <c r="AE164" s="2" t="inlineStr">
        <is>
          <t>3</t>
        </is>
      </c>
      <c r="AF164" s="2" t="inlineStr">
        <is>
          <t/>
        </is>
      </c>
      <c r="AG164" t="inlineStr">
        <is>
          <t>Zona de pantanales, marjales, turberas o superficie recubierta de aguas naturales o artificiales, permanentes o temporales, con agua estancada corriente ya sea dulce, salobre o salada, incluidas las extensiones de agua marina cuya profundidad con marea baja no exceda de seis metros.</t>
        </is>
      </c>
      <c r="AH164" s="2" t="inlineStr">
        <is>
          <t>märgala</t>
        </is>
      </c>
      <c r="AI164" s="2" t="inlineStr">
        <is>
          <t>3</t>
        </is>
      </c>
      <c r="AJ164" s="2" t="inlineStr">
        <is>
          <t/>
        </is>
      </c>
      <c r="AK164" t="inlineStr">
        <is>
          <t>alatiselt liigniiske (soo) või vähemalt osa aastast veega kattunud maa-ala, ka madal veekogu või lauge mererannik; ökoloogiliselt ja majanduslikult tähtsaimad on suurte jõgede üleujutusalade märgalad, kus suurvesi rikastab mulda, kuid põhjustab tihti uputusi</t>
        </is>
      </c>
      <c r="AL164" s="2" t="inlineStr">
        <is>
          <t>kosteikko|
kosteikkoalue|
vesiperäinen maa</t>
        </is>
      </c>
      <c r="AM164" s="2" t="inlineStr">
        <is>
          <t>3|
3|
2</t>
        </is>
      </c>
      <c r="AN164" s="2" t="inlineStr">
        <is>
          <t xml:space="preserve">|
|
</t>
        </is>
      </c>
      <c r="AO164" t="inlineStr">
        <is>
          <t>luontotyyppi, joka sijoituu kovanmaan ja avoveden välille</t>
        </is>
      </c>
      <c r="AP164" s="2" t="inlineStr">
        <is>
          <t>zone humide</t>
        </is>
      </c>
      <c r="AQ164" s="2" t="inlineStr">
        <is>
          <t>3</t>
        </is>
      </c>
      <c r="AR164" s="2" t="inlineStr">
        <is>
          <t/>
        </is>
      </c>
      <c r="AS164" t="inlineStr">
        <is>
          <t>&lt;div&gt;
 zone de transition entre terre et eau constituée de terres imprégnées ou recouvertes d’eau douce, salée ou saumâtre (marais, tourbières, prairies humides, lacs, lagunes, mangroves)&lt;/div&gt;</t>
        </is>
      </c>
      <c r="AT164" s="2" t="inlineStr">
        <is>
          <t>bogach</t>
        </is>
      </c>
      <c r="AU164" s="2" t="inlineStr">
        <is>
          <t>3</t>
        </is>
      </c>
      <c r="AV164" s="2" t="inlineStr">
        <is>
          <t/>
        </is>
      </c>
      <c r="AW164" t="inlineStr">
        <is>
          <t>talamh a
 bhíonn faoi uisce nó báite, go buan nó ar feadh cuid mhaith den bhliain</t>
        </is>
      </c>
      <c r="AX164" s="2" t="inlineStr">
        <is>
          <t>močvarno zemljište</t>
        </is>
      </c>
      <c r="AY164" s="2" t="inlineStr">
        <is>
          <t>3</t>
        </is>
      </c>
      <c r="AZ164" s="2" t="inlineStr">
        <is>
          <t/>
        </is>
      </c>
      <c r="BA164" t="inlineStr">
        <is>
          <t>zemlja koja je pokrivena vodom dijelom svake godine pa stoga predstavlja tranziciju između ekosustava tla i vode</t>
        </is>
      </c>
      <c r="BB164" s="2" t="inlineStr">
        <is>
          <t>vizes élőhely</t>
        </is>
      </c>
      <c r="BC164" s="2" t="inlineStr">
        <is>
          <t>3</t>
        </is>
      </c>
      <c r="BD164" s="2" t="inlineStr">
        <is>
          <t/>
        </is>
      </c>
      <c r="BE164" t="inlineStr">
        <is>
          <t>olyan természeti egység,
amelynek a felületarányos átlagos vízmélysége – középvízállás esetén – a két métert nem
haladja meg, az ennél mélyebb víztereknek pedig az a része, amelynek legalább
egyharmadát makrovegetáció (hínár- és/vagy mocsári és/vagy szegélynövényzet) borítja vagy
kíséri, továbbá a tartósan vagy legalább hosszabb időtartamig vízzel átitatott felső talajú hidromorf talajjal rendelkező természeti egység</t>
        </is>
      </c>
      <c r="BF164" s="2" t="inlineStr">
        <is>
          <t>zona umida|
area umida</t>
        </is>
      </c>
      <c r="BG164" s="2" t="inlineStr">
        <is>
          <t>3|
3</t>
        </is>
      </c>
      <c r="BH164" s="2" t="inlineStr">
        <is>
          <t xml:space="preserve">|
</t>
        </is>
      </c>
      <c r="BI164" t="inlineStr">
        <is>
          <t>ambiente naturale caratterizzato dalla compresenza di terreno e acqua, tra cui aree acquitrinose, paludi, torbiere oppure zone naturali o artificiali d'acqua, permanenti o transitorie, con acqua stagnante o corrente, dolce, salmastra o salata, comprese le zone di acqua marina la cui profondità, durante la bassa marea, non supera i sei metri</t>
        </is>
      </c>
      <c r="BJ164" s="2" t="inlineStr">
        <is>
          <t>šlapynė</t>
        </is>
      </c>
      <c r="BK164" s="2" t="inlineStr">
        <is>
          <t>3</t>
        </is>
      </c>
      <c r="BL164" s="2" t="inlineStr">
        <is>
          <t/>
        </is>
      </c>
      <c r="BM164" t="inlineStr">
        <is>
          <t>šlapias žemės plotas, kuriam būdinga savita augalija, pelkėjimo reiškiniai</t>
        </is>
      </c>
      <c r="BN164" s="2" t="inlineStr">
        <is>
          <t>mitrājs</t>
        </is>
      </c>
      <c r="BO164" s="2" t="inlineStr">
        <is>
          <t>3</t>
        </is>
      </c>
      <c r="BP164" s="2" t="inlineStr">
        <is>
          <t/>
        </is>
      </c>
      <c r="BQ164" t="inlineStr">
        <is>
          <t>palienes, zāļu un kūdras purvi vai ūdeņu platības - dabiskas vai mākslīgas, pastāvīgas vai pārplūstošas, kurās ir stāvošs vai tekošs ūdens, saldūdens, iesāļš vai sāļš ūdens, t.sk. jūras akvatorijas, kuru dziļums bēguma laikā nepārsniedz 6 metrus</t>
        </is>
      </c>
      <c r="BR164" s="2" t="inlineStr">
        <is>
          <t>art mistagħdra</t>
        </is>
      </c>
      <c r="BS164" s="2" t="inlineStr">
        <is>
          <t>3</t>
        </is>
      </c>
      <c r="BT164" s="2" t="inlineStr">
        <is>
          <t/>
        </is>
      </c>
      <c r="BU164" t="inlineStr">
        <is>
          <t>art li tkun miksija bl-ilma għal minn tal-inqas parti minn kull sena, u li għalhekk tikkostitwixxi art tranżizzjonali bejn l-ekosistema terrestra u dik akkwatika</t>
        </is>
      </c>
      <c r="BV164" s="2" t="inlineStr">
        <is>
          <t>wetland|
wetlandgebied|
drasland</t>
        </is>
      </c>
      <c r="BW164" s="2" t="inlineStr">
        <is>
          <t>3|
3|
3</t>
        </is>
      </c>
      <c r="BX164" s="2" t="inlineStr">
        <is>
          <t xml:space="preserve">|
|
</t>
        </is>
      </c>
      <c r="BY164" t="inlineStr">
        <is>
          <t>wa­ter­rijk ge­bied, m.n. zo’n ge­bied waar­voor de over­heid een spe­ci­aal be­leid voert dat ge­richt is op het be­houd van de er aan­we­zi­ge flo­ra en fau­na</t>
        </is>
      </c>
      <c r="BZ164" s="2" t="inlineStr">
        <is>
          <t>teren podmokły|
obszar wodno-błotny</t>
        </is>
      </c>
      <c r="CA164" s="2" t="inlineStr">
        <is>
          <t>3|
3</t>
        </is>
      </c>
      <c r="CB164" s="2" t="inlineStr">
        <is>
          <t xml:space="preserve">|
</t>
        </is>
      </c>
      <c r="CC164" t="inlineStr">
        <is>
          <t>obszar, na którym utrzymuje się &lt;strong&gt;wysoki poziom wód gruntowych&lt;/strong&gt;</t>
        </is>
      </c>
      <c r="CD164" s="2" t="inlineStr">
        <is>
          <t>zona húmida</t>
        </is>
      </c>
      <c r="CE164" s="2" t="inlineStr">
        <is>
          <t>3</t>
        </is>
      </c>
      <c r="CF164" s="2" t="inlineStr">
        <is>
          <t/>
        </is>
      </c>
      <c r="CG164" t="inlineStr">
        <is>
          <t>Áreas de pântano, charco, turfa ou água, natural ou artificial, permanente ou temporária, com água estagnada ou corrente, doce, salobra ou salgada, incluindo áreas de água marítima com menos de seis metros de profundidade na maré baixa.</t>
        </is>
      </c>
      <c r="CH164" s="2" t="inlineStr">
        <is>
          <t>zonă umedă</t>
        </is>
      </c>
      <c r="CI164" s="2" t="inlineStr">
        <is>
          <t>3</t>
        </is>
      </c>
      <c r="CJ164" s="2" t="inlineStr">
        <is>
          <t/>
        </is>
      </c>
      <c r="CK164" t="inlineStr">
        <is>
          <t>suprafață acoperită, permanent sau temporar de ape puțin
adânci</t>
        </is>
      </c>
      <c r="CL164" s="2" t="inlineStr">
        <is>
          <t>mokraď</t>
        </is>
      </c>
      <c r="CM164" s="2" t="inlineStr">
        <is>
          <t>3</t>
        </is>
      </c>
      <c r="CN164" s="2" t="inlineStr">
        <is>
          <t/>
        </is>
      </c>
      <c r="CO164" t="inlineStr">
        <is>
          <t>územie s močiarmi, slatinami, rašeliniskami
a vodami prirodzenými alebo umelými, trvalými alebo dočasnými, stojatými aj
tečúcimi, sladkými, brakickými alebo slanými, včítane územia s morskou vodou,
ktorej hĺbka pri odlive nepresahuje 6 metrov</t>
        </is>
      </c>
      <c r="CP164" s="2" t="inlineStr">
        <is>
          <t>mokrišče</t>
        </is>
      </c>
      <c r="CQ164" s="2" t="inlineStr">
        <is>
          <t>3</t>
        </is>
      </c>
      <c r="CR164" s="2" t="inlineStr">
        <is>
          <t/>
        </is>
      </c>
      <c r="CS164" t="inlineStr">
        <is>
          <t>gospodarsko manj uporabno zemljišče s stoječo ali počasi tekočo sladko, brakično ali slano vodo, ki z vlagoljubnim rastlinstvom in živalstvom sestavlja značilen biotop, npr. močvirje, barje, mokrotni travnik, loka, šotišče, mlaka, mrtvica, solina, obmorska laguna, priobalno plitvo morje</t>
        </is>
      </c>
      <c r="CT164" s="2" t="inlineStr">
        <is>
          <t>våtmark</t>
        </is>
      </c>
      <c r="CU164" s="2" t="inlineStr">
        <is>
          <t>3</t>
        </is>
      </c>
      <c r="CV164" s="2" t="inlineStr">
        <is>
          <t/>
        </is>
      </c>
      <c r="CW164" t="inlineStr">
        <is>
          <t>under en stor del av året vattenmättad mark, oftast med grundvattenytan nära markytan eller över denna</t>
        </is>
      </c>
    </row>
    <row r="165">
      <c r="A165" s="1" t="str">
        <f>HYPERLINK("https://iate.europa.eu/entry/result/3578561/all", "3578561")</f>
        <v>3578561</v>
      </c>
      <c r="B165" t="inlineStr">
        <is>
          <t>FINANCE;ENVIRONMENT;ECONOMICS</t>
        </is>
      </c>
      <c r="C165" t="inlineStr">
        <is>
          <t>FINANCE|financing and investment|financing|financing policy;ENVIRONMENT|environmental policy;ECONOMICS|economic policy|economic policy|development policy|sustainable development</t>
        </is>
      </c>
      <c r="D165" t="inlineStr">
        <is>
          <t>yes</t>
        </is>
      </c>
      <c r="E165" t="inlineStr">
        <is>
          <t/>
        </is>
      </c>
      <c r="F165" s="2" t="inlineStr">
        <is>
          <t>природосъобразно решение</t>
        </is>
      </c>
      <c r="G165" s="2" t="inlineStr">
        <is>
          <t>4</t>
        </is>
      </c>
      <c r="H165" s="2" t="inlineStr">
        <is>
          <t/>
        </is>
      </c>
      <c r="I165" t="inlineStr">
        <is>
          <t>подход, базиран на ефективност на разходите, който използва природата, за да се доставят редица критични услуги (влажни зони за намаляване на наводненията, задържане на въглерод, подобрено качество на въздуха); който предоставя екологични, социални и икономически ползи, помага да се изгради издържливост, като се доставят повече естествени елементи и процеси в градовете, пейзажите и морските пейзажи чрез локално адаптирани и ресурсно ефективно интервенции</t>
        </is>
      </c>
      <c r="J165" s="2" t="inlineStr">
        <is>
          <t>přírodě blízké řešení|
řešení založené na přírodě|
řešení vycházející z přírody</t>
        </is>
      </c>
      <c r="K165" s="2" t="inlineStr">
        <is>
          <t>3|
3|
3</t>
        </is>
      </c>
      <c r="L165" s="2" t="inlineStr">
        <is>
          <t xml:space="preserve">preferred|
|
</t>
        </is>
      </c>
      <c r="M165" t="inlineStr">
        <is>
          <t>nákladově efektivní přístup, který využívá přírodu k zajišťování
 řady velmi důležitých služeb (např. mokřady k regulaci záplav, pohlcování
 uhlíku a dosažení lepší kvality ovzduší), což je přínosné pro životní
 prostředí, společnost i ekonomiku, a který přispívá k budování odolnosti tím,
 že do měst, krajiny a mořského prostředí vnáší více přírodních prvků
 prostřednictvím systémových intervencí, které jsou přizpůsobeny místním
 podmínkám a efektivně využívají zdroje</t>
        </is>
      </c>
      <c r="N165" s="2" t="inlineStr">
        <is>
          <t>naturbaseret løsning</t>
        </is>
      </c>
      <c r="O165" s="2" t="inlineStr">
        <is>
          <t>4</t>
        </is>
      </c>
      <c r="P165" s="2" t="inlineStr">
        <is>
          <t/>
        </is>
      </c>
      <c r="Q165" t="inlineStr">
        <is>
          <t>omkostningseffektiv tilgang, der gør brug af naturen til at levere en række kritiske tjenester (vådområder til afbødning af oversvømmelser, kulstofbinding, forbedret luftkvalitet), der giver miljømæssige, sociale og økonomiske fordele, og som bidrager til at opbygge modstandsdygtighed ved at bringe flere naturlige elementer og processer ind i byer, landskaber og havområder gennem lokalt tilpassede, ressourceeffektive og systemiske indgreb</t>
        </is>
      </c>
      <c r="R165" s="2" t="inlineStr">
        <is>
          <t>naturbasierte Lösung|
NBS</t>
        </is>
      </c>
      <c r="S165" s="2" t="inlineStr">
        <is>
          <t>3|
3</t>
        </is>
      </c>
      <c r="T165" s="2" t="inlineStr">
        <is>
          <t xml:space="preserve">|
</t>
        </is>
      </c>
      <c r="U165" t="inlineStr">
        <is>
          <t>von der Natur inspirierte Lösung, in deren Rahmen natürliche Prozesse unterstützt und verwendet oder imitiert werden, um zu einem verbesserten Management und Schutz der Umwelt beizutragen</t>
        </is>
      </c>
      <c r="V165" s="2" t="inlineStr">
        <is>
          <t>λύση που βασίζεται στη φύση</t>
        </is>
      </c>
      <c r="W165" s="2" t="inlineStr">
        <is>
          <t>3</t>
        </is>
      </c>
      <c r="X165" s="2" t="inlineStr">
        <is>
          <t/>
        </is>
      </c>
      <c r="Y165" t="inlineStr">
        <is>
          <t>οικονομικά αποδοτική προσέγγιση που χρησιμοποιεί τη φύση για την παροχή μιας σειράς από υπηρεσίες καθοριστικής σημασίας (υγρότοποι για τον μετριασμό των πλημμυρών, παγίδευση του άνθρακα, βελτίωση της ποιότητας του αέρα) και η οποία αποφέρει περιβαλλοντικά, κοινωνικά και οικονομικά οφέλη, συμβάλλοντας στην ενίσχυση της ανθεκτικότητας μέσω της ένταξης περισσότερων φυσικών χαρακτηριστικών και διαδικασιών στις πόλεις, καθώς και στα ηπειρωτικά και θαλάσσια τοπία, μέσω συστημικών παρεμβάσεων οι οποίες είναι αποδοτικές από άποψη πόρων και προσαρμοσμένες στις τοπικές συνθήκες</t>
        </is>
      </c>
      <c r="Z165" s="2" t="inlineStr">
        <is>
          <t>nature-based solution|
NBS</t>
        </is>
      </c>
      <c r="AA165" s="2" t="inlineStr">
        <is>
          <t>3|
3</t>
        </is>
      </c>
      <c r="AB165" s="2" t="inlineStr">
        <is>
          <t xml:space="preserve">|
</t>
        </is>
      </c>
      <c r="AC165" t="inlineStr">
        <is>
          <t>integrated, multifunctional solutions to critical societal challenges that are inspired and supported by nature, cost-effective, simultaneously provide environmental, social and economic benefits, and help build resilience</t>
        </is>
      </c>
      <c r="AD165" s="2" t="inlineStr">
        <is>
          <t>solución basada en la naturaleza</t>
        </is>
      </c>
      <c r="AE165" s="2" t="inlineStr">
        <is>
          <t>4</t>
        </is>
      </c>
      <c r="AF165" s="2" t="inlineStr">
        <is>
          <t/>
        </is>
      </c>
      <c r="AG165" t="inlineStr">
        <is>
          <t>intervención o proceso que imita los procesos de la
naturaleza para resolver distintos tipos de problemas relacionados con la gestión
territorial y urbana, como la adaptación al cambio climático, la
gestión de los recursos y del agua, la seguridad alimentaria o la calidad
ambiental. &lt;br&gt;Para que una acción o proceso pueda ser considerado una solución
basada en la naturaleza debe brindar simultáneamente beneficios ambientales,
sociales y económicos y facilitar la prestación de servicios ecosistémicos</t>
        </is>
      </c>
      <c r="AH165" s="2" t="inlineStr">
        <is>
          <t>looduspõhine lahendus</t>
        </is>
      </c>
      <c r="AI165" s="2" t="inlineStr">
        <is>
          <t>3</t>
        </is>
      </c>
      <c r="AJ165" s="2" t="inlineStr">
        <is>
          <t/>
        </is>
      </c>
      <c r="AK165" t="inlineStr">
        <is>
          <t>kulutõhus lähenemisviis, mis kasutab loodust, et pakkuda erinevaid kriitilisi teenuseid (märgalad üleujutuste haldamiseks, CO2 sidumine, parem õhukvaliteet), ning suurendab keskonnaalast, sotsiaalset ja majanduslikku kasu ning säilenõtkust, tuues linnadesse, maastikele ja merealadele looduslikke protsesse kohalikele oludele kohandatud, ressursitõhusate ja süsteemsete sekkumiste kaudu</t>
        </is>
      </c>
      <c r="AL165" s="2" t="inlineStr">
        <is>
          <t>luontopohjainen ratkaisu|
luontoon perustuva ratkaisu</t>
        </is>
      </c>
      <c r="AM165" s="2" t="inlineStr">
        <is>
          <t>3|
3</t>
        </is>
      </c>
      <c r="AN165" s="2" t="inlineStr">
        <is>
          <t xml:space="preserve">|
</t>
        </is>
      </c>
      <c r="AO165" t="inlineStr">
        <is>
          <t>yhteiskunnallisen ongelman ratkaisu, joka tukeutuu kestävällä tavalla luontoon tai inspiroituu siitä</t>
        </is>
      </c>
      <c r="AP165" s="2" t="inlineStr">
        <is>
          <t>solution fondée sur la nature|
SfN</t>
        </is>
      </c>
      <c r="AQ165" s="2" t="inlineStr">
        <is>
          <t>3|
2</t>
        </is>
      </c>
      <c r="AR165" s="2" t="inlineStr">
        <is>
          <t xml:space="preserve">|
</t>
        </is>
      </c>
      <c r="AS165" t="inlineStr">
        <is>
          <t>action visant à protéger, gérer de manière durable et restaurer des écosystèmes naturels ou modifiés en s'inspirant de la nature ou en imitant des processus naturels pour relever les défis de société de manière efficace et adaptative, tout en assurant le bien-être humain et en produisant des bénéfices pour la biodiversité</t>
        </is>
      </c>
      <c r="AT165" s="2" t="inlineStr">
        <is>
          <t>réiteach dúlrabhunaithe</t>
        </is>
      </c>
      <c r="AU165" s="2" t="inlineStr">
        <is>
          <t>3</t>
        </is>
      </c>
      <c r="AV165" s="2" t="inlineStr">
        <is>
          <t/>
        </is>
      </c>
      <c r="AW165" t="inlineStr">
        <is>
          <t/>
        </is>
      </c>
      <c r="AX165" s="2" t="inlineStr">
        <is>
          <t>prirodno rješenje</t>
        </is>
      </c>
      <c r="AY165" s="2" t="inlineStr">
        <is>
          <t>4</t>
        </is>
      </c>
      <c r="AZ165" s="2" t="inlineStr">
        <is>
          <t/>
        </is>
      </c>
      <c r="BA165" t="inlineStr">
        <is>
          <t>financijski isplativ pristup koji koristi prirodne resurse za osiguranje niza ključnih prednosti (npr. poplavna područja za suzbijanje poplava, sekvestracija ugljika, bolja kvaliteta zraka) koji rezultira ekološkim, društvenim i gospodarskim prednostima, doprinoseći otpornosti dovođenjem veće količine prirodnih resursa i procesa u gradove, kopnena i obalna područja putem intervencija koje su sustavne, prilagođene lokalnoj sredini i resursno učinkovite</t>
        </is>
      </c>
      <c r="BB165" s="2" t="inlineStr">
        <is>
          <t>természetalapú megoldás</t>
        </is>
      </c>
      <c r="BC165" s="2" t="inlineStr">
        <is>
          <t>4</t>
        </is>
      </c>
      <c r="BD165" s="2" t="inlineStr">
        <is>
          <t/>
        </is>
      </c>
      <c r="BE165" t="inlineStr">
        <is>
          <t>a természetes tényezőkön, elemeken, folyamatokon alapuló megoldások alkalmazása a klímaváltozás mérséklése, illetve az elkerülhetetlen hatásokhoz való alkalmazkodás érdekében</t>
        </is>
      </c>
      <c r="BF165" s="2" t="inlineStr">
        <is>
          <t>soluzione basata sulla natura</t>
        </is>
      </c>
      <c r="BG165" s="2" t="inlineStr">
        <is>
          <t>4</t>
        </is>
      </c>
      <c r="BH165" s="2" t="inlineStr">
        <is>
          <t/>
        </is>
      </c>
      <c r="BI165" t="inlineStr">
        <is>
          <t>approccio efficace in termini di costi che fa uso della natura per fornire una serie di servizi fondamentali (zone umide per l’attenuazione delle inondazioni, sequestro del carbonio, miglioramento della qualità dell’aria) con benefici ambientali, sociali ed economici e che contribuisce a creare resilienza introducendo più elementi e processi naturali nelle città e nei paesaggi, anche marini, attraverso interventi sistemici, efficienti dal punto di vista delle risorse e adeguati alle condizioni locali</t>
        </is>
      </c>
      <c r="BJ165" s="2" t="inlineStr">
        <is>
          <t>gamtos procesais pagrįstas sprendimas|
gamtinis sprendimas</t>
        </is>
      </c>
      <c r="BK165" s="2" t="inlineStr">
        <is>
          <t>4|
4</t>
        </is>
      </c>
      <c r="BL165" s="2" t="inlineStr">
        <is>
          <t xml:space="preserve">|
</t>
        </is>
      </c>
      <c r="BM165" t="inlineStr">
        <is>
          <t>ekonomiškai
 efektyvus metodas, pagal kurį gamta 
 atlieka įvairias ypatingos svarbos funkcijas (šlapynės padeda
 švelninti potvynius, atlikti anglies dioksido sekvestraciją, gerinti oro
 kokybę), kuriuo teikiama aplinkosauginė, socialinė ir ekonominė nauda,
 padedama stiprinti atsparumą, miestuose, kraštovaizdžiuose ir jūrų aplinkoje
 pritaikant daugiau gamtos ypatybių ir procesų, pasitelkiant vietos mastu
 pritaikytas, veiksmingai išteklius naudojančias ir sistemines priemones</t>
        </is>
      </c>
      <c r="BN165" s="2" t="inlineStr">
        <is>
          <t>dabā balstīts risinājums|
dabā rodams risinājums</t>
        </is>
      </c>
      <c r="BO165" s="2" t="inlineStr">
        <is>
          <t>4|
2</t>
        </is>
      </c>
      <c r="BP165" s="2" t="inlineStr">
        <is>
          <t xml:space="preserve">preferred|
</t>
        </is>
      </c>
      <c r="BQ165" t="inlineStr">
        <is>
          <t>dabas izmantošana vai dabisku procesu atdarināšana, lai risinātu vides problēmas un uzlabotu dabas resursu kvalitāti un pieejamību</t>
        </is>
      </c>
      <c r="BR165" s="2" t="inlineStr">
        <is>
          <t>soluzzjoni bbażata fuq in-natura</t>
        </is>
      </c>
      <c r="BS165" s="2" t="inlineStr">
        <is>
          <t>3</t>
        </is>
      </c>
      <c r="BT165" s="2" t="inlineStr">
        <is>
          <t/>
        </is>
      </c>
      <c r="BU165" t="inlineStr">
        <is>
          <t>l-użu tan-natura jew imitazzjoni ta' proċessi naturali biex jiġu indirizzati sfidi naturali u titjieb il-kwalità u d-disponibbiltà ta' riżorsi naturali</t>
        </is>
      </c>
      <c r="BV165" s="2" t="inlineStr">
        <is>
          <t>op de natuur gebaseerde oplossing</t>
        </is>
      </c>
      <c r="BW165" s="2" t="inlineStr">
        <is>
          <t>3</t>
        </is>
      </c>
      <c r="BX165" s="2" t="inlineStr">
        <is>
          <t/>
        </is>
      </c>
      <c r="BY165" t="inlineStr">
        <is>
          <t>oplossing waarbij de natuur gebruikt wordt of natuurlijke processen nagebootst worden
 om milieu-uitdagingen aan te pakken en de kwaliteit en beschikbaarheid van
 natuurlijke hulpbronnen te verbeteren</t>
        </is>
      </c>
      <c r="BZ165" s="2" t="inlineStr">
        <is>
          <t>rozwiązanie oparte na zasobach przyrody|
rozwiązanie oparte na przyrodzie</t>
        </is>
      </c>
      <c r="CA165" s="2" t="inlineStr">
        <is>
          <t>3|
4</t>
        </is>
      </c>
      <c r="CB165" s="2" t="inlineStr">
        <is>
          <t xml:space="preserve">|
</t>
        </is>
      </c>
      <c r="CC165" t="inlineStr">
        <is>
          <t>efektywne
 kosztowo podejście korzystające z przyrody do świadczenia szeregu kluczowych
 usług (np. ograniczania zagrożeń powodziowych przez wykorzystanie terenów
 podmokłych, sekwestracji dwutlenku węgla, poprawy jakości powietrza) i
 oferujące korzyści dla środowiska, społeczeństwa i gospodarki, pomagając w
 budowaniu ich odporności przez wprowadzanie większej ilości naturalnych
 elementów i procesów do miast oraz obszarów poza miastami dzięki dostosowanym
 miejscowo, efektywnym pod względem zasobów i systemowym interwencjom</t>
        </is>
      </c>
      <c r="CD165" s="2" t="inlineStr">
        <is>
          <t>solução baseada na natureza|
solução baseada na natureza</t>
        </is>
      </c>
      <c r="CE165" s="2" t="inlineStr">
        <is>
          <t>3|
3</t>
        </is>
      </c>
      <c r="CF165" s="2" t="inlineStr">
        <is>
          <t xml:space="preserve">|
</t>
        </is>
      </c>
      <c r="CG165" t="inlineStr">
        <is>
          <t>Abordagem
 eficiente do ponto de vista dos custos que utiliza a natureza para oferecer
 um conjunto de serviços essenciais (zonas húmidas para a mitigação de
 inundações, sequestro de carbono, melhoria da qualidade do ar) que
 proporciona benefícios ambientais, sociais e económicos, ajudando a reforçar
 a resiliência ao incorporar características e processos mais naturais nas
 cidades, paisagens e paisagens marinhas, 
 através de intervenções localmente adaptadas, eficientes em recursos e
 sistémicas</t>
        </is>
      </c>
      <c r="CH165" s="2" t="inlineStr">
        <is>
          <t>soluție bazată pe natură</t>
        </is>
      </c>
      <c r="CI165" s="2" t="inlineStr">
        <is>
          <t>3</t>
        </is>
      </c>
      <c r="CJ165" s="2" t="inlineStr">
        <is>
          <t/>
        </is>
      </c>
      <c r="CK165" t="inlineStr">
        <is>
          <t>abordare
 eficientă din punct de vedere al costurilor care folosește natura pentru a
 presta o serie de servicii esențiale (zone umede pentru reducerea
 inundațiilor, sechestrarea carbonului, îmbunătățirea calității aerului), care
 oferă beneficii de mediu, sociale și economice, ajutând la reziliență prin
 introducerea în orașe, peisaje terestre și marine de caracteristici și
 procese mai naturale, prin intervenții adaptate local, eficiente din punct de
 vedere al resurselor și sistemice</t>
        </is>
      </c>
      <c r="CL165" s="2" t="inlineStr">
        <is>
          <t>prírode blízke riešenie|
riešenie blízke prírode|
riešenie inšpirované prírodou</t>
        </is>
      </c>
      <c r="CM165" s="2" t="inlineStr">
        <is>
          <t>4|
3|
3</t>
        </is>
      </c>
      <c r="CN165" s="2" t="inlineStr">
        <is>
          <t xml:space="preserve">|
preferred|
</t>
        </is>
      </c>
      <c r="CO165" t="inlineStr">
        <is>
          <t>riešenia inšpirované a podporované prírodou, pre ktoré je charakteristická nákladová efektívnosť, vytváranie environmentálnych, sociálnych a hospodárskych prínosov a podpora budovania odolnosti</t>
        </is>
      </c>
      <c r="CP165" s="2" t="inlineStr">
        <is>
          <t>sonaravna rešitev|
rešitev, ki temelji na naravi</t>
        </is>
      </c>
      <c r="CQ165" s="2" t="inlineStr">
        <is>
          <t>3|
4</t>
        </is>
      </c>
      <c r="CR165" s="2" t="inlineStr">
        <is>
          <t xml:space="preserve">|
</t>
        </is>
      </c>
      <c r="CS165" t="inlineStr">
        <is>
          <t>trajnostna, na naravi temelječa rešitev,
načrtovana na način, da spodbuja naravne
procese</t>
        </is>
      </c>
      <c r="CT165" s="2" t="inlineStr">
        <is>
          <t>naturbaserad lösning</t>
        </is>
      </c>
      <c r="CU165" s="2" t="inlineStr">
        <is>
          <t>3</t>
        </is>
      </c>
      <c r="CV165" s="2" t="inlineStr">
        <is>
          <t/>
        </is>
      </c>
      <c r="CW165" t="inlineStr">
        <is>
          <t>kos
 tnadseffektivt tillvägagångssätt som innebär att naturen används för att
 tillhandahålla en rad viktiga tjänster (t.ex. våtmarker för begränsning av
 översvämningar, koldioxidbindning och förbättrad luftkvalitet) som ger
 miljömässiga, sociala och ekonomiska fördelar och bidrar till att bygga upp
 motståndskraft genom att fler naturliga inslag och processer införs i städer,
 landskap och havsområden genom lokalt anpassade, resurseffektiva och
 systemiska åtgärder</t>
        </is>
      </c>
    </row>
    <row r="166">
      <c r="A166" s="1" t="str">
        <f>HYPERLINK("https://iate.europa.eu/entry/result/750312/all", "750312")</f>
        <v>750312</v>
      </c>
      <c r="B166" t="inlineStr">
        <is>
          <t>ENVIRONMENT</t>
        </is>
      </c>
      <c r="C166" t="inlineStr">
        <is>
          <t>ENVIRONMENT|deterioration of the environment|degradation of the environment</t>
        </is>
      </c>
      <c r="D166" t="inlineStr">
        <is>
          <t>yes</t>
        </is>
      </c>
      <c r="E166" t="inlineStr">
        <is>
          <t/>
        </is>
      </c>
      <c r="F166" s="2" t="inlineStr">
        <is>
          <t>опустиняване</t>
        </is>
      </c>
      <c r="G166" s="2" t="inlineStr">
        <is>
          <t>3</t>
        </is>
      </c>
      <c r="H166" s="2" t="inlineStr">
        <is>
          <t/>
        </is>
      </c>
      <c r="I166" t="inlineStr">
        <is>
          <t>Прогресиращо разрушаване или деградация на растителната покривка, особено в засушливи или полузасушливи райони, граничещи със съществуващи пустини. Прекалената паша, изсичането на гори и унищожаването на влажни зони, засушаванията, изгарянето на стърнища, горските пожари и изменението на климата съвместно допринасят за разрушаване или деградация на растителната покривка.</t>
        </is>
      </c>
      <c r="J166" s="2" t="inlineStr">
        <is>
          <t>desertifikace|
dezertifikace</t>
        </is>
      </c>
      <c r="K166" s="2" t="inlineStr">
        <is>
          <t>3|
3</t>
        </is>
      </c>
      <c r="L166" s="2" t="inlineStr">
        <is>
          <t>|
preferred</t>
        </is>
      </c>
      <c r="M166" t="inlineStr">
        <is>
          <t>degradace půdy v suchých, polosuchých a suchých subhumidních oblastech, a to v důsledku různých faktorů, včetně proměnlivosti klimatu a lidských činností</t>
        </is>
      </c>
      <c r="N166" s="2" t="inlineStr">
        <is>
          <t>ørkendannelse|
ørkenspredning|
den fremrykkende ørken|
den voksende ørken</t>
        </is>
      </c>
      <c r="O166" s="2" t="inlineStr">
        <is>
          <t>4|
4|
3|
3</t>
        </is>
      </c>
      <c r="P166" s="2" t="inlineStr">
        <is>
          <t xml:space="preserve">|
|
|
</t>
        </is>
      </c>
      <c r="Q166" t="inlineStr">
        <is>
          <t>De fremadskridende processer, der omfatter klimaforandringer og menneskers aktiviteter og fører til, at et delvist ufrugtbart økosystem bliver mindre tilgængeligt for dyrkning på visse årstider og mere tilbøjeligt til at blive omdannet til ørken. Som regel er der tale om en kombineret ødelæggelse, der er både menneskeskabt og naturskabt</t>
        </is>
      </c>
      <c r="R166" s="2" t="inlineStr">
        <is>
          <t>Desertifikation|
Wüstenbildung|
Verödung von Böden</t>
        </is>
      </c>
      <c r="S166" s="2" t="inlineStr">
        <is>
          <t>3|
3|
3</t>
        </is>
      </c>
      <c r="T166" s="2" t="inlineStr">
        <is>
          <t xml:space="preserve">|
|
</t>
        </is>
      </c>
      <c r="U166" t="inlineStr">
        <is>
          <t>Vordringen von Trocken- oder Wüstengebieten als Folge der Zerstörung des ökologischen Gleichgewichts</t>
        </is>
      </c>
      <c r="V166" s="2" t="inlineStr">
        <is>
          <t>απερήμωση</t>
        </is>
      </c>
      <c r="W166" s="2" t="inlineStr">
        <is>
          <t>3</t>
        </is>
      </c>
      <c r="X166" s="2" t="inlineStr">
        <is>
          <t/>
        </is>
      </c>
      <c r="Y166" t="inlineStr">
        <is>
          <t>μετατροπή περιοχών της γης σε ερήμους</t>
        </is>
      </c>
      <c r="Z166" s="2" t="inlineStr">
        <is>
          <t>desertification</t>
        </is>
      </c>
      <c r="AA166" s="2" t="inlineStr">
        <is>
          <t>3</t>
        </is>
      </c>
      <c r="AB166" s="2" t="inlineStr">
        <is>
          <t/>
        </is>
      </c>
      <c r="AC166" t="inlineStr">
        <is>
          <t>land degradation in arid, semi-arid and dry sub-humid areas resulting from various factors, including climatic variations and human activities</t>
        </is>
      </c>
      <c r="AD166" s="2" t="inlineStr">
        <is>
          <t>desertización|
desertificación</t>
        </is>
      </c>
      <c r="AE166" s="2" t="inlineStr">
        <is>
          <t>3|
3</t>
        </is>
      </c>
      <c r="AF166" s="2" t="inlineStr">
        <is>
          <t xml:space="preserve">|
</t>
        </is>
      </c>
      <c r="AG166" t="inlineStr">
        <is>
          <t>Degradación de los suelos de zonas áridas, semiáridas y subhúmedas secas resultante de diversos factores, entre ellos las variaciones climáticas y las actividades humanas.</t>
        </is>
      </c>
      <c r="AH166" s="2" t="inlineStr">
        <is>
          <t>kõrbestumine</t>
        </is>
      </c>
      <c r="AI166" s="2" t="inlineStr">
        <is>
          <t>3</t>
        </is>
      </c>
      <c r="AJ166" s="2" t="inlineStr">
        <is>
          <t/>
        </is>
      </c>
      <c r="AK166" t="inlineStr">
        <is>
          <t>peamiselt kuiva kliimaga piirkondades ülekarjatamise ning ebaõige maa- ja veekasutuse tagajärjel viljatute alade laienemine</t>
        </is>
      </c>
      <c r="AL166" s="2" t="inlineStr">
        <is>
          <t>aavikoituminen</t>
        </is>
      </c>
      <c r="AM166" s="2" t="inlineStr">
        <is>
          <t>3</t>
        </is>
      </c>
      <c r="AN166" s="2" t="inlineStr">
        <is>
          <t/>
        </is>
      </c>
      <c r="AO166" t="inlineStr">
        <is>
          <t>Maaperän kuivuminen ja rappeutuminen niin, ettei maa pysty ylläpitämään ekosysteemin perustuotantoa.</t>
        </is>
      </c>
      <c r="AP166" s="2" t="inlineStr">
        <is>
          <t>désertification</t>
        </is>
      </c>
      <c r="AQ166" s="2" t="inlineStr">
        <is>
          <t>3</t>
        </is>
      </c>
      <c r="AR166" s="2" t="inlineStr">
        <is>
          <t/>
        </is>
      </c>
      <c r="AS166" t="inlineStr">
        <is>
          <t>Ensemble des facteurs géologiques, climatiques, biologiques et humains qui conduisent à la dégradation des qualités physiques, chimiques et biologiques des terres des zones arides et semi-arides et mettent en cause la biodiversité et la survie des communautés humaines.&lt;br&gt;«Accentuation ou extension des conditions caractéristiques des déserts; c'est un processus qui entraîne une diminution de la productivité biologique et partant, une réduction de la biomasse végétale, de la capacité utile des terres pour l'élevage, des rendements agricoles et une dégradation des conditions de vie pour l'homme.»</t>
        </is>
      </c>
      <c r="AT166" s="2" t="inlineStr">
        <is>
          <t>gaineamhlú|
fairsingiú fásaigh|
fású</t>
        </is>
      </c>
      <c r="AU166" s="2" t="inlineStr">
        <is>
          <t>3|
3|
3</t>
        </is>
      </c>
      <c r="AV166" s="2" t="inlineStr">
        <is>
          <t xml:space="preserve">preferred|
|
</t>
        </is>
      </c>
      <c r="AW166" t="inlineStr">
        <is>
          <t/>
        </is>
      </c>
      <c r="AX166" t="inlineStr">
        <is>
          <t/>
        </is>
      </c>
      <c r="AY166" t="inlineStr">
        <is>
          <t/>
        </is>
      </c>
      <c r="AZ166" t="inlineStr">
        <is>
          <t/>
        </is>
      </c>
      <c r="BA166" t="inlineStr">
        <is>
          <t/>
        </is>
      </c>
      <c r="BB166" s="2" t="inlineStr">
        <is>
          <t>elsivatagosodás|
sivatagosodás</t>
        </is>
      </c>
      <c r="BC166" s="2" t="inlineStr">
        <is>
          <t>3|
3</t>
        </is>
      </c>
      <c r="BD166" s="2" t="inlineStr">
        <is>
          <t xml:space="preserve">|
</t>
        </is>
      </c>
      <c r="BE166" t="inlineStr">
        <is>
          <t>a különböző tényezők, köztük az éghajlat-ingadozások és az emberi 
tevékenység okozta földterület-degradáció az arid, a szemi-arid
 és a száraz szub-humid területeken</t>
        </is>
      </c>
      <c r="BF166" s="2" t="inlineStr">
        <is>
          <t>desertificazione</t>
        </is>
      </c>
      <c r="BG166" s="2" t="inlineStr">
        <is>
          <t>3</t>
        </is>
      </c>
      <c r="BH166" s="2" t="inlineStr">
        <is>
          <t/>
        </is>
      </c>
      <c r="BI166" t="inlineStr">
        <is>
          <t>processo di progressiva riduzione delle capacità degli ecosistemi di sostenere forme di vita vegetale e animale. Benché possa essere provocata da fattori naturali (manifestandosi in questo caso in tempi assai lunghi), nel significato comunemente accettato la desertificazione è considerata un fenomeno legato alle attività umane e, in particolare, alla gestione degli ecosistemi per fini produttivi.</t>
        </is>
      </c>
      <c r="BJ166" s="2" t="inlineStr">
        <is>
          <t>dykumėjimas</t>
        </is>
      </c>
      <c r="BK166" s="2" t="inlineStr">
        <is>
          <t>3</t>
        </is>
      </c>
      <c r="BL166" s="2" t="inlineStr">
        <is>
          <t/>
        </is>
      </c>
      <c r="BM166" t="inlineStr">
        <is>
          <t>dirvos degradacija aridinio, pusiau aridinio ir sauso klimato srityse</t>
        </is>
      </c>
      <c r="BN166" s="2" t="inlineStr">
        <is>
          <t>pārtuksnešošanās</t>
        </is>
      </c>
      <c r="BO166" s="2" t="inlineStr">
        <is>
          <t>2</t>
        </is>
      </c>
      <c r="BP166" s="2" t="inlineStr">
        <is>
          <t/>
        </is>
      </c>
      <c r="BQ166" t="inlineStr">
        <is>
          <t>Pārtuksnešošanās nozīmē zemes degradāciju arīdos, semi-arīdos un sausos daļēji-humīdos apgabalos dažādu faktoru ietekmē, tai skaitā klimata un cilvēka darbības rezultātā.</t>
        </is>
      </c>
      <c r="BR166" s="2" t="inlineStr">
        <is>
          <t>deżertifikazzjoni</t>
        </is>
      </c>
      <c r="BS166" s="2" t="inlineStr">
        <is>
          <t>3</t>
        </is>
      </c>
      <c r="BT166" s="2" t="inlineStr">
        <is>
          <t/>
        </is>
      </c>
      <c r="BU166" t="inlineStr">
        <is>
          <t>il-proċess ta' degradazzjoni tal-art f'żoni aridi, semiaridi u xotti, ikkaġunat minn diversi fatturi, inklużi varjazzjonijiet fil-klima (nixfa) u attivitajiet umani (sfruttar żejjed ta' artijiet xotti)</t>
        </is>
      </c>
      <c r="BV166" s="2" t="inlineStr">
        <is>
          <t>woestijnvorming|
verwoestijning</t>
        </is>
      </c>
      <c r="BW166" s="2" t="inlineStr">
        <is>
          <t>1|
3</t>
        </is>
      </c>
      <c r="BX166" s="2" t="inlineStr">
        <is>
          <t xml:space="preserve">|
</t>
        </is>
      </c>
      <c r="BY166" t="inlineStr">
        <is>
          <t>Geleidelijk proces van klimaatveranderingen en menselijk toedoen waardoor een semi-aride ecosysteem minder van het groeiseizoen kan profiteren en woestijnvorming dreigt.Vaak het gevolg van een ramp met zowel menselijke als natuurlijke oorzaken</t>
        </is>
      </c>
      <c r="BZ166" s="2" t="inlineStr">
        <is>
          <t>pustynnienie</t>
        </is>
      </c>
      <c r="CA166" s="2" t="inlineStr">
        <is>
          <t>3</t>
        </is>
      </c>
      <c r="CB166" s="2" t="inlineStr">
        <is>
          <t/>
        </is>
      </c>
      <c r="CC166" t="inlineStr">
        <is>
          <t>degradacja ziemi na suchych, półsuchych i okresowo suchych obszarach wynikająca z różnych czynników, w tym zmienności klimatu i działalności człowieka</t>
        </is>
      </c>
      <c r="CD166" s="2" t="inlineStr">
        <is>
          <t>desertificação</t>
        </is>
      </c>
      <c r="CE166" s="2" t="inlineStr">
        <is>
          <t>3</t>
        </is>
      </c>
      <c r="CF166" s="2" t="inlineStr">
        <is>
          <t/>
        </is>
      </c>
      <c r="CG166" t="inlineStr">
        <is>
          <t>Transformação de uma região fértil em deserto por acção de factores climáti- cos ou humanos (sobrepastoreio, desflorestação, etc).</t>
        </is>
      </c>
      <c r="CH166" s="2" t="inlineStr">
        <is>
          <t>deșertificare</t>
        </is>
      </c>
      <c r="CI166" s="2" t="inlineStr">
        <is>
          <t>2</t>
        </is>
      </c>
      <c r="CJ166" s="2" t="inlineStr">
        <is>
          <t/>
        </is>
      </c>
      <c r="CK166" t="inlineStr">
        <is>
          <t>degradarea terenului în zone aride, semiaride și uscat-subumede, cauzată de diverși factori, incluzând variațiile climatice și activitățile umane;</t>
        </is>
      </c>
      <c r="CL166" s="2" t="inlineStr">
        <is>
          <t>dezertifikácia|
rozširovanie púští</t>
        </is>
      </c>
      <c r="CM166" s="2" t="inlineStr">
        <is>
          <t>3|
3</t>
        </is>
      </c>
      <c r="CN166" s="2" t="inlineStr">
        <is>
          <t xml:space="preserve">|
</t>
        </is>
      </c>
      <c r="CO166" t="inlineStr">
        <is>
          <t>degradácia pôdy v aridných, poloaridných a suchých subhumídnych oblastiach, ktorá vyplýva z rôznych faktorov vrátane klimatických zmien a ľudskej činnosti</t>
        </is>
      </c>
      <c r="CP166" s="2" t="inlineStr">
        <is>
          <t>dezertifikacija|
opuščavljanje</t>
        </is>
      </c>
      <c r="CQ166" s="2" t="inlineStr">
        <is>
          <t>3|
3</t>
        </is>
      </c>
      <c r="CR166" s="2" t="inlineStr">
        <is>
          <t xml:space="preserve">|
</t>
        </is>
      </c>
      <c r="CS166" t="inlineStr">
        <is>
          <t>degradacija zemljišč na aridnih, semiaridnih in suhih subhumidnih območjih zaradi različnih dejavnikov, vključno s podnebnimi spremembami in človekovo dejavnostjo</t>
        </is>
      </c>
      <c r="CT166" s="2" t="inlineStr">
        <is>
          <t>ökenspridning</t>
        </is>
      </c>
      <c r="CU166" s="2" t="inlineStr">
        <is>
          <t>3</t>
        </is>
      </c>
      <c r="CV166" s="2" t="inlineStr">
        <is>
          <t/>
        </is>
      </c>
      <c r="CW166" t="inlineStr">
        <is>
          <t>"ökenspridning, utvidgning av befintliga öknars yta eller uppkomst av öknar i nya områden. (...)"</t>
        </is>
      </c>
    </row>
    <row r="167">
      <c r="A167" s="1" t="str">
        <f>HYPERLINK("https://iate.europa.eu/entry/result/1592884/all", "1592884")</f>
        <v>1592884</v>
      </c>
      <c r="B167" t="inlineStr">
        <is>
          <t>SCIENCE</t>
        </is>
      </c>
      <c r="C167" t="inlineStr">
        <is>
          <t>SCIENCE|natural and applied sciences</t>
        </is>
      </c>
      <c r="D167" t="inlineStr">
        <is>
          <t>yes</t>
        </is>
      </c>
      <c r="E167" t="inlineStr">
        <is>
          <t/>
        </is>
      </c>
      <c r="F167" s="2" t="inlineStr">
        <is>
          <t>дистанционно наблюдение|
дистанционно изследване</t>
        </is>
      </c>
      <c r="G167" s="2" t="inlineStr">
        <is>
          <t>3|
3</t>
        </is>
      </c>
      <c r="H167" s="2" t="inlineStr">
        <is>
          <t xml:space="preserve">|
</t>
        </is>
      </c>
      <c r="I167" t="inlineStr">
        <is>
          <t/>
        </is>
      </c>
      <c r="J167" s="2" t="inlineStr">
        <is>
          <t>dálkový průzkum Země|
DPZ</t>
        </is>
      </c>
      <c r="K167" s="2" t="inlineStr">
        <is>
          <t>3|
3</t>
        </is>
      </c>
      <c r="L167" s="2" t="inlineStr">
        <is>
          <t xml:space="preserve">|
</t>
        </is>
      </c>
      <c r="M167" t="inlineStr">
        <is>
          <t>jedna z metod, jíž lze získávat informace o objektech a jevech na zemském povrchu; průzkum lze provádět ze zemského povrchu (například z vysokého kopce), z letadla nebo z družice na oběžné dráze Země</t>
        </is>
      </c>
      <c r="N167" s="2" t="inlineStr">
        <is>
          <t>telemåling|
remote sensing|
RS|
fjernmåling|
fjernregistrering</t>
        </is>
      </c>
      <c r="O167" s="2" t="inlineStr">
        <is>
          <t>3|
3|
3|
3|
3</t>
        </is>
      </c>
      <c r="P167" s="2" t="inlineStr">
        <is>
          <t xml:space="preserve">|
|
|
|
</t>
        </is>
      </c>
      <c r="Q167" t="inlineStr">
        <is>
          <t>måling uden fysisk kontakt med måleobjektet</t>
        </is>
      </c>
      <c r="R167" s="2" t="inlineStr">
        <is>
          <t>Fernerkundung</t>
        </is>
      </c>
      <c r="S167" s="2" t="inlineStr">
        <is>
          <t>3</t>
        </is>
      </c>
      <c r="T167" s="2" t="inlineStr">
        <is>
          <t/>
        </is>
      </c>
      <c r="U167" t="inlineStr">
        <is>
          <t>Verfahren zur Beobachtung der Erdoberfläche, der Meeresoberfläche und der Atmosphäre aus Flugzeugen oder Raumfahrzeugen (Satelliten), welche zur Gewinnung von Informationen die von den Objekten ausgehende elektromagnetische Strahlung benutzen</t>
        </is>
      </c>
      <c r="V167" s="2" t="inlineStr">
        <is>
          <t>τηλεπισκόπηση</t>
        </is>
      </c>
      <c r="W167" s="2" t="inlineStr">
        <is>
          <t>3</t>
        </is>
      </c>
      <c r="X167" s="2" t="inlineStr">
        <is>
          <t/>
        </is>
      </c>
      <c r="Y167" t="inlineStr">
        <is>
          <t>τεχνική απόκτησης πληροφοριών για αντικείμενα που βρίσκονται στη γήινη επιφάνεια, μέσα από την ανάλυση δεδομένων που συλλέγονται από ειδικά όργανα τα οποία όμως δεν έχουν φυσική επαφή με τα αντικείμενα</t>
        </is>
      </c>
      <c r="Z167" s="2" t="inlineStr">
        <is>
          <t>remote sensing|
RS</t>
        </is>
      </c>
      <c r="AA167" s="2" t="inlineStr">
        <is>
          <t>3|
3</t>
        </is>
      </c>
      <c r="AB167" s="2" t="inlineStr">
        <is>
          <t xml:space="preserve">|
</t>
        </is>
      </c>
      <c r="AC167" t="inlineStr">
        <is>
          <t>the acquisition of information about an object or phenomenon without making physical contact with the object</t>
        </is>
      </c>
      <c r="AD167" s="2" t="inlineStr">
        <is>
          <t>teledetección</t>
        </is>
      </c>
      <c r="AE167" s="2" t="inlineStr">
        <is>
          <t>3</t>
        </is>
      </c>
      <c r="AF167" s="2" t="inlineStr">
        <is>
          <t/>
        </is>
      </c>
      <c r="AG167" t="inlineStr">
        <is>
          <t>Adquisición de información mediante un mecanismo de medida que no esté en contacto físico con el objeto que se estudia.</t>
        </is>
      </c>
      <c r="AH167" s="2" t="inlineStr">
        <is>
          <t>kaugseire</t>
        </is>
      </c>
      <c r="AI167" s="2" t="inlineStr">
        <is>
          <t>3</t>
        </is>
      </c>
      <c r="AJ167" s="2" t="inlineStr">
        <is>
          <t/>
        </is>
      </c>
      <c r="AK167" t="inlineStr">
        <is>
          <t>eemal asuvate objektide kohta informatsiooni hankimine mittekontaktsete meetoditega</t>
        </is>
      </c>
      <c r="AL167" s="2" t="inlineStr">
        <is>
          <t>kaukokartoitus|
kaukohavainnointi</t>
        </is>
      </c>
      <c r="AM167" s="2" t="inlineStr">
        <is>
          <t>3|
3</t>
        </is>
      </c>
      <c r="AN167" s="2" t="inlineStr">
        <is>
          <t xml:space="preserve">|
</t>
        </is>
      </c>
      <c r="AO167" t="inlineStr">
        <is>
          <t>tietojen hankkiminen havaintokojeella jstak kohteesta sitä koskettamatta</t>
        </is>
      </c>
      <c r="AP167" s="2" t="inlineStr">
        <is>
          <t>télédétection|
détection à distance</t>
        </is>
      </c>
      <c r="AQ167" s="2" t="inlineStr">
        <is>
          <t>3|
3</t>
        </is>
      </c>
      <c r="AR167" s="2" t="inlineStr">
        <is>
          <t xml:space="preserve">|
</t>
        </is>
      </c>
      <c r="AS167" t="inlineStr">
        <is>
          <t>ensemble des connaissances et techniques utilisées pour déterminer des caractéristiques physiques et biologiques d’objets par des mesures effectuées à distance, sans contact matériel avec ceux-ci</t>
        </is>
      </c>
      <c r="AT167" s="2" t="inlineStr">
        <is>
          <t>cianbhraiteacht</t>
        </is>
      </c>
      <c r="AU167" s="2" t="inlineStr">
        <is>
          <t>3</t>
        </is>
      </c>
      <c r="AV167" s="2" t="inlineStr">
        <is>
          <t/>
        </is>
      </c>
      <c r="AW167" t="inlineStr">
        <is>
          <t/>
        </is>
      </c>
      <c r="AX167" s="2" t="inlineStr">
        <is>
          <t>daljinsko istraživanje</t>
        </is>
      </c>
      <c r="AY167" s="2" t="inlineStr">
        <is>
          <t>3</t>
        </is>
      </c>
      <c r="AZ167" s="2" t="inlineStr">
        <is>
          <t/>
        </is>
      </c>
      <c r="BA167" t="inlineStr">
        <is>
          <t>upotreba
snimaka snimljenih iz daljine (iz zraka ili svemira) raznim tehnikama snimanja
i mjerenja bez kontakta sa snimljenim objektom</t>
        </is>
      </c>
      <c r="BB167" s="2" t="inlineStr">
        <is>
          <t>távérzékelés</t>
        </is>
      </c>
      <c r="BC167" s="2" t="inlineStr">
        <is>
          <t>4</t>
        </is>
      </c>
      <c r="BD167" s="2" t="inlineStr">
        <is>
          <t/>
        </is>
      </c>
      <c r="BE167" t="inlineStr">
        <is>
          <t>adatgyűjtési és feldolgozási eljárások, melynek révén tárgyakról, területekről és jelenségekről, különböző módszerekkel, eszközökkel és távolságból, közvetve, azok érintése nélkül gyűjtünk és rögzítünk adatokat</t>
        </is>
      </c>
      <c r="BF167" s="2" t="inlineStr">
        <is>
          <t>telerilevamento</t>
        </is>
      </c>
      <c r="BG167" s="2" t="inlineStr">
        <is>
          <t>3</t>
        </is>
      </c>
      <c r="BH167" s="2" t="inlineStr">
        <is>
          <t/>
        </is>
      </c>
      <c r="BI167" t="inlineStr">
        <is>
          <t>acquisizione ed elaborazione di informazioni relative a oggetti distanti, attraverso la lettura della radiazione riflessa, emessa o diffusa dagli oggetti stessi</t>
        </is>
      </c>
      <c r="BJ167" s="2" t="inlineStr">
        <is>
          <t>nuotolinis stebėjimas</t>
        </is>
      </c>
      <c r="BK167" s="2" t="inlineStr">
        <is>
          <t>3</t>
        </is>
      </c>
      <c r="BL167" s="2" t="inlineStr">
        <is>
          <t/>
        </is>
      </c>
      <c r="BM167" t="inlineStr">
        <is>
          <t>&lt;p&gt;metodika, taikoma informacijai apie nutolusį objektą ar reiškinį (pvz., vandens telkinį, kraštovaizdį) gauti, naudojant įrašų technologijas arba realiojo laiko jutiklius, nesiliečiančius su tiriamuoju objektu (pvz., geologinių objektų tyrimas iš oro, kosmoso ir pan.)&lt;/p&gt;</t>
        </is>
      </c>
      <c r="BN167" s="2" t="inlineStr">
        <is>
          <t>tālizpēte</t>
        </is>
      </c>
      <c r="BO167" s="2" t="inlineStr">
        <is>
          <t>3</t>
        </is>
      </c>
      <c r="BP167" s="2" t="inlineStr">
        <is>
          <t/>
        </is>
      </c>
      <c r="BQ167" t="inlineStr">
        <is>
          <t>&lt;div&gt;&lt;p&gt;informācijas iegūšana par objektiem, teritorijām vai fenomeniem, analizējot datus, kas tiek iegūti ar ierīcēm, kuras nav tiešā kontaktā ar pētāmo objektu&lt;/p&gt;&lt;/div&gt;</t>
        </is>
      </c>
      <c r="BR167" s="2" t="inlineStr">
        <is>
          <t>telerilevament</t>
        </is>
      </c>
      <c r="BS167" s="2" t="inlineStr">
        <is>
          <t>3</t>
        </is>
      </c>
      <c r="BT167" s="2" t="inlineStr">
        <is>
          <t/>
        </is>
      </c>
      <c r="BU167" t="inlineStr">
        <is>
          <t>il-kisba ta' informazzjoni dwar oġġett jew fenomenu mingħajr il-kuntatt fiżiku mal-oġġett</t>
        </is>
      </c>
      <c r="BV167" s="2" t="inlineStr">
        <is>
          <t>teledetectie|
remote sensing</t>
        </is>
      </c>
      <c r="BW167" s="2" t="inlineStr">
        <is>
          <t>3|
3</t>
        </is>
      </c>
      <c r="BX167" s="2" t="inlineStr">
        <is>
          <t xml:space="preserve">preferred|
</t>
        </is>
      </c>
      <c r="BY167" t="inlineStr">
        <is>
          <t>scala van technieken om informatie over een object te verkrijgen zonder dat het gebruikte meetinstrument rechtstreeks contact maakt met dat object</t>
        </is>
      </c>
      <c r="BZ167" s="2" t="inlineStr">
        <is>
          <t>teledetekcja</t>
        </is>
      </c>
      <c r="CA167" s="2" t="inlineStr">
        <is>
          <t>4</t>
        </is>
      </c>
      <c r="CB167" s="2" t="inlineStr">
        <is>
          <t/>
        </is>
      </c>
      <c r="CC167" t="inlineStr">
        <is>
          <t>pomiar wykonany z pewnej odległości</t>
        </is>
      </c>
      <c r="CD167" s="2" t="inlineStr">
        <is>
          <t>teledeteção|
deteção remota</t>
        </is>
      </c>
      <c r="CE167" s="2" t="inlineStr">
        <is>
          <t>3|
2</t>
        </is>
      </c>
      <c r="CF167" s="2" t="inlineStr">
        <is>
          <t xml:space="preserve">|
</t>
        </is>
      </c>
      <c r="CG167" t="inlineStr">
        <is>
          <t>Conjunto de técnicas que possibilitam a obtenção de informações sobre elementos na superfície terrestre, realizado por sensores distantes, ou remotos.</t>
        </is>
      </c>
      <c r="CH167" s="2" t="inlineStr">
        <is>
          <t>teledetecție</t>
        </is>
      </c>
      <c r="CI167" s="2" t="inlineStr">
        <is>
          <t>3</t>
        </is>
      </c>
      <c r="CJ167" s="2" t="inlineStr">
        <is>
          <t/>
        </is>
      </c>
      <c r="CK167" t="inlineStr">
        <is>
          <t>complex de tehnici utilizate pentru prelucrarea de la distanță a unor date cu privire la obiecte sau fenomene</t>
        </is>
      </c>
      <c r="CL167" s="2" t="inlineStr">
        <is>
          <t>diaľkový prieskum Zeme|
diaľkové snímanie</t>
        </is>
      </c>
      <c r="CM167" s="2" t="inlineStr">
        <is>
          <t>3|
3</t>
        </is>
      </c>
      <c r="CN167" s="2" t="inlineStr">
        <is>
          <t xml:space="preserve">|
</t>
        </is>
      </c>
      <c r="CO167" t="inlineStr">
        <is>
          <t>&lt;div&gt;metóda získavania informácií o určitom záujmovom priestore jeho pozorovaním bez priameho kontaktu s pozorovaným predmetom alebo javom&lt;/div&gt;</t>
        </is>
      </c>
      <c r="CP167" s="2" t="inlineStr">
        <is>
          <t>daljinsko zaznavanje</t>
        </is>
      </c>
      <c r="CQ167" s="2" t="inlineStr">
        <is>
          <t>3</t>
        </is>
      </c>
      <c r="CR167" s="2" t="inlineStr">
        <is>
          <t/>
        </is>
      </c>
      <c r="CS167" t="inlineStr">
        <is>
          <t>pridobivanje podatkov o obravnavanem objektu brez neposrednega stika, na osnovi analize lastnosti elektromagnetnega valovanja</t>
        </is>
      </c>
      <c r="CT167" s="2" t="inlineStr">
        <is>
          <t>fjärranalys|
FA</t>
        </is>
      </c>
      <c r="CU167" s="2" t="inlineStr">
        <is>
          <t>3|
3</t>
        </is>
      </c>
      <c r="CV167" s="2" t="inlineStr">
        <is>
          <t xml:space="preserve">|
</t>
        </is>
      </c>
      <c r="CW167" t="inlineStr">
        <is>
          <t>insamling av information om ett föremål eller ett fenomen utan fysisk kontakt med föremålet eller fenomenet i fråga</t>
        </is>
      </c>
    </row>
    <row r="168">
      <c r="A168" s="1" t="str">
        <f>HYPERLINK("https://iate.europa.eu/entry/result/2229474/all", "2229474")</f>
        <v>2229474</v>
      </c>
      <c r="B168" t="inlineStr">
        <is>
          <t>AGRICULTURE, FORESTRY AND FISHERIES</t>
        </is>
      </c>
      <c r="C168" t="inlineStr">
        <is>
          <t>AGRICULTURE, FORESTRY AND FISHERIES|agricultural structures and production;AGRICULTURE, FORESTRY AND FISHERIES|forestry</t>
        </is>
      </c>
      <c r="D168" t="inlineStr">
        <is>
          <t>yes</t>
        </is>
      </c>
      <c r="E168" t="inlineStr">
        <is>
          <t/>
        </is>
      </c>
      <c r="F168" s="2" t="inlineStr">
        <is>
          <t>агро-лесовъдна система</t>
        </is>
      </c>
      <c r="G168" s="2" t="inlineStr">
        <is>
          <t>3</t>
        </is>
      </c>
      <c r="H168" s="2" t="inlineStr">
        <is>
          <t/>
        </is>
      </c>
      <c r="I168" t="inlineStr">
        <is>
          <t>Агро-лесовъдните системи се отнасят към тези системи за използване на земята, при които се отглеждат комбинирано дървета и селскостопански култури на една и съща площ.</t>
        </is>
      </c>
      <c r="J168" s="2" t="inlineStr">
        <is>
          <t>agrolesnictví|
agrolesnický systém|
zemědělsko-lesnický systém</t>
        </is>
      </c>
      <c r="K168" s="2" t="inlineStr">
        <is>
          <t>3|
3|
3</t>
        </is>
      </c>
      <c r="L168" s="2" t="inlineStr">
        <is>
          <t xml:space="preserve">|
|
</t>
        </is>
      </c>
      <c r="M168" t="inlineStr">
        <is>
          <t>systémy a technologie řízení využití půdy, ve kterých jsou víceleté dřeviny (stromy, křoviny, palmy, bambus apod.) záměrně pěstovány společně se zemědělskými plodinami a/nebo zvířaty, a to v různých prostorových a časových uspořádáních</t>
        </is>
      </c>
      <c r="N168" s="2" t="inlineStr">
        <is>
          <t>skovlandbrug|
skovlandbrugssystem|
agroskovbrug</t>
        </is>
      </c>
      <c r="O168" s="2" t="inlineStr">
        <is>
          <t>3|
3|
3</t>
        </is>
      </c>
      <c r="P168" s="2" t="inlineStr">
        <is>
          <t xml:space="preserve">|
|
</t>
        </is>
      </c>
      <c r="Q168" t="inlineStr">
        <is>
          <t>arealanvendelsessystem, hvor der dyrkes træer og samtidig drives landbrug på samme areal</t>
        </is>
      </c>
      <c r="R168" s="2" t="inlineStr">
        <is>
          <t>Agroforstwirtschaft|
Agrarforstsystem|
Waldfeldbau</t>
        </is>
      </c>
      <c r="S168" s="2" t="inlineStr">
        <is>
          <t>3|
3|
2</t>
        </is>
      </c>
      <c r="T168" s="2" t="inlineStr">
        <is>
          <t xml:space="preserve">|
|
</t>
        </is>
      </c>
      <c r="U168" t="inlineStr">
        <is>
          <t>Form der Landnutzung, bei der mehrjährige Holzpflanzen (Bäume, Sträucher, Palmen, Bambus usw.) willentlich auf derselben Fläche angepflanzt werden, auf der auch landwirtschaftliche Nutzpflanzen angebaut und/oder Tiere gehalten werden, kombiniert in räumlicher Anordnung oder in zeitlicher Abfolge</t>
        </is>
      </c>
      <c r="V168" s="2" t="inlineStr">
        <is>
          <t>γεωργοδασοκομικό σύστημα|
αγροδασοπονία|
αγροδασικό σύστημα|
γεωργοδασοπονία/γεωργοδασοκομία</t>
        </is>
      </c>
      <c r="W168" s="2" t="inlineStr">
        <is>
          <t>3|
3|
3|
3</t>
        </is>
      </c>
      <c r="X168" s="2" t="inlineStr">
        <is>
          <t xml:space="preserve">|
|
|
</t>
        </is>
      </c>
      <c r="Y168" t="inlineStr">
        <is>
          <t>συστήματα χρήσης της γης στα οποία καλλιεργούνται δένδρα σε συνδυασμό με τη γεωργία στην ίδια έκταση</t>
        </is>
      </c>
      <c r="Z168" s="2" t="inlineStr">
        <is>
          <t>agroforestry|
agro-forestry|
agro-forestry system|
agri-forestry|
agroforestry system</t>
        </is>
      </c>
      <c r="AA168" s="2" t="inlineStr">
        <is>
          <t>3|
1|
1|
1|
3</t>
        </is>
      </c>
      <c r="AB168" s="2" t="inlineStr">
        <is>
          <t xml:space="preserve">|
|
|
|
</t>
        </is>
      </c>
      <c r="AC168" t="inlineStr">
        <is>
          <t>land use system in which trees are grown in combination with agriculture (crops or livestock) on the same land</t>
        </is>
      </c>
      <c r="AD168" s="2" t="inlineStr">
        <is>
          <t>sistema agroforestal|
agrosilvicultura</t>
        </is>
      </c>
      <c r="AE168" s="2" t="inlineStr">
        <is>
          <t>3|
3</t>
        </is>
      </c>
      <c r="AF168" s="2" t="inlineStr">
        <is>
          <t xml:space="preserve">|
</t>
        </is>
      </c>
      <c r="AG168" t="inlineStr">
        <is>
          <t>Se entiende por sistemas agroforestales los sistemas de utilización de las tierras que combinan la explotación forestal y agrícola en las mismas tierras.</t>
        </is>
      </c>
      <c r="AH168" s="2" t="inlineStr">
        <is>
          <t>agrometsandus|
agrometsandussüsteem</t>
        </is>
      </c>
      <c r="AI168" s="2" t="inlineStr">
        <is>
          <t>3|
3</t>
        </is>
      </c>
      <c r="AJ168" s="2" t="inlineStr">
        <is>
          <t xml:space="preserve">|
</t>
        </is>
      </c>
      <c r="AK168" t="inlineStr">
        <is>
          <t>maakasutussüsteemid, mille puhul puid kasvatatakse samal maal kombinatsioonis ekstensiivpõllumajandusega</t>
        </is>
      </c>
      <c r="AL168" s="2" t="inlineStr">
        <is>
          <t>peltometsäviljely|
peltometsätalous|
peltometsäviljelyjärjestelmä|
lyhytkiertoviljely</t>
        </is>
      </c>
      <c r="AM168" s="2" t="inlineStr">
        <is>
          <t>3|
3|
3|
3</t>
        </is>
      </c>
      <c r="AN168" s="2" t="inlineStr">
        <is>
          <t xml:space="preserve">|
|
|
</t>
        </is>
      </c>
      <c r="AO168" t="inlineStr">
        <is>
          <t>maankäyttömuoto, jossa viljelykasveja, puita, metsäkasveja ja/tai eläimiä kasvatetaan samanaikaisesti tai peräkkäin samalla maa-alalla</t>
        </is>
      </c>
      <c r="AP168" s="2" t="inlineStr">
        <is>
          <t>agroforesterie|
système agroforestier|
agro-foresterie</t>
        </is>
      </c>
      <c r="AQ168" s="2" t="inlineStr">
        <is>
          <t>3|
3|
3</t>
        </is>
      </c>
      <c r="AR168" s="2" t="inlineStr">
        <is>
          <t xml:space="preserve">|
|
</t>
        </is>
      </c>
      <c r="AS168" t="inlineStr">
        <is>
          <t>gestion des terres agricoles associant sur les mêmes parcelles une vocation mixte de production agricole annuelle (cultures, pâture) et de production différée à long terme par les arbres (bois, services)</t>
        </is>
      </c>
      <c r="AT168" s="2" t="inlineStr">
        <is>
          <t>córas agrafhoraoiseachta</t>
        </is>
      </c>
      <c r="AU168" s="2" t="inlineStr">
        <is>
          <t>3</t>
        </is>
      </c>
      <c r="AV168" s="2" t="inlineStr">
        <is>
          <t/>
        </is>
      </c>
      <c r="AW168" t="inlineStr">
        <is>
          <t/>
        </is>
      </c>
      <c r="AX168" t="inlineStr">
        <is>
          <t/>
        </is>
      </c>
      <c r="AY168" t="inlineStr">
        <is>
          <t/>
        </is>
      </c>
      <c r="AZ168" t="inlineStr">
        <is>
          <t/>
        </is>
      </c>
      <c r="BA168" t="inlineStr">
        <is>
          <t/>
        </is>
      </c>
      <c r="BB168" s="2" t="inlineStr">
        <is>
          <t>agrárerdészeti rendszer</t>
        </is>
      </c>
      <c r="BC168" s="2" t="inlineStr">
        <is>
          <t>3</t>
        </is>
      </c>
      <c r="BD168" s="2" t="inlineStr">
        <is>
          <t/>
        </is>
      </c>
      <c r="BE168" t="inlineStr">
        <is>
          <t/>
        </is>
      </c>
      <c r="BF168" s="2" t="inlineStr">
        <is>
          <t>agroforestazione|
sistema agroforestale</t>
        </is>
      </c>
      <c r="BG168" s="2" t="inlineStr">
        <is>
          <t>3|
3</t>
        </is>
      </c>
      <c r="BH168" s="2" t="inlineStr">
        <is>
          <t xml:space="preserve">|
</t>
        </is>
      </c>
      <c r="BI168" t="inlineStr">
        <is>
          <t>sistema di utilizzazione del suolo nel quale l'arboricoltura forestale è associata all'agricoltura sulla stessa superficie.</t>
        </is>
      </c>
      <c r="BJ168" s="2" t="inlineStr">
        <is>
          <t>agrarinė miškininkystė|
agromiškininkystė|
agrarinės miškininkystės sistema|
agromiškininkystės sistema</t>
        </is>
      </c>
      <c r="BK168" s="2" t="inlineStr">
        <is>
          <t>3|
3|
3|
3</t>
        </is>
      </c>
      <c r="BL168" s="2" t="inlineStr">
        <is>
          <t xml:space="preserve">|
|
|
</t>
        </is>
      </c>
      <c r="BM168" t="inlineStr">
        <is>
          <t>žemėnaudos sistema, pagal kurią toje pačioje žemėje auginami medžiai ir vystomas žemės ūkis</t>
        </is>
      </c>
      <c r="BN168" s="2" t="inlineStr">
        <is>
          <t>agromežsaimniecības sistēma</t>
        </is>
      </c>
      <c r="BO168" s="2" t="inlineStr">
        <is>
          <t>3</t>
        </is>
      </c>
      <c r="BP168" s="2" t="inlineStr">
        <is>
          <t/>
        </is>
      </c>
      <c r="BQ168" t="inlineStr">
        <is>
          <t>zemes lietošanas sistēma, kurā kokus līdz ar lauksaimniecības kultūrām audzē uz vienas un tās pašas zemes</t>
        </is>
      </c>
      <c r="BR168" s="2" t="inlineStr">
        <is>
          <t>agroforestrija|
sistema agroforestali|
sistema tal-agroforestrija</t>
        </is>
      </c>
      <c r="BS168" s="2" t="inlineStr">
        <is>
          <t>3|
3|
3</t>
        </is>
      </c>
      <c r="BT168" s="2" t="inlineStr">
        <is>
          <t xml:space="preserve">|
|
</t>
        </is>
      </c>
      <c r="BU168" t="inlineStr">
        <is>
          <t>sistema tal-użu tal-art fejn fuq l-istess art jitkabbru s-siġar flimkien mal-agrikoltura (għelejjel u oqbla)</t>
        </is>
      </c>
      <c r="BV168" s="2" t="inlineStr">
        <is>
          <t>agrobosbouw|
boslandbouw|
agroforestry|
boslandbouwsysteem|
combinatie land- en bosbouw</t>
        </is>
      </c>
      <c r="BW168" s="2" t="inlineStr">
        <is>
          <t>3|
3|
3|
3|
3</t>
        </is>
      </c>
      <c r="BX168" s="2" t="inlineStr">
        <is>
          <t xml:space="preserve">preferred|
|
|
|
</t>
        </is>
      </c>
      <c r="BY168" t="inlineStr">
        <is>
          <t>systeem voor grondgebruik waarbij de teelt van bomen wordt gecombineerd met landbouw op dezelfde grond</t>
        </is>
      </c>
      <c r="BZ168" s="2" t="inlineStr">
        <is>
          <t>system rolno-leśny|
agroleśnictwo</t>
        </is>
      </c>
      <c r="CA168" s="2" t="inlineStr">
        <is>
          <t>3|
3</t>
        </is>
      </c>
      <c r="CB168" s="2" t="inlineStr">
        <is>
          <t xml:space="preserve">preferred|
</t>
        </is>
      </c>
      <c r="CC168" t="inlineStr">
        <is>
          <t>system użytkowania gruntów, w którym drzewa uprawia się w połączeniu z rolnictwem na tym samym gruncie</t>
        </is>
      </c>
      <c r="CD168" s="2" t="inlineStr">
        <is>
          <t>sistema agroflorestal|
agrossilvicultura|
silvicultura agronómica</t>
        </is>
      </c>
      <c r="CE168" s="2" t="inlineStr">
        <is>
          <t>3|
3|
3</t>
        </is>
      </c>
      <c r="CF168" s="2" t="inlineStr">
        <is>
          <t xml:space="preserve">|
|
</t>
        </is>
      </c>
      <c r="CG168" t="inlineStr">
        <is>
          <t>Sistema de utilização das terras que combina a exploração florestal e a exploração agrícola nas mesmas terras.</t>
        </is>
      </c>
      <c r="CH168" s="2" t="inlineStr">
        <is>
          <t>sistem agroforestier|
agrosilvicultură|
sistem agrosilvic</t>
        </is>
      </c>
      <c r="CI168" s="2" t="inlineStr">
        <is>
          <t>3|
3|
3</t>
        </is>
      </c>
      <c r="CJ168" s="2" t="inlineStr">
        <is>
          <t xml:space="preserve">|
|
</t>
        </is>
      </c>
      <c r="CK168" t="inlineStr">
        <is>
          <t>sistem de utilizare a terenurilor care asociază silvicultura și agricultura pe aceleași suprafețe</t>
        </is>
      </c>
      <c r="CL168" s="2" t="inlineStr">
        <is>
          <t>agrolesníctvo|
agrolesnícky systém|
poľnohospodársko-lesnícky systém</t>
        </is>
      </c>
      <c r="CM168" s="2" t="inlineStr">
        <is>
          <t>3|
3|
3</t>
        </is>
      </c>
      <c r="CN168" s="2" t="inlineStr">
        <is>
          <t xml:space="preserve">|
|
</t>
        </is>
      </c>
      <c r="CO168" t="inlineStr">
        <is>
          <t>Prvé zriadenie poľnohospodársko-lesníckych systémov na poľnohospodárskej pôde&lt;br&gt;1. Podpora ustanovená v článku 36 písm. b) bode ii) sa poskytuje poľnohospodárom na vytvorenie poľnohospodársko-lesníckych systémov, ktoré spájajú systémy extenzívneho poľnohospodárstva a lesného hospodárstva. Pokrýva náklady na zriadenie.&lt;br&gt;2. Poľnohospodársko-lesnícke systémy sú systémy využívania pôdy, v rámci ktorých sa na tej istej pôde spája pestovanie stromov a poľnohospodárstvo.</t>
        </is>
      </c>
      <c r="CP168" s="2" t="inlineStr">
        <is>
          <t>kmetijsko-gozdarski sistem|
agrogozdarstvo</t>
        </is>
      </c>
      <c r="CQ168" s="2" t="inlineStr">
        <is>
          <t>3|
3</t>
        </is>
      </c>
      <c r="CR168" s="2" t="inlineStr">
        <is>
          <t xml:space="preserve">|
</t>
        </is>
      </c>
      <c r="CS168" t="inlineStr">
        <is>
          <t>način rabe zemljišč, pri katerem na istem zemljišču rastejo drevesa in se hkrati izvaja ekstenzivno kmetijstvo</t>
        </is>
      </c>
      <c r="CT168" s="2" t="inlineStr">
        <is>
          <t>agri-silvo-pastoralt brukningssystem|
skogsjordbruk|
trädjordbruk</t>
        </is>
      </c>
      <c r="CU168" s="2" t="inlineStr">
        <is>
          <t>3|
3|
3</t>
        </is>
      </c>
      <c r="CV168" s="2" t="inlineStr">
        <is>
          <t xml:space="preserve">|
|
</t>
        </is>
      </c>
      <c r="CW168" t="inlineStr">
        <is>
          <t/>
        </is>
      </c>
    </row>
    <row r="169">
      <c r="A169" s="1" t="str">
        <f>HYPERLINK("https://iate.europa.eu/entry/result/3588203/all", "3588203")</f>
        <v>3588203</v>
      </c>
      <c r="B169" t="inlineStr">
        <is>
          <t>ENVIRONMENT</t>
        </is>
      </c>
      <c r="C169" t="inlineStr">
        <is>
          <t>ENVIRONMENT|environmental policy|climate change policy</t>
        </is>
      </c>
      <c r="D169" t="inlineStr">
        <is>
          <t>yes</t>
        </is>
      </c>
      <c r="E169" t="inlineStr">
        <is>
          <t/>
        </is>
      </c>
      <c r="F169" t="inlineStr">
        <is>
          <t/>
        </is>
      </c>
      <c r="G169" t="inlineStr">
        <is>
          <t/>
        </is>
      </c>
      <c r="H169" t="inlineStr">
        <is>
          <t/>
        </is>
      </c>
      <c r="I169" t="inlineStr">
        <is>
          <t/>
        </is>
      </c>
      <c r="J169" t="inlineStr">
        <is>
          <t/>
        </is>
      </c>
      <c r="K169" t="inlineStr">
        <is>
          <t/>
        </is>
      </c>
      <c r="L169" t="inlineStr">
        <is>
          <t/>
        </is>
      </c>
      <c r="M169" t="inlineStr">
        <is>
          <t/>
        </is>
      </c>
      <c r="N169" s="2" t="inlineStr">
        <is>
          <t>kulstofrigt økosystem</t>
        </is>
      </c>
      <c r="O169" s="2" t="inlineStr">
        <is>
          <t>3</t>
        </is>
      </c>
      <c r="P169" s="2" t="inlineStr">
        <is>
          <t/>
        </is>
      </c>
      <c r="Q169" t="inlineStr">
        <is>
          <t/>
        </is>
      </c>
      <c r="R169" t="inlineStr">
        <is>
          <t/>
        </is>
      </c>
      <c r="S169" t="inlineStr">
        <is>
          <t/>
        </is>
      </c>
      <c r="T169" t="inlineStr">
        <is>
          <t/>
        </is>
      </c>
      <c r="U169" t="inlineStr">
        <is>
          <t/>
        </is>
      </c>
      <c r="V169" s="2" t="inlineStr">
        <is>
          <t>πλούσιο σε άνθρακα οικοσύστημα</t>
        </is>
      </c>
      <c r="W169" s="2" t="inlineStr">
        <is>
          <t>3</t>
        </is>
      </c>
      <c r="X169" s="2" t="inlineStr">
        <is>
          <t/>
        </is>
      </c>
      <c r="Y169" t="inlineStr">
        <is>
          <t/>
        </is>
      </c>
      <c r="Z169" s="2" t="inlineStr">
        <is>
          <t>carbon-rich ecosystem</t>
        </is>
      </c>
      <c r="AA169" s="2" t="inlineStr">
        <is>
          <t>3</t>
        </is>
      </c>
      <c r="AB169" s="2" t="inlineStr">
        <is>
          <t/>
        </is>
      </c>
      <c r="AC169" t="inlineStr">
        <is>
          <t>ecosystem that has a great capacity to store carbon</t>
        </is>
      </c>
      <c r="AD169" s="2" t="inlineStr">
        <is>
          <t>ecosistema rico en carbono</t>
        </is>
      </c>
      <c r="AE169" s="2" t="inlineStr">
        <is>
          <t>3</t>
        </is>
      </c>
      <c r="AF169" s="2" t="inlineStr">
        <is>
          <t/>
        </is>
      </c>
      <c r="AG169" t="inlineStr">
        <is>
          <t>Ecosistema con una alta capacidad de almacenar carbono de forma estable.</t>
        </is>
      </c>
      <c r="AH169" t="inlineStr">
        <is>
          <t/>
        </is>
      </c>
      <c r="AI169" t="inlineStr">
        <is>
          <t/>
        </is>
      </c>
      <c r="AJ169" t="inlineStr">
        <is>
          <t/>
        </is>
      </c>
      <c r="AK169" t="inlineStr">
        <is>
          <t/>
        </is>
      </c>
      <c r="AL169" s="2" t="inlineStr">
        <is>
          <t>runsaasti hiiltä sitova ekosysteemi</t>
        </is>
      </c>
      <c r="AM169" s="2" t="inlineStr">
        <is>
          <t>3</t>
        </is>
      </c>
      <c r="AN169" s="2" t="inlineStr">
        <is>
          <t/>
        </is>
      </c>
      <c r="AO169" t="inlineStr">
        <is>
          <t/>
        </is>
      </c>
      <c r="AP169" t="inlineStr">
        <is>
          <t/>
        </is>
      </c>
      <c r="AQ169" t="inlineStr">
        <is>
          <t/>
        </is>
      </c>
      <c r="AR169" t="inlineStr">
        <is>
          <t/>
        </is>
      </c>
      <c r="AS169" t="inlineStr">
        <is>
          <t/>
        </is>
      </c>
      <c r="AT169" s="2" t="inlineStr">
        <is>
          <t>éiceachóras ar mhórán carbóin|
éiceachóras carbónsaibhir</t>
        </is>
      </c>
      <c r="AU169" s="2" t="inlineStr">
        <is>
          <t>3|
3</t>
        </is>
      </c>
      <c r="AV169" s="2" t="inlineStr">
        <is>
          <t xml:space="preserve">|
</t>
        </is>
      </c>
      <c r="AW169" t="inlineStr">
        <is>
          <t/>
        </is>
      </c>
      <c r="AX169" t="inlineStr">
        <is>
          <t/>
        </is>
      </c>
      <c r="AY169" t="inlineStr">
        <is>
          <t/>
        </is>
      </c>
      <c r="AZ169" t="inlineStr">
        <is>
          <t/>
        </is>
      </c>
      <c r="BA169" t="inlineStr">
        <is>
          <t/>
        </is>
      </c>
      <c r="BB169" s="2" t="inlineStr">
        <is>
          <t>szénben gazdag ökoszisztéma</t>
        </is>
      </c>
      <c r="BC169" s="2" t="inlineStr">
        <is>
          <t>3</t>
        </is>
      </c>
      <c r="BD169" s="2" t="inlineStr">
        <is>
          <t/>
        </is>
      </c>
      <c r="BE169" t="inlineStr">
        <is>
          <t>nagy szénmegkötő kapacitással rendelkező &lt;a href="https://iate.europa.eu/entry/result/1621567/hu" target="_blank"&gt;ökoszisztéma&lt;/a&gt;</t>
        </is>
      </c>
      <c r="BF169" t="inlineStr">
        <is>
          <t/>
        </is>
      </c>
      <c r="BG169" t="inlineStr">
        <is>
          <t/>
        </is>
      </c>
      <c r="BH169" t="inlineStr">
        <is>
          <t/>
        </is>
      </c>
      <c r="BI169" t="inlineStr">
        <is>
          <t/>
        </is>
      </c>
      <c r="BJ169" s="2" t="inlineStr">
        <is>
          <t>gausiaanglė ekosistema</t>
        </is>
      </c>
      <c r="BK169" s="2" t="inlineStr">
        <is>
          <t>2</t>
        </is>
      </c>
      <c r="BL169" s="2" t="inlineStr">
        <is>
          <t/>
        </is>
      </c>
      <c r="BM169" t="inlineStr">
        <is>
          <t>ekosistema, kurioje sukaupta daug anglies</t>
        </is>
      </c>
      <c r="BN169" t="inlineStr">
        <is>
          <t/>
        </is>
      </c>
      <c r="BO169" t="inlineStr">
        <is>
          <t/>
        </is>
      </c>
      <c r="BP169" t="inlineStr">
        <is>
          <t/>
        </is>
      </c>
      <c r="BQ169" t="inlineStr">
        <is>
          <t/>
        </is>
      </c>
      <c r="BR169" t="inlineStr">
        <is>
          <t/>
        </is>
      </c>
      <c r="BS169" t="inlineStr">
        <is>
          <t/>
        </is>
      </c>
      <c r="BT169" t="inlineStr">
        <is>
          <t/>
        </is>
      </c>
      <c r="BU169" t="inlineStr">
        <is>
          <t/>
        </is>
      </c>
      <c r="BV169" t="inlineStr">
        <is>
          <t/>
        </is>
      </c>
      <c r="BW169" t="inlineStr">
        <is>
          <t/>
        </is>
      </c>
      <c r="BX169" t="inlineStr">
        <is>
          <t/>
        </is>
      </c>
      <c r="BY169" t="inlineStr">
        <is>
          <t/>
        </is>
      </c>
      <c r="BZ169" s="2" t="inlineStr">
        <is>
          <t>ekosystem bogaty w węgiel</t>
        </is>
      </c>
      <c r="CA169" s="2" t="inlineStr">
        <is>
          <t>3</t>
        </is>
      </c>
      <c r="CB169" s="2" t="inlineStr">
        <is>
          <t/>
        </is>
      </c>
      <c r="CC169" t="inlineStr">
        <is>
          <t>ekosystem o dużej zdolności do magazynowania węgla</t>
        </is>
      </c>
      <c r="CD169" s="2" t="inlineStr">
        <is>
          <t>ecossistema rico em carbono</t>
        </is>
      </c>
      <c r="CE169" s="2" t="inlineStr">
        <is>
          <t>3</t>
        </is>
      </c>
      <c r="CF169" s="2" t="inlineStr">
        <is>
          <t/>
        </is>
      </c>
      <c r="CG169" t="inlineStr">
        <is>
          <t/>
        </is>
      </c>
      <c r="CH169" s="2" t="inlineStr">
        <is>
          <t>ecosistem bogat în carbon|
ecosistem cu un stoc important de carbon</t>
        </is>
      </c>
      <c r="CI169" s="2" t="inlineStr">
        <is>
          <t>2|
2</t>
        </is>
      </c>
      <c r="CJ169" s="2" t="inlineStr">
        <is>
          <t xml:space="preserve">|
</t>
        </is>
      </c>
      <c r="CK169" t="inlineStr">
        <is>
          <t/>
        </is>
      </c>
      <c r="CL169" t="inlineStr">
        <is>
          <t/>
        </is>
      </c>
      <c r="CM169" t="inlineStr">
        <is>
          <t/>
        </is>
      </c>
      <c r="CN169" t="inlineStr">
        <is>
          <t/>
        </is>
      </c>
      <c r="CO169" t="inlineStr">
        <is>
          <t/>
        </is>
      </c>
      <c r="CP169" s="2" t="inlineStr">
        <is>
          <t>ekosistem, bogat z ogljikom</t>
        </is>
      </c>
      <c r="CQ169" s="2" t="inlineStr">
        <is>
          <t>3</t>
        </is>
      </c>
      <c r="CR169" s="2" t="inlineStr">
        <is>
          <t/>
        </is>
      </c>
      <c r="CS169" t="inlineStr">
        <is>
          <t/>
        </is>
      </c>
      <c r="CT169" s="2" t="inlineStr">
        <is>
          <t>kolrikt ekosystem</t>
        </is>
      </c>
      <c r="CU169" s="2" t="inlineStr">
        <is>
          <t>3</t>
        </is>
      </c>
      <c r="CV169" s="2" t="inlineStr">
        <is>
          <t/>
        </is>
      </c>
      <c r="CW169" t="inlineStr">
        <is>
          <t/>
        </is>
      </c>
    </row>
    <row r="170">
      <c r="A170" s="1" t="str">
        <f>HYPERLINK("https://iate.europa.eu/entry/result/120683/all", "120683")</f>
        <v>120683</v>
      </c>
      <c r="B170" t="inlineStr">
        <is>
          <t>ENVIRONMENT;AGRICULTURE, FORESTRY AND FISHERIES</t>
        </is>
      </c>
      <c r="C170" t="inlineStr">
        <is>
          <t>ENVIRONMENT;AGRICULTURE, FORESTRY AND FISHERIES</t>
        </is>
      </c>
      <c r="D170" t="inlineStr">
        <is>
          <t>yes</t>
        </is>
      </c>
      <c r="E170" t="inlineStr">
        <is>
          <t/>
        </is>
      </c>
      <c r="F170" s="2" t="inlineStr">
        <is>
          <t>агроекосистема|
аграрна екосистема|
земеделска екосистема|
селскостопанска екосистема</t>
        </is>
      </c>
      <c r="G170" s="2" t="inlineStr">
        <is>
          <t>3|
3|
3|
3</t>
        </is>
      </c>
      <c r="H170" s="2" t="inlineStr">
        <is>
          <t xml:space="preserve">|
|
|
</t>
        </is>
      </c>
      <c r="I170" t="inlineStr">
        <is>
          <t>екосистема, създадена от изменени в резултат на човешката дейност природни екосистеми (гори, естествени ливади и пасища), които частично са се запазили и все още съществуват между земеделските площи</t>
        </is>
      </c>
      <c r="J170" s="2" t="inlineStr">
        <is>
          <t>zemědělský ekosystém|
agroekosystém</t>
        </is>
      </c>
      <c r="K170" s="2" t="inlineStr">
        <is>
          <t>3|
3</t>
        </is>
      </c>
      <c r="L170" s="2" t="inlineStr">
        <is>
          <t xml:space="preserve">|
</t>
        </is>
      </c>
      <c r="M170" t="inlineStr">
        <is>
          <t>dynamický
útvar hospodářsky významných organismů a jejich prostředí, do kterého patří pole, pastviny, meze, remízky, cesty,
vesnice i nezbytná hnojiště</t>
        </is>
      </c>
      <c r="N170" s="2" t="inlineStr">
        <is>
          <t>landbrugsøkosystem|
agroøkosystem</t>
        </is>
      </c>
      <c r="O170" s="2" t="inlineStr">
        <is>
          <t>3|
3</t>
        </is>
      </c>
      <c r="P170" s="2" t="inlineStr">
        <is>
          <t xml:space="preserve">|
</t>
        </is>
      </c>
      <c r="Q170" t="inlineStr">
        <is>
          <t>forholdet mellem landbrugsdriften og naturen</t>
        </is>
      </c>
      <c r="R170" s="2" t="inlineStr">
        <is>
          <t>Agrarökosystem|
Agroökosystem</t>
        </is>
      </c>
      <c r="S170" s="2" t="inlineStr">
        <is>
          <t>3|
3</t>
        </is>
      </c>
      <c r="T170" s="2" t="inlineStr">
        <is>
          <t xml:space="preserve">|
</t>
        </is>
      </c>
      <c r="U170" t="inlineStr">
        <is>
          <t>zum Zweck landwirtschaftlicher Nutzung, vor allem der Erzeugung von Nahrungsmitteln und anderen biologischen Rohstoffen, geschaffenes &lt;a href="https://iate.europa.eu/entry/result/1621567/DE" target="_blank"&gt;Ökosystem &lt;/a&gt;</t>
        </is>
      </c>
      <c r="V170" s="2" t="inlineStr">
        <is>
          <t>γεωργικό οικοσύστημα|
αγροοικοσύστημα</t>
        </is>
      </c>
      <c r="W170" s="2" t="inlineStr">
        <is>
          <t>3|
3</t>
        </is>
      </c>
      <c r="X170" s="2" t="inlineStr">
        <is>
          <t xml:space="preserve">|
</t>
        </is>
      </c>
      <c r="Y170" t="inlineStr">
        <is>
          <t>οικοσύστημα που υπόκειται σε γεωργική διαχείριση και είναι συνδεδεμένο με άλλα οικοσυστήματα</t>
        </is>
      </c>
      <c r="Z170" s="2" t="inlineStr">
        <is>
          <t>agricultural ecosystem|
agroecosystem|
agro-ecosystem</t>
        </is>
      </c>
      <c r="AA170" s="2" t="inlineStr">
        <is>
          <t>3|
3|
3</t>
        </is>
      </c>
      <c r="AB170" s="2" t="inlineStr">
        <is>
          <t xml:space="preserve">|
|
</t>
        </is>
      </c>
      <c r="AC170" t="inlineStr">
        <is>
          <t>dynamic association of crops, pastures, livestock, other flora and fauna, atmosphere, soils, and water</t>
        </is>
      </c>
      <c r="AD170" s="2" t="inlineStr">
        <is>
          <t>ecosistema agrícola|
agroecosistema</t>
        </is>
      </c>
      <c r="AE170" s="2" t="inlineStr">
        <is>
          <t>1|
3</t>
        </is>
      </c>
      <c r="AF170" s="2" t="inlineStr">
        <is>
          <t xml:space="preserve">|
</t>
        </is>
      </c>
      <c r="AG170" t="inlineStr">
        <is>
          <t>Sistema seminatural o sistema natural modificado gestionado por seres humanos para la producción agroalimentaria</t>
        </is>
      </c>
      <c r="AH170" s="2" t="inlineStr">
        <is>
          <t>agroökosüsteem</t>
        </is>
      </c>
      <c r="AI170" s="2" t="inlineStr">
        <is>
          <t>3</t>
        </is>
      </c>
      <c r="AJ170" s="2" t="inlineStr">
        <is>
          <t/>
        </is>
      </c>
      <c r="AK170" t="inlineStr">
        <is>
          <t>inimese loodud ökosüsteem, mis on suure bioproduktsiooniga ja mille biomassi annavad peamiselt kultuurtaimed</t>
        </is>
      </c>
      <c r="AL170" s="2" t="inlineStr">
        <is>
          <t>maatalouden ekosysteemi</t>
        </is>
      </c>
      <c r="AM170" s="2" t="inlineStr">
        <is>
          <t>3</t>
        </is>
      </c>
      <c r="AN170" s="2" t="inlineStr">
        <is>
          <t/>
        </is>
      </c>
      <c r="AO170" t="inlineStr">
        <is>
          <t/>
        </is>
      </c>
      <c r="AP170" s="2" t="inlineStr">
        <is>
          <t>écosystème agricole|
agro-écosystème|
agroécosystème</t>
        </is>
      </c>
      <c r="AQ170" s="2" t="inlineStr">
        <is>
          <t>3|
3|
3</t>
        </is>
      </c>
      <c r="AR170" s="2" t="inlineStr">
        <is>
          <t xml:space="preserve">|
|
</t>
        </is>
      </c>
      <c r="AS170" t="inlineStr">
        <is>
          <t>ensemble des relations entre les pratiques agricoles et le milieu environnant</t>
        </is>
      </c>
      <c r="AT170" s="2" t="inlineStr">
        <is>
          <t>agrai-éiceachóras|
éiceachóras talmhaíochta</t>
        </is>
      </c>
      <c r="AU170" s="2" t="inlineStr">
        <is>
          <t>3|
3</t>
        </is>
      </c>
      <c r="AV170" s="2" t="inlineStr">
        <is>
          <t xml:space="preserve">|
</t>
        </is>
      </c>
      <c r="AW170" t="inlineStr">
        <is>
          <t/>
        </is>
      </c>
      <c r="AX170" s="2" t="inlineStr">
        <is>
          <t>poljoprivredni ekosustav|
agroekosustav</t>
        </is>
      </c>
      <c r="AY170" s="2" t="inlineStr">
        <is>
          <t>3|
3</t>
        </is>
      </c>
      <c r="AZ170" s="2" t="inlineStr">
        <is>
          <t xml:space="preserve">|
</t>
        </is>
      </c>
      <c r="BA170" t="inlineStr">
        <is>
          <t>dinamična povezanost usjeva, pašnjaka, stoke, flore i faune, atmosfere, tala i vode</t>
        </is>
      </c>
      <c r="BB170" s="2" t="inlineStr">
        <is>
          <t>mezőgazdasági ökoszisztéma|
agrár-ökoszisztéma</t>
        </is>
      </c>
      <c r="BC170" s="2" t="inlineStr">
        <is>
          <t>3|
3</t>
        </is>
      </c>
      <c r="BD170" s="2" t="inlineStr">
        <is>
          <t xml:space="preserve">|
</t>
        </is>
      </c>
      <c r="BE170" t="inlineStr">
        <is>
          <t>a növények, a legelők, az állatállomány, a flóra és a fauna, a légkör, a talaj és a víz alkotta dinamikus együttes</t>
        </is>
      </c>
      <c r="BF170" s="2" t="inlineStr">
        <is>
          <t>ecosistema agricolo|
agroecosistema|
agro-ecosistema</t>
        </is>
      </c>
      <c r="BG170" s="2" t="inlineStr">
        <is>
          <t>1|
2|
3</t>
        </is>
      </c>
      <c r="BH170" s="2" t="inlineStr">
        <is>
          <t xml:space="preserve">|
|
</t>
        </is>
      </c>
      <c r="BI170" t="inlineStr">
        <is>
          <t>Ecosistema di origine antropica, che si realizza in seguito all'introduzione delle pratiche agricole, caratterizzato dalla presenza di una o poche specie.</t>
        </is>
      </c>
      <c r="BJ170" s="2" t="inlineStr">
        <is>
          <t>žemės ūkio ekosistema|
agrarinė ekosistema</t>
        </is>
      </c>
      <c r="BK170" s="2" t="inlineStr">
        <is>
          <t>3|
3</t>
        </is>
      </c>
      <c r="BL170" s="2" t="inlineStr">
        <is>
          <t xml:space="preserve">|
</t>
        </is>
      </c>
      <c r="BM170" t="inlineStr">
        <is>
          <t>pasėlių, ganyklų, galvijų, kitų augalų ir gyvūnų, atmosferos reiškinių, dirvožemių ir vandens sąveikaujanti visuma</t>
        </is>
      </c>
      <c r="BN170" s="2" t="inlineStr">
        <is>
          <t>lauksaimniecības ekosistēma|
agroekosistēma</t>
        </is>
      </c>
      <c r="BO170" s="2" t="inlineStr">
        <is>
          <t>2|
2</t>
        </is>
      </c>
      <c r="BP170" s="2" t="inlineStr">
        <is>
          <t xml:space="preserve">|
</t>
        </is>
      </c>
      <c r="BQ170" t="inlineStr">
        <is>
          <t>lauksaimniecības prakses un apkārtējās vides savstarpējo saistību kopums</t>
        </is>
      </c>
      <c r="BR170" s="2" t="inlineStr">
        <is>
          <t>ekosistema agrikola|
agroekosistema</t>
        </is>
      </c>
      <c r="BS170" s="2" t="inlineStr">
        <is>
          <t>3|
3</t>
        </is>
      </c>
      <c r="BT170" s="2" t="inlineStr">
        <is>
          <t xml:space="preserve">|
</t>
        </is>
      </c>
      <c r="BU170" t="inlineStr">
        <is>
          <t>ekosistema ddominata mill-agrikoltura, li fiha għadd ta' assi u funzjonijiet bħall-&lt;a href="https://iate.europa.eu/entry/result/781392" target="_blank"&gt;bijodiversità&lt;/a&gt; u s-suċċessjoni ekoloġika</t>
        </is>
      </c>
      <c r="BV170" s="2" t="inlineStr">
        <is>
          <t>landbouwecosysteem|
agro-ecosysteem</t>
        </is>
      </c>
      <c r="BW170" s="2" t="inlineStr">
        <is>
          <t>3|
3</t>
        </is>
      </c>
      <c r="BX170" s="2" t="inlineStr">
        <is>
          <t xml:space="preserve">|
</t>
        </is>
      </c>
      <c r="BY170" t="inlineStr">
        <is>
          <t>ecosysteem [&lt;a href="/entry/result/1621567/all" id="ENTRY_TO_ENTRY_CONVERTER" target="_blank"&gt;IATE:1621567&lt;/a&gt;] waarvan landbouw een wezenlijk bestanddeel vormt</t>
        </is>
      </c>
      <c r="BZ170" s="2" t="inlineStr">
        <is>
          <t>ekosystem rolniczy|
agroekosystem</t>
        </is>
      </c>
      <c r="CA170" s="2" t="inlineStr">
        <is>
          <t>2|
2</t>
        </is>
      </c>
      <c r="CB170" s="2" t="inlineStr">
        <is>
          <t xml:space="preserve">|
</t>
        </is>
      </c>
      <c r="CC170" t="inlineStr">
        <is>
          <t>ekosystem obejmujący powietrze, glebę oraz żyjące w niej mikroorganizmy i bezkręgowce, rośliny, zarówno produkcyjne, jak i chwasty, dzikie zwierzęta żywiące się tymi roślinami i zwierzęta hodowlane</t>
        </is>
      </c>
      <c r="CD170" s="2" t="inlineStr">
        <is>
          <t>ecossistema agrícola|
agro-ecossistema</t>
        </is>
      </c>
      <c r="CE170" s="2" t="inlineStr">
        <is>
          <t>3|
3</t>
        </is>
      </c>
      <c r="CF170" s="2" t="inlineStr">
        <is>
          <t xml:space="preserve">|
</t>
        </is>
      </c>
      <c r="CG170" t="inlineStr">
        <is>
          <t>Conjunto das relações entre a produção agrícola e o meio natural envolvente.</t>
        </is>
      </c>
      <c r="CH170" s="2" t="inlineStr">
        <is>
          <t>ecosistem agricol|
agroecosistem</t>
        </is>
      </c>
      <c r="CI170" s="2" t="inlineStr">
        <is>
          <t>3|
3</t>
        </is>
      </c>
      <c r="CJ170" s="2" t="inlineStr">
        <is>
          <t xml:space="preserve">|
</t>
        </is>
      </c>
      <c r="CK170" t="inlineStr">
        <is>
          <t>rezultat
al convergenţei între legile ecosistemului natural şi gestiunea agricolă, în sensul că
ultima se suprapune sistemului de bază, care funcţionează conform legilor naturale
ale fluxului de energie şi al circulaţiei materiei</t>
        </is>
      </c>
      <c r="CL170" s="2" t="inlineStr">
        <is>
          <t>poľnohospodársky ekosystém|
agroekosystém</t>
        </is>
      </c>
      <c r="CM170" s="2" t="inlineStr">
        <is>
          <t>3|
3</t>
        </is>
      </c>
      <c r="CN170" s="2" t="inlineStr">
        <is>
          <t xml:space="preserve">|
</t>
        </is>
      </c>
      <c r="CO170" t="inlineStr">
        <is>
          <t>dynamické spoločenstvo plodín, pastvín, hospodárskych zvierat a ďalších živočíchov
a rastlín, ako aj okolitej atmosféry, pôdy a vody, ktoré navzájom
pôsobia ako
funkčná jednotka</t>
        </is>
      </c>
      <c r="CP170" s="2" t="inlineStr">
        <is>
          <t>kmetijski ekosistem|
agroekosistem</t>
        </is>
      </c>
      <c r="CQ170" s="2" t="inlineStr">
        <is>
          <t>3|
3</t>
        </is>
      </c>
      <c r="CR170" s="2" t="inlineStr">
        <is>
          <t xml:space="preserve">|
</t>
        </is>
      </c>
      <c r="CS170" t="inlineStr">
        <is>
          <t>ekološki sistem rastlin in živali, ki jih človek goji z obdelavo in gnojenjem tal, s
poseganjem v kroženje vode in energije, s sejanjem požlahtnjenih rastlin in
selektivno živinorejo</t>
        </is>
      </c>
      <c r="CT170" s="2" t="inlineStr">
        <is>
          <t>jordbruksekosystem|
agroekosystem</t>
        </is>
      </c>
      <c r="CU170" s="2" t="inlineStr">
        <is>
          <t>3|
3</t>
        </is>
      </c>
      <c r="CV170" s="2" t="inlineStr">
        <is>
          <t xml:space="preserve">|
</t>
        </is>
      </c>
      <c r="CW170" t="inlineStr">
        <is>
          <t/>
        </is>
      </c>
    </row>
    <row r="171">
      <c r="A171" s="1" t="str">
        <f>HYPERLINK("https://iate.europa.eu/entry/result/3582912/all", "3582912")</f>
        <v>3582912</v>
      </c>
      <c r="B171" t="inlineStr">
        <is>
          <t>ENVIRONMENT</t>
        </is>
      </c>
      <c r="C171" t="inlineStr">
        <is>
          <t>ENVIRONMENT|natural environment|geophysical environment</t>
        </is>
      </c>
      <c r="D171" t="inlineStr">
        <is>
          <t>yes</t>
        </is>
      </c>
      <c r="E171" t="inlineStr">
        <is>
          <t/>
        </is>
      </c>
      <c r="F171" s="2" t="inlineStr">
        <is>
          <t>речен басейн</t>
        </is>
      </c>
      <c r="G171" s="2" t="inlineStr">
        <is>
          <t>4</t>
        </is>
      </c>
      <c r="H171" s="2" t="inlineStr">
        <is>
          <t/>
        </is>
      </c>
      <c r="I171" t="inlineStr">
        <is>
          <t>Териториална област, чийто повърхностен отток се влива изцяло през поредица от потоци, реки и, евентуално, езера в морето посредством единствено речно устие, естуар или делта.</t>
        </is>
      </c>
      <c r="J171" s="2" t="inlineStr">
        <is>
          <t>povodí</t>
        </is>
      </c>
      <c r="K171" s="2" t="inlineStr">
        <is>
          <t>4</t>
        </is>
      </c>
      <c r="L171" s="2" t="inlineStr">
        <is>
          <t/>
        </is>
      </c>
      <c r="M171" t="inlineStr">
        <is>
          <t>území, ze kterého veškerý povrchový odtok odtéká sítí potoků, řek a případně i jezer do moře v jediném vyústění, ústí nebo deltě toku</t>
        </is>
      </c>
      <c r="N171" s="2" t="inlineStr">
        <is>
          <t>vandløbsopland</t>
        </is>
      </c>
      <c r="O171" s="2" t="inlineStr">
        <is>
          <t>4</t>
        </is>
      </c>
      <c r="P171" s="2" t="inlineStr">
        <is>
          <t/>
        </is>
      </c>
      <c r="Q171" t="inlineStr">
        <is>
          <t>landområde, hvorfra al overfladeafstrømning løber gennem en række mindre og større vandløb og eventuelt søer ud til havet i én enkelt flodmunding eller ét enkelt delta</t>
        </is>
      </c>
      <c r="R171" s="2" t="inlineStr">
        <is>
          <t>Flusseinzugsgebiet</t>
        </is>
      </c>
      <c r="S171" s="2" t="inlineStr">
        <is>
          <t>4</t>
        </is>
      </c>
      <c r="T171" s="2" t="inlineStr">
        <is>
          <t/>
        </is>
      </c>
      <c r="U171" t="inlineStr">
        <is>
          <t>&lt;div&gt;Gebiet, aus welchem über Bäche, Flüsse oder Seen der gesamte Oberflächenabfluss an einer einzigen Flussmündung, einem Ästuar oder Delta ins Meer gelangt&lt;br&gt;&lt;/div&gt;</t>
        </is>
      </c>
      <c r="V171" s="2" t="inlineStr">
        <is>
          <t>λεκάνη απορροής ποταμού</t>
        </is>
      </c>
      <c r="W171" s="2" t="inlineStr">
        <is>
          <t>4</t>
        </is>
      </c>
      <c r="X171" s="2" t="inlineStr">
        <is>
          <t/>
        </is>
      </c>
      <c r="Y171" t="inlineStr">
        <is>
          <t>η εδαφική έκταση από την οποία συγκεντρώνεται το σύνολο της απορροής μέσω διαδοχικών ρευμάτων, ποταμών και πιθανώς λιμνών και παροχετεύεται στη θάλασσα με ενιαίο στόμιο ποταμού, εκβολές ή δέλτα</t>
        </is>
      </c>
      <c r="Z171" s="2" t="inlineStr">
        <is>
          <t>river basin</t>
        </is>
      </c>
      <c r="AA171" s="2" t="inlineStr">
        <is>
          <t>4</t>
        </is>
      </c>
      <c r="AB171" s="2" t="inlineStr">
        <is>
          <t/>
        </is>
      </c>
      <c r="AC171" t="inlineStr">
        <is>
          <t>area of land from which all surface run‑off flows through a sequence of streams, rivers and, possibly, lakes into the sea at a single river mouth, estuary or delta</t>
        </is>
      </c>
      <c r="AD171" s="2" t="inlineStr">
        <is>
          <t>cuenca hidrográfica</t>
        </is>
      </c>
      <c r="AE171" s="2" t="inlineStr">
        <is>
          <t>4</t>
        </is>
      </c>
      <c r="AF171" s="2" t="inlineStr">
        <is>
          <t/>
        </is>
      </c>
      <c r="AG171" t="inlineStr">
        <is>
          <t>la superficie de terreno cuya escorrentía superficial fluye en su totalidad a través de una serie de corrientes, ríos y, eventualmente, lagos hacia el mar por una única desembocadura, estuario o delta</t>
        </is>
      </c>
      <c r="AH171" s="2" t="inlineStr">
        <is>
          <t>valgla|
vesikond</t>
        </is>
      </c>
      <c r="AI171" s="2" t="inlineStr">
        <is>
          <t>4|
3</t>
        </is>
      </c>
      <c r="AJ171" s="2" t="inlineStr">
        <is>
          <t xml:space="preserve">|
</t>
        </is>
      </c>
      <c r="AK171" t="inlineStr">
        <is>
          <t>maa-ala, millelt kogu äravoolav pinnavesi voolab ojade, jõgede ja mõnikord ka järvede kaudu merre ühe jõesuudme või delta kaudu</t>
        </is>
      </c>
      <c r="AL171" s="2" t="inlineStr">
        <is>
          <t>vesistöalue</t>
        </is>
      </c>
      <c r="AM171" s="2" t="inlineStr">
        <is>
          <t>4</t>
        </is>
      </c>
      <c r="AN171" s="2" t="inlineStr">
        <is>
          <t/>
        </is>
      </c>
      <c r="AO171" t="inlineStr">
        <is>
          <t>alue, josta kaikki pintavalunta virtaa purojen, jokien ja mahdollisesti järvien kautta mereen yksittäisen jokisuun, joen suualueen tai suistoalueen kautta</t>
        </is>
      </c>
      <c r="AP171" s="2" t="inlineStr">
        <is>
          <t>bassin hydrographique</t>
        </is>
      </c>
      <c r="AQ171" s="2" t="inlineStr">
        <is>
          <t>4</t>
        </is>
      </c>
      <c r="AR171" s="2" t="inlineStr">
        <is>
          <t/>
        </is>
      </c>
      <c r="AS171" t="inlineStr">
        <is>
          <t>zone dans laquelle toutes les eaux de ruissellement convergent à travers un réseau de rivières, fleuves et éventuellement de lacs vers la mer, dans laquelle elles se déversent par une seule embouchure, estuaire ou delta</t>
        </is>
      </c>
      <c r="AT171" s="2" t="inlineStr">
        <is>
          <t>abhantrach</t>
        </is>
      </c>
      <c r="AU171" s="2" t="inlineStr">
        <is>
          <t>4</t>
        </is>
      </c>
      <c r="AV171" s="2" t="inlineStr">
        <is>
          <t/>
        </is>
      </c>
      <c r="AW171" t="inlineStr">
        <is>
          <t>an limistéar talún a bhfuil an t-uisce dromchla ar fad a ritheann chun srutha ag sní trí shruthanna, aibhneacha nó locha isteach san fharraige ag béal abhann, inbhear nó deilt amháin</t>
        </is>
      </c>
      <c r="AX171" s="2" t="inlineStr">
        <is>
          <t>riječni sliv</t>
        </is>
      </c>
      <c r="AY171" s="2" t="inlineStr">
        <is>
          <t>4</t>
        </is>
      </c>
      <c r="AZ171" s="2" t="inlineStr">
        <is>
          <t/>
        </is>
      </c>
      <c r="BA171" t="inlineStr">
        <is>
          <t>&lt;div&gt;kopnena površina s koje se sve površinske vode kroz niz potoka, rijeka i, eventualno, jezera slijevaju u more kroz isto ušće, estuarij ili deltu&lt;br&gt;&lt;/div&gt;</t>
        </is>
      </c>
      <c r="BB171" s="2" t="inlineStr">
        <is>
          <t>vízgyűjtő</t>
        </is>
      </c>
      <c r="BC171" s="2" t="inlineStr">
        <is>
          <t>4</t>
        </is>
      </c>
      <c r="BD171" s="2" t="inlineStr">
        <is>
          <t/>
        </is>
      </c>
      <c r="BE171" t="inlineStr">
        <is>
          <t>olyan földterület, amelyről minden felszíni lefolyás a vízfolyások, folyók, és esetleg tavak sorozatán át a tengerbe folyik egyetlen folyótorkolaton vagy folyódeltán keresztül</t>
        </is>
      </c>
      <c r="BF171" s="2" t="inlineStr">
        <is>
          <t>bacino idrografico</t>
        </is>
      </c>
      <c r="BG171" s="2" t="inlineStr">
        <is>
          <t>4</t>
        </is>
      </c>
      <c r="BH171" s="2" t="inlineStr">
        <is>
          <t/>
        </is>
      </c>
      <c r="BI171" t="inlineStr">
        <is>
          <t>territorio nel quale scorrono tutte le acque superficiali attraverso una serie di torrenti, fiumi ed eventualmente laghi per sfociare al mare in un’unica foce, a estuario o delta</t>
        </is>
      </c>
      <c r="BJ171" s="2" t="inlineStr">
        <is>
          <t>upės baseinas</t>
        </is>
      </c>
      <c r="BK171" s="2" t="inlineStr">
        <is>
          <t>4</t>
        </is>
      </c>
      <c r="BL171" s="2" t="inlineStr">
        <is>
          <t/>
        </is>
      </c>
      <c r="BM171" t="inlineStr">
        <is>
          <t>sausumos plotas, iš kurio visi paviršiniai vandenys per upelius, upes ir galbūt ežerus nuteka į jūrą per vienos upės žiotis, estuariją ar deltą</t>
        </is>
      </c>
      <c r="BN171" s="2" t="inlineStr">
        <is>
          <t>upes baseins</t>
        </is>
      </c>
      <c r="BO171" s="2" t="inlineStr">
        <is>
          <t>4</t>
        </is>
      </c>
      <c r="BP171" s="2" t="inlineStr">
        <is>
          <t/>
        </is>
      </c>
      <c r="BQ171" t="inlineStr">
        <is>
          <t>&lt;div&gt;zemes platība, no kuras visi virszemes noteces ūdeņi caur secīgiem strautiem, upēm un, iespējams, ezeriem, ieplūst jūrā pie vienas grīvas, ietekas vai deltas&lt;br&gt;&lt;/div&gt;</t>
        </is>
      </c>
      <c r="BR171" s="2" t="inlineStr">
        <is>
          <t>baċir idrografiku|
Baċin tax-xmara</t>
        </is>
      </c>
      <c r="BS171" s="2" t="inlineStr">
        <is>
          <t>4|
3</t>
        </is>
      </c>
      <c r="BT171" s="2" t="inlineStr">
        <is>
          <t xml:space="preserve">|
</t>
        </is>
      </c>
      <c r="BU171" t="inlineStr">
        <is>
          <t>“Baċin tax-xmara”: ifisser żona ta' art minn fejn kull ilma ġieri tal- wiċċ inixxi minn sekwenza ta' ilma kurrenti, xmajjar u, possibilment, lagi għal ġo l-baħar minn bokka waħda ta' xmara, estwarju jew delta.</t>
        </is>
      </c>
      <c r="BV171" s="2" t="inlineStr">
        <is>
          <t>stroomgebied</t>
        </is>
      </c>
      <c r="BW171" s="2" t="inlineStr">
        <is>
          <t>4</t>
        </is>
      </c>
      <c r="BX171" s="2" t="inlineStr">
        <is>
          <t/>
        </is>
      </c>
      <c r="BY171" t="inlineStr">
        <is>
          <t>een gebied vanwaar al het over het oppervlak lopende water via een reeks stromen, rivieren en eventueel meren door één riviermond, estuarium of delta in zee stroomt</t>
        </is>
      </c>
      <c r="BZ171" s="2" t="inlineStr">
        <is>
          <t>dorzecze|
zlewnia rzeki</t>
        </is>
      </c>
      <c r="CA171" s="2" t="inlineStr">
        <is>
          <t>3|
4</t>
        </is>
      </c>
      <c r="CB171" s="2" t="inlineStr">
        <is>
          <t xml:space="preserve">|
</t>
        </is>
      </c>
      <c r="CC171" t="inlineStr">
        <is>
          <t>obszar lądu, z którego wszystkie spływy powierzchniowe odprowadzane są przez system strumieni, rzek lub jezior do morza poprzez pojedyncze ujście cieku, estuarium lub deltę</t>
        </is>
      </c>
      <c r="CD171" s="2" t="inlineStr">
        <is>
          <t>bacia hidrográfica</t>
        </is>
      </c>
      <c r="CE171" s="2" t="inlineStr">
        <is>
          <t>4</t>
        </is>
      </c>
      <c r="CF171" s="2" t="inlineStr">
        <is>
          <t/>
        </is>
      </c>
      <c r="CG171" t="inlineStr">
        <is>
          <t>área terrestre a partir da qual todas as águas fluem, através de uma sequência de ribeiros, rios e eventualmente lagos para o mar, desembocando numa única foz, estuário ou delta</t>
        </is>
      </c>
      <c r="CH171" s="2" t="inlineStr">
        <is>
          <t>bazin hidrografic</t>
        </is>
      </c>
      <c r="CI171" s="2" t="inlineStr">
        <is>
          <t>4</t>
        </is>
      </c>
      <c r="CJ171" s="2" t="inlineStr">
        <is>
          <t/>
        </is>
      </c>
      <c r="CK171" t="inlineStr">
        <is>
          <t>orice zonă în care toate scurgerile de apă converg, printr-o rețea de râuri, fluvii și, eventual, lacuri, către mare, în care se varsă printr-o singură gură de vărsare, un singur estuar sau o singură deltă</t>
        </is>
      </c>
      <c r="CL171" s="2" t="inlineStr">
        <is>
          <t>povodie</t>
        </is>
      </c>
      <c r="CM171" s="2" t="inlineStr">
        <is>
          <t>4</t>
        </is>
      </c>
      <c r="CN171" s="2" t="inlineStr">
        <is>
          <t/>
        </is>
      </c>
      <c r="CO171" t="inlineStr">
        <is>
          <t>územie, z ktorého všetok povrchový odtok odteká prostredníctvom sietí potokov,
riek a prípadne jazier do mora jediným vyústením, ústím alebo deltou rieky</t>
        </is>
      </c>
      <c r="CP171" s="2" t="inlineStr">
        <is>
          <t>povodje</t>
        </is>
      </c>
      <c r="CQ171" s="2" t="inlineStr">
        <is>
          <t>4</t>
        </is>
      </c>
      <c r="CR171" s="2" t="inlineStr">
        <is>
          <t/>
        </is>
      </c>
      <c r="CS171" t="inlineStr">
        <is>
          <t>območje kopnega, s katerega ves površinski odtok teče prek zaporedja potokov, rek in lahko tudi jezer skozi eno samo rečno ustje, estuarij ali delto v morje</t>
        </is>
      </c>
      <c r="CT171" s="2" t="inlineStr">
        <is>
          <t>avrinningsområde</t>
        </is>
      </c>
      <c r="CU171" s="2" t="inlineStr">
        <is>
          <t>4</t>
        </is>
      </c>
      <c r="CV171" s="2" t="inlineStr">
        <is>
          <t/>
        </is>
      </c>
      <c r="CW171" t="inlineStr">
        <is>
          <t>landområde från vilket all ytvattenavrinning strömmar genom en sekvens av åar, floder och, möjligen, sjöar till havet vid ett enda flodutlopp, eller vid en enda flodmynning eller ett enda delta</t>
        </is>
      </c>
    </row>
    <row r="172">
      <c r="A172" s="1" t="str">
        <f>HYPERLINK("https://iate.europa.eu/entry/result/865911/all", "865911")</f>
        <v>865911</v>
      </c>
      <c r="B172" t="inlineStr">
        <is>
          <t>SOCIAL QUESTIONS;ENVIRONMENT;AGRICULTURE, FORESTRY AND FISHERIES</t>
        </is>
      </c>
      <c r="C172" t="inlineStr">
        <is>
          <t>SOCIAL QUESTIONS|construction and town planning;ENVIRONMENT;AGRICULTURE, FORESTRY AND FISHERIES</t>
        </is>
      </c>
      <c r="D172" t="inlineStr">
        <is>
          <t>yes</t>
        </is>
      </c>
      <c r="E172" t="inlineStr">
        <is>
          <t/>
        </is>
      </c>
      <c r="F172" s="2" t="inlineStr">
        <is>
          <t>земеползване|
използване на земята</t>
        </is>
      </c>
      <c r="G172" s="2" t="inlineStr">
        <is>
          <t>3|
3</t>
        </is>
      </c>
      <c r="H172" s="2" t="inlineStr">
        <is>
          <t xml:space="preserve">|
</t>
        </is>
      </c>
      <c r="I172" t="inlineStr">
        <is>
          <t>описание на начините на използване на земята, което включва степени на управление на естествената среда, напр. използване на земята за селскостопански, транспортни, търговски цели или за отдих</t>
        </is>
      </c>
      <c r="J172" s="2" t="inlineStr">
        <is>
          <t>využití půdy|
využívání půdy</t>
        </is>
      </c>
      <c r="K172" s="2" t="inlineStr">
        <is>
          <t>3|
3</t>
        </is>
      </c>
      <c r="L172" s="2" t="inlineStr">
        <is>
          <t xml:space="preserve">|
</t>
        </is>
      </c>
      <c r="M172" t="inlineStr">
        <is>
          <t/>
        </is>
      </c>
      <c r="N172" s="2" t="inlineStr">
        <is>
          <t>arealanvendelse|
arealudnyttelse</t>
        </is>
      </c>
      <c r="O172" s="2" t="inlineStr">
        <is>
          <t>4|
3</t>
        </is>
      </c>
      <c r="P172" s="2" t="inlineStr">
        <is>
          <t xml:space="preserve">|
</t>
        </is>
      </c>
      <c r="Q172" t="inlineStr">
        <is>
          <t>beskrivelse af, hvordan et geografisk område er anvendt, typisk opdelt i landbrugsareal, skov, lysåbne naturtyper (f.eks. hede og mose) og bebygget areal (herunder infrastruktur)</t>
        </is>
      </c>
      <c r="R172" s="2" t="inlineStr">
        <is>
          <t>Bodennutzung|
Landnutzung|
Flächennutzung</t>
        </is>
      </c>
      <c r="S172" s="2" t="inlineStr">
        <is>
          <t>3|
3|
3</t>
        </is>
      </c>
      <c r="T172" s="2" t="inlineStr">
        <is>
          <t xml:space="preserve">|
|
</t>
        </is>
      </c>
      <c r="U172" t="inlineStr">
        <is>
          <t>die Art und das Maß der Beanspruchung von Grund und Boden für spezielle Zwecke</t>
        </is>
      </c>
      <c r="V172" s="2" t="inlineStr">
        <is>
          <t>χρήση της γης</t>
        </is>
      </c>
      <c r="W172" s="2" t="inlineStr">
        <is>
          <t>3</t>
        </is>
      </c>
      <c r="X172" s="2" t="inlineStr">
        <is>
          <t/>
        </is>
      </c>
      <c r="Y172" t="inlineStr">
        <is>
          <t/>
        </is>
      </c>
      <c r="Z172" s="2" t="inlineStr">
        <is>
          <t>land use|
LU|
land utilisation|
use of land</t>
        </is>
      </c>
      <c r="AA172" s="2" t="inlineStr">
        <is>
          <t>4|
3|
1|
1</t>
        </is>
      </c>
      <c r="AB172" s="2" t="inlineStr">
        <is>
          <t xml:space="preserve">|
|
|
</t>
        </is>
      </c>
      <c r="AC172" t="inlineStr">
        <is>
          <t>description of how land is used involving degrees of management of the natural environment, e.g. agricultural, transport, residential, commercial, or recreational land use</t>
        </is>
      </c>
      <c r="AD172" s="2" t="inlineStr">
        <is>
          <t>utilización del suelo|
utilización de la tierra|
uso del suelo|
uso de la tierra</t>
        </is>
      </c>
      <c r="AE172" s="2" t="inlineStr">
        <is>
          <t>3|
3|
3|
3</t>
        </is>
      </c>
      <c r="AF172" s="2" t="inlineStr">
        <is>
          <t xml:space="preserve">|
|
|
</t>
        </is>
      </c>
      <c r="AG172" t="inlineStr">
        <is>
          <t>Las disposiciones, actividades e inversiones realizadas por el hombre sobre un tipo dado de cobertura de tierra, con el fin de mantenerla, transformarla o producir.</t>
        </is>
      </c>
      <c r="AH172" s="2" t="inlineStr">
        <is>
          <t>maakasutus|
maa kasutamine</t>
        </is>
      </c>
      <c r="AI172" s="2" t="inlineStr">
        <is>
          <t>3|
3</t>
        </is>
      </c>
      <c r="AJ172" s="2" t="inlineStr">
        <is>
          <t xml:space="preserve">|
</t>
        </is>
      </c>
      <c r="AK172" t="inlineStr">
        <is>
          <t>mingi maa-ala kasutamine majanduslikul otstarbel; &lt;div&gt;maapinna kasutamine mingil kindlal otstarbel&lt;br&gt;&lt;/div&gt;</t>
        </is>
      </c>
      <c r="AL172" s="2" t="inlineStr">
        <is>
          <t>maankäyttö|
LU</t>
        </is>
      </c>
      <c r="AM172" s="2" t="inlineStr">
        <is>
          <t>4|
3</t>
        </is>
      </c>
      <c r="AN172" s="2" t="inlineStr">
        <is>
          <t xml:space="preserve">|
</t>
        </is>
      </c>
      <c r="AO172" t="inlineStr">
        <is>
          <t>maa-alueen suunnitelmallinen, lainsäädännön ja hallinnollisten päätösten avulla ohjattava käyttö</t>
        </is>
      </c>
      <c r="AP172" s="2" t="inlineStr">
        <is>
          <t>affectation des sols|
affectation des terres|
utilisation des terres|
utilisation des sols</t>
        </is>
      </c>
      <c r="AQ172" s="2" t="inlineStr">
        <is>
          <t>3|
3|
3|
3</t>
        </is>
      </c>
      <c r="AR172" s="2" t="inlineStr">
        <is>
          <t xml:space="preserve">|
|
|
</t>
        </is>
      </c>
      <c r="AS172" t="inlineStr">
        <is>
          <t>arrangements, activités et investissements entrepris par l'homme sur un type de couverture de terre donnée dans le but de l'entretenir, la transformer ou de produire</t>
        </is>
      </c>
      <c r="AT172" s="2" t="inlineStr">
        <is>
          <t>úsáid talún</t>
        </is>
      </c>
      <c r="AU172" s="2" t="inlineStr">
        <is>
          <t>3</t>
        </is>
      </c>
      <c r="AV172" s="2" t="inlineStr">
        <is>
          <t/>
        </is>
      </c>
      <c r="AW172" t="inlineStr">
        <is>
          <t>cur síos ar an gcaoi a bhfuil an talamh á úsáid de réir chéim an bhainistithe a dhéantar ar an timpeallacht nádúrtha</t>
        </is>
      </c>
      <c r="AX172" s="2" t="inlineStr">
        <is>
          <t>uporaba zemljišta</t>
        </is>
      </c>
      <c r="AY172" s="2" t="inlineStr">
        <is>
          <t>3</t>
        </is>
      </c>
      <c r="AZ172" s="2" t="inlineStr">
        <is>
          <t/>
        </is>
      </c>
      <c r="BA172" t="inlineStr">
        <is>
          <t>namjena zemljišta i načini njegove uporabe, to jest aktivnosti poduzete s njim u vezi s ciljem proizvodnje robe i pružanja usluga</t>
        </is>
      </c>
      <c r="BB172" s="2" t="inlineStr">
        <is>
          <t>földhasználat</t>
        </is>
      </c>
      <c r="BC172" s="2" t="inlineStr">
        <is>
          <t>4</t>
        </is>
      </c>
      <c r="BD172" s="2" t="inlineStr">
        <is>
          <t/>
        </is>
      </c>
      <c r="BE172" t="inlineStr">
        <is>
          <t>annak leírása, hogy a természetes környezettel való
különböző fokú gazdálkodás révén milyen formában valósul meg a föld használata;
pl. mezőgazdasági, közlekedési, lakhatási, kereskedelmi vagy szabadidős célú
földhasználat</t>
        </is>
      </c>
      <c r="BF172" s="2" t="inlineStr">
        <is>
          <t>destinazione dei suoli|
uso del suolo|
utilizzo del territorio|
uso del territorio</t>
        </is>
      </c>
      <c r="BG172" s="2" t="inlineStr">
        <is>
          <t>3|
3|
3|
3</t>
        </is>
      </c>
      <c r="BH172" s="2" t="inlineStr">
        <is>
          <t xml:space="preserve">|
|
|
</t>
        </is>
      </c>
      <c r="BI172" t="inlineStr">
        <is>
          <t>riflesso delle interazioni tra l'uomo e la copertura del suolo e quindi una descrizione di come il suolo venga impiegato in attività antropiche</t>
        </is>
      </c>
      <c r="BJ172" s="2" t="inlineStr">
        <is>
          <t>žemės naudojimas</t>
        </is>
      </c>
      <c r="BK172" s="2" t="inlineStr">
        <is>
          <t>3</t>
        </is>
      </c>
      <c r="BL172" s="2" t="inlineStr">
        <is>
          <t/>
        </is>
      </c>
      <c r="BM172" t="inlineStr">
        <is>
          <t>apibūdinimas, kokiai paskirčiai (žemės ūkio, transporto ir kt.) naudojama žemė</t>
        </is>
      </c>
      <c r="BN172" s="2" t="inlineStr">
        <is>
          <t>zemes izmantojums|
zemes izmantošana</t>
        </is>
      </c>
      <c r="BO172" s="2" t="inlineStr">
        <is>
          <t>3|
3</t>
        </is>
      </c>
      <c r="BP172" s="2" t="inlineStr">
        <is>
          <t xml:space="preserve">|
</t>
        </is>
      </c>
      <c r="BQ172" t="inlineStr">
        <is>
          <t>pasākumi, darbības un ieguldījums, ko cilvēks veic konkrētā zemes pārklājuma tipā, lai to saglabātu, izmainītu vai radītu produktus un pakalpojumus</t>
        </is>
      </c>
      <c r="BR172" s="2" t="inlineStr">
        <is>
          <t>użu tal-art</t>
        </is>
      </c>
      <c r="BS172" s="2" t="inlineStr">
        <is>
          <t>3</t>
        </is>
      </c>
      <c r="BT172" s="2" t="inlineStr">
        <is>
          <t/>
        </is>
      </c>
      <c r="BU172" t="inlineStr">
        <is>
          <t>deskrizzjoni tad-dimensjoni soċjoekonomika, jiġifieri funzjonali, tal-art, bħal żoni residenzjali, industrijali jew kummerċjali, art agrikola jew għall-forestrija, għad-divertiment jew għal skopijiet ta' konservazzjoni</t>
        </is>
      </c>
      <c r="BV172" s="2" t="inlineStr">
        <is>
          <t>bodembestemming|
bodemgebruik|
landgebruik</t>
        </is>
      </c>
      <c r="BW172" s="2" t="inlineStr">
        <is>
          <t>3|
3|
3</t>
        </is>
      </c>
      <c r="BX172" s="2" t="inlineStr">
        <is>
          <t xml:space="preserve">|
|
</t>
        </is>
      </c>
      <c r="BY172" t="inlineStr">
        <is>
          <t>het effectieve gebruik van de grond voor welbepaalde activiteiten of teelten, zoals akkerbouw, grasteelt, maar ook huisvesting, industrie, diensten of recreatie.</t>
        </is>
      </c>
      <c r="BZ172" s="2" t="inlineStr">
        <is>
          <t>użytkowanie gruntów|
użytkowanie terenu|
przeznaczenie gruntów</t>
        </is>
      </c>
      <c r="CA172" s="2" t="inlineStr">
        <is>
          <t>3|
3|
3</t>
        </is>
      </c>
      <c r="CB172" s="2" t="inlineStr">
        <is>
          <t xml:space="preserve">|
|
</t>
        </is>
      </c>
      <c r="CC172" t="inlineStr">
        <is>
          <t/>
        </is>
      </c>
      <c r="CD172" s="2" t="inlineStr">
        <is>
          <t>uso do solo|
utilização das terras|
utilização do solo|
uso da terra</t>
        </is>
      </c>
      <c r="CE172" s="2" t="inlineStr">
        <is>
          <t>3|
3|
3|
3</t>
        </is>
      </c>
      <c r="CF172" s="2" t="inlineStr">
        <is>
          <t xml:space="preserve">|
|
|
</t>
        </is>
      </c>
      <c r="CG172" t="inlineStr">
        <is>
          <t>Afetação estável do solo aos diversos tipos de atividade humana (produtiva, ou de fruição): agricultura, floresta, ocupação urbana, infraestruturas de transporte, etc..</t>
        </is>
      </c>
      <c r="CH172" s="2" t="inlineStr">
        <is>
          <t>utilizare a terenurilor</t>
        </is>
      </c>
      <c r="CI172" s="2" t="inlineStr">
        <is>
          <t>3</t>
        </is>
      </c>
      <c r="CJ172" s="2" t="inlineStr">
        <is>
          <t/>
        </is>
      </c>
      <c r="CK172" t="inlineStr">
        <is>
          <t/>
        </is>
      </c>
      <c r="CL172" s="2" t="inlineStr">
        <is>
          <t>využívanie pôdy</t>
        </is>
      </c>
      <c r="CM172" s="2" t="inlineStr">
        <is>
          <t>4</t>
        </is>
      </c>
      <c r="CN172" s="2" t="inlineStr">
        <is>
          <t/>
        </is>
      </c>
      <c r="CO172" t="inlineStr">
        <is>
          <t/>
        </is>
      </c>
      <c r="CP172" s="2" t="inlineStr">
        <is>
          <t>raba zemljišč|
raba tal</t>
        </is>
      </c>
      <c r="CQ172" s="2" t="inlineStr">
        <is>
          <t>3|
3</t>
        </is>
      </c>
      <c r="CR172" s="2" t="inlineStr">
        <is>
          <t xml:space="preserve">|
</t>
        </is>
      </c>
      <c r="CS172" t="inlineStr">
        <is>
          <t>obsega prostorske vidike vseh človekovih dejavnosti, ki se odvijajo ali bi se lahko odvijale na določenem zemljišču, na določen način in z namenom, da služijo človekovim potrebam</t>
        </is>
      </c>
      <c r="CT172" s="2" t="inlineStr">
        <is>
          <t>markanvändning</t>
        </is>
      </c>
      <c r="CU172" s="2" t="inlineStr">
        <is>
          <t>3</t>
        </is>
      </c>
      <c r="CV172" s="2" t="inlineStr">
        <is>
          <t/>
        </is>
      </c>
      <c r="CW172" t="inlineStr">
        <is>
          <t/>
        </is>
      </c>
    </row>
    <row r="173">
      <c r="A173" s="1" t="str">
        <f>HYPERLINK("https://iate.europa.eu/entry/result/813855/all", "813855")</f>
        <v>813855</v>
      </c>
      <c r="B173" t="inlineStr">
        <is>
          <t>ENVIRONMENT</t>
        </is>
      </c>
      <c r="C173" t="inlineStr">
        <is>
          <t>ENVIRONMENT|environmental policy|environmental protection|protected area;ENVIRONMENT|natural environment|physical environment|biosphere|biodiversity</t>
        </is>
      </c>
      <c r="D173" t="inlineStr">
        <is>
          <t>yes</t>
        </is>
      </c>
      <c r="E173" t="inlineStr">
        <is>
          <t/>
        </is>
      </c>
      <c r="F173" s="2" t="inlineStr">
        <is>
          <t>защитена територия</t>
        </is>
      </c>
      <c r="G173" s="2" t="inlineStr">
        <is>
          <t>4</t>
        </is>
      </c>
      <c r="H173" s="2" t="inlineStr">
        <is>
          <t/>
        </is>
      </c>
      <c r="I173" t="inlineStr">
        <is>
          <t>географски определена територия, която е обявена или управлявана с оглед постигане на конкретни природозащитни цели</t>
        </is>
      </c>
      <c r="J173" s="2" t="inlineStr">
        <is>
          <t>chráněné území</t>
        </is>
      </c>
      <c r="K173" s="2" t="inlineStr">
        <is>
          <t>3</t>
        </is>
      </c>
      <c r="L173" s="2" t="inlineStr">
        <is>
          <t/>
        </is>
      </c>
      <c r="M173" t="inlineStr">
        <is>
          <t>zeměpisně vymezené území,které je učeno nebo kontrolováno a spravováno pro dosažení specifických cílů ochrany přírody</t>
        </is>
      </c>
      <c r="N173" s="2" t="inlineStr">
        <is>
          <t>beskyttet område</t>
        </is>
      </c>
      <c r="O173" s="2" t="inlineStr">
        <is>
          <t>4</t>
        </is>
      </c>
      <c r="P173" s="2" t="inlineStr">
        <is>
          <t/>
        </is>
      </c>
      <c r="Q173" t="inlineStr">
        <is>
          <t>"&lt;b&gt;Beskyttet område&lt;/b&gt;: et geografisk afgrænset område, som er udpeget eller reguleret, og som forvaltes med henblik på bestemte bevaringsmål."</t>
        </is>
      </c>
      <c r="R173" s="2" t="inlineStr">
        <is>
          <t>Schutzgebiet</t>
        </is>
      </c>
      <c r="S173" s="2" t="inlineStr">
        <is>
          <t>3</t>
        </is>
      </c>
      <c r="T173" s="2" t="inlineStr">
        <is>
          <t/>
        </is>
      </c>
      <c r="U173" t="inlineStr">
        <is>
          <t>geographisch festgelegtes Gebiet, das im Hinblick auf die Verwirklichung bestimmter Erhaltungsziele ausgewiesen ist oder geregelt und verwaltet wird</t>
        </is>
      </c>
      <c r="V173" s="2" t="inlineStr">
        <is>
          <t>προστατευόμενη περιοχή|
προστατευόμενη ζώνη|
προστατευόμενη φυσική περιοχή</t>
        </is>
      </c>
      <c r="W173" s="2" t="inlineStr">
        <is>
          <t>3|
3|
3</t>
        </is>
      </c>
      <c r="X173" s="2" t="inlineStr">
        <is>
          <t xml:space="preserve">|
|
</t>
        </is>
      </c>
      <c r="Y173" t="inlineStr">
        <is>
          <t>&lt;div&gt;γεωγραφικά καθορισμένη περιοχή η οποία χαρακτηρίσθηκε ή διαρρυθμίστηκε και λειτουργεί έτσι ώστε να επιτυγχάνονται ειδικοί στόχοι προστασίας&lt;br&gt;&lt;/div&gt;</t>
        </is>
      </c>
      <c r="Z173" s="2" t="inlineStr">
        <is>
          <t>protected area</t>
        </is>
      </c>
      <c r="AA173" s="2" t="inlineStr">
        <is>
          <t>3</t>
        </is>
      </c>
      <c r="AB173" s="2" t="inlineStr">
        <is>
          <t/>
        </is>
      </c>
      <c r="AC173" t="inlineStr">
        <is>
          <t>geographically defined area which is designated or regulated and managed to achieve specific &lt;i&gt;conservation objectives&lt;/i&gt; [ &lt;a href="/entry/result/3548729/all" id="ENTRY_TO_ENTRY_CONVERTER" target="_blank"&gt;IATE:3548729&lt;/a&gt; ]</t>
        </is>
      </c>
      <c r="AD173" s="2" t="inlineStr">
        <is>
          <t>área protegida|
zona protegida</t>
        </is>
      </c>
      <c r="AE173" s="2" t="inlineStr">
        <is>
          <t>3|
3</t>
        </is>
      </c>
      <c r="AF173" s="2" t="inlineStr">
        <is>
          <t xml:space="preserve">|
</t>
        </is>
      </c>
      <c r="AG173" t="inlineStr">
        <is>
          <t>A efectos del Convenio sobre la diversidad biológica, se entiende por "área protegida" un área definida geográficamente que haya sido designada o regulada y administrada a fin de alcanzar objetivos específicos de conservación. En el caso de otro tipo de espacios sujetos a medidas de protección pueden utilizarse igualmente estas u otras expresiones análogas (espacio natural protegido, zona de protección, etc.).</t>
        </is>
      </c>
      <c r="AH173" s="2" t="inlineStr">
        <is>
          <t>kaitseala</t>
        </is>
      </c>
      <c r="AI173" s="2" t="inlineStr">
        <is>
          <t>3</t>
        </is>
      </c>
      <c r="AJ173" s="2" t="inlineStr">
        <is>
          <t/>
        </is>
      </c>
      <c r="AK173" t="inlineStr">
        <is>
          <t/>
        </is>
      </c>
      <c r="AL173" s="2" t="inlineStr">
        <is>
          <t>suojelualue</t>
        </is>
      </c>
      <c r="AM173" s="2" t="inlineStr">
        <is>
          <t>3</t>
        </is>
      </c>
      <c r="AN173" s="2" t="inlineStr">
        <is>
          <t/>
        </is>
      </c>
      <c r="AO173" t="inlineStr">
        <is>
          <t>maantieteellisesti määritelty alue, joka on asetettu sääntelyn tai hoidon kohteeksi tiettyjen suojelutavoitteiden saavuttamiseksi</t>
        </is>
      </c>
      <c r="AP173" s="2" t="inlineStr">
        <is>
          <t>aire protégée|
zone protégée|
espace protégé</t>
        </is>
      </c>
      <c r="AQ173" s="2" t="inlineStr">
        <is>
          <t>3|
3|
3</t>
        </is>
      </c>
      <c r="AR173" s="2" t="inlineStr">
        <is>
          <t xml:space="preserve">|
|
</t>
        </is>
      </c>
      <c r="AS173" t="inlineStr">
        <is>
          <t>toute portion de terre et/ou de mer géographiquement délimitée qui est désignée, ou réglementée, et gérée en vue d'atteindre des objectifs spécifiques de conservation, de protection et de maintien de la diversité biologique, ainsi que des ressources naturelles et culturelles associées</t>
        </is>
      </c>
      <c r="AT173" s="2" t="inlineStr">
        <is>
          <t>limistéar faoi chosaint</t>
        </is>
      </c>
      <c r="AU173" s="2" t="inlineStr">
        <is>
          <t>3</t>
        </is>
      </c>
      <c r="AV173" s="2" t="inlineStr">
        <is>
          <t/>
        </is>
      </c>
      <c r="AW173" t="inlineStr">
        <is>
          <t/>
        </is>
      </c>
      <c r="AX173" s="2" t="inlineStr">
        <is>
          <t>zaštićeno područje</t>
        </is>
      </c>
      <c r="AY173" s="2" t="inlineStr">
        <is>
          <t>3</t>
        </is>
      </c>
      <c r="AZ173" s="2" t="inlineStr">
        <is>
          <t/>
        </is>
      </c>
      <c r="BA173" t="inlineStr">
        <is>
          <t>zemljopisno određeno područje koje je namijenjeno, ili vođeno i upravljano tako da se postignu specifični ciljevi zaštite</t>
        </is>
      </c>
      <c r="BB173" s="2" t="inlineStr">
        <is>
          <t>védett terület</t>
        </is>
      </c>
      <c r="BC173" s="2" t="inlineStr">
        <is>
          <t>3</t>
        </is>
      </c>
      <c r="BD173" s="2" t="inlineStr">
        <is>
          <t/>
        </is>
      </c>
      <c r="BE173" t="inlineStr">
        <is>
          <t>konkrét természetvédelmi célokra szánt vagy e célok elérése érdekében szabályozott és fenntartott, földrajzilag meghatározott terület</t>
        </is>
      </c>
      <c r="BF173" s="2" t="inlineStr">
        <is>
          <t>zona protetta|
area protetta</t>
        </is>
      </c>
      <c r="BG173" s="2" t="inlineStr">
        <is>
          <t>3|
3</t>
        </is>
      </c>
      <c r="BH173" s="2" t="inlineStr">
        <is>
          <t xml:space="preserve">|
</t>
        </is>
      </c>
      <c r="BI173" t="inlineStr">
        <is>
          <t>L'espressione riunisce le aree del territorio nazionale (parchi nazionali, aree marine protette, parchi regionali, riserve naturali statali e regionali)in cui si mira alla conservazione delle caratteristiche ambientali, tutela naturalistica, incremento del patrimonio arboreo, floreale e faunistico.</t>
        </is>
      </c>
      <c r="BJ173" s="2" t="inlineStr">
        <is>
          <t>saugoma teritorija</t>
        </is>
      </c>
      <c r="BK173" s="2" t="inlineStr">
        <is>
          <t>3</t>
        </is>
      </c>
      <c r="BL173" s="2" t="inlineStr">
        <is>
          <t/>
        </is>
      </c>
      <c r="BM173" t="inlineStr">
        <is>
          <t>geografiškai apibrėžta teritorija, kuri išskiriama, reguliuojama ir naudojama konkretiems gamtosaugos tikslams</t>
        </is>
      </c>
      <c r="BN173" s="2" t="inlineStr">
        <is>
          <t>aizsargājama teritorija</t>
        </is>
      </c>
      <c r="BO173" s="2" t="inlineStr">
        <is>
          <t>3</t>
        </is>
      </c>
      <c r="BP173" s="2" t="inlineStr">
        <is>
          <t/>
        </is>
      </c>
      <c r="BQ173" t="inlineStr">
        <is>
          <t>Ģeogrāfiski noteikta platība, kas nodibināta vai regulēta un apsaimniekota, lai sasniegtu noteiktus dabas saglabāšanas mērķus.</t>
        </is>
      </c>
      <c r="BR173" s="2" t="inlineStr">
        <is>
          <t>żona protetta</t>
        </is>
      </c>
      <c r="BS173" s="2" t="inlineStr">
        <is>
          <t>3</t>
        </is>
      </c>
      <c r="BT173" s="2" t="inlineStr">
        <is>
          <t/>
        </is>
      </c>
      <c r="BU173" t="inlineStr">
        <is>
          <t>żona ġeografika stabbilita magħżula jew regolata u miżmuma biex jintlaħqu għanijiet speċifiċi ta' konservazzjoni</t>
        </is>
      </c>
      <c r="BV173" s="2" t="inlineStr">
        <is>
          <t>beschermd gebied</t>
        </is>
      </c>
      <c r="BW173" s="2" t="inlineStr">
        <is>
          <t>3</t>
        </is>
      </c>
      <c r="BX173" s="2" t="inlineStr">
        <is>
          <t/>
        </is>
      </c>
      <c r="BY173" t="inlineStr">
        <is>
          <t>"een geografisch bepaald gebied dat wordt aangewezen of gereguleerd en beheerd ter verwezenlijking van specifieke doeleinden aangaande behoud"</t>
        </is>
      </c>
      <c r="BZ173" s="2" t="inlineStr">
        <is>
          <t>obszar chroniony</t>
        </is>
      </c>
      <c r="CA173" s="2" t="inlineStr">
        <is>
          <t>3</t>
        </is>
      </c>
      <c r="CB173" s="2" t="inlineStr">
        <is>
          <t/>
        </is>
      </c>
      <c r="CC173" t="inlineStr">
        <is>
          <t>obszar określony geograficznie, który jest wyznaczony, objęty odpowiednimi regulacjami i zarządzany dla osiągnięcia określonych celów związanych z ochroną</t>
        </is>
      </c>
      <c r="CD173" s="2" t="inlineStr">
        <is>
          <t>ZP|
zona protegida|
área protegida</t>
        </is>
      </c>
      <c r="CE173" s="2" t="inlineStr">
        <is>
          <t>3|
3|
3</t>
        </is>
      </c>
      <c r="CF173" s="2" t="inlineStr">
        <is>
          <t xml:space="preserve">|
|
</t>
        </is>
      </c>
      <c r="CG173" t="inlineStr">
        <is>
          <t>área geograficamente definida que tenha sido designada ou regulamentada e gerida para alcançar objectivos específicos de conservação</t>
        </is>
      </c>
      <c r="CH173" s="2" t="inlineStr">
        <is>
          <t>zonă protejată</t>
        </is>
      </c>
      <c r="CI173" s="2" t="inlineStr">
        <is>
          <t>3</t>
        </is>
      </c>
      <c r="CJ173" s="2" t="inlineStr">
        <is>
          <t/>
        </is>
      </c>
      <c r="CK173" t="inlineStr">
        <is>
          <t>o zonă delimitată geografic care este desemnată sau reglementată și gestionată în vederea îndeplinirii obiectivelor specifice de conservare</t>
        </is>
      </c>
      <c r="CL173" s="2" t="inlineStr">
        <is>
          <t>chránené územie</t>
        </is>
      </c>
      <c r="CM173" s="2" t="inlineStr">
        <is>
          <t>3</t>
        </is>
      </c>
      <c r="CN173" s="2" t="inlineStr">
        <is>
          <t/>
        </is>
      </c>
      <c r="CO173" t="inlineStr">
        <is>
          <t>geograficky definované územie, ktoré je určené alebo regulované a spravované so zámerom dosiahnuť špecifické ciele ochrany</t>
        </is>
      </c>
      <c r="CP173" s="2" t="inlineStr">
        <is>
          <t>zavarovano območje</t>
        </is>
      </c>
      <c r="CQ173" s="2" t="inlineStr">
        <is>
          <t>3</t>
        </is>
      </c>
      <c r="CR173" s="2" t="inlineStr">
        <is>
          <t/>
        </is>
      </c>
      <c r="CS173" t="inlineStr">
        <is>
          <t>geografsko določeno območje, ki je določeno ali urejeno in upravljano v posebne ohranitvene namene.</t>
        </is>
      </c>
      <c r="CT173" s="2" t="inlineStr">
        <is>
          <t>skyddat område</t>
        </is>
      </c>
      <c r="CU173" s="2" t="inlineStr">
        <is>
          <t>3</t>
        </is>
      </c>
      <c r="CV173" s="2" t="inlineStr">
        <is>
          <t/>
        </is>
      </c>
      <c r="CW173" t="inlineStr">
        <is>
          <t>"'Skyddat område': ett geografiskt avgränsat område som är avsatt eller reglerat och skött för att uppnå särskilda bevarandemål."</t>
        </is>
      </c>
    </row>
    <row r="174">
      <c r="A174" s="1" t="str">
        <f>HYPERLINK("https://iate.europa.eu/entry/result/824192/all", "824192")</f>
        <v>824192</v>
      </c>
      <c r="B174" t="inlineStr">
        <is>
          <t>ENVIRONMENT</t>
        </is>
      </c>
      <c r="C174" t="inlineStr">
        <is>
          <t>ENVIRONMENT</t>
        </is>
      </c>
      <c r="D174" t="inlineStr">
        <is>
          <t>yes</t>
        </is>
      </c>
      <c r="E174" t="inlineStr">
        <is>
          <t/>
        </is>
      </c>
      <c r="F174" s="2" t="inlineStr">
        <is>
          <t>прясна вода|
сладка вода</t>
        </is>
      </c>
      <c r="G174" s="2" t="inlineStr">
        <is>
          <t>3|
3</t>
        </is>
      </c>
      <c r="H174" s="2" t="inlineStr">
        <is>
          <t xml:space="preserve">|
</t>
        </is>
      </c>
      <c r="I174" t="inlineStr">
        <is>
          <t>вода, която в естествен вид има ниско съдържание на соли и която може да бъде използвана за питейно-битово водоснабдяване</t>
        </is>
      </c>
      <c r="J174" s="2" t="inlineStr">
        <is>
          <t>sladká voda</t>
        </is>
      </c>
      <c r="K174" s="2" t="inlineStr">
        <is>
          <t>4</t>
        </is>
      </c>
      <c r="L174" s="2" t="inlineStr">
        <is>
          <t/>
        </is>
      </c>
      <c r="M174" t="inlineStr">
        <is>
          <t>voda
obsahující řádově do 0,5 g rozpuštěných solí na litr (salinita do 0,5 ‰)</t>
        </is>
      </c>
      <c r="N174" s="2" t="inlineStr">
        <is>
          <t>ferskvand</t>
        </is>
      </c>
      <c r="O174" s="2" t="inlineStr">
        <is>
          <t>3</t>
        </is>
      </c>
      <c r="P174" s="2" t="inlineStr">
        <is>
          <t/>
        </is>
      </c>
      <c r="Q174" t="inlineStr">
        <is>
          <t>vand med et saltindhold på under 0,5 ‰</t>
        </is>
      </c>
      <c r="R174" s="2" t="inlineStr">
        <is>
          <t>Süßwasser|
Frischwasser</t>
        </is>
      </c>
      <c r="S174" s="2" t="inlineStr">
        <is>
          <t>3|
3</t>
        </is>
      </c>
      <c r="T174" s="2" t="inlineStr">
        <is>
          <t xml:space="preserve">|
</t>
        </is>
      </c>
      <c r="U174" t="inlineStr">
        <is>
          <t>&lt;div&gt; 
 &lt;div&gt; 
 &lt;div&gt; 
 &lt;div&gt; 
 &lt;div&gt; 
 &lt;div&gt;
 natürlich vorkommendes Wasser mit geringer Salzkonzentration, das häufig zur Gewinnung und Aufbereitung von Trinkwasser geeignet erscheint&lt;/div&gt;&lt;/div&gt;&lt;/div&gt;&lt;/div&gt;&lt;/div&gt;&lt;/div&gt;</t>
        </is>
      </c>
      <c r="V174" s="2" t="inlineStr">
        <is>
          <t>γλυκό νερό|
γλυκά ύδατα</t>
        </is>
      </c>
      <c r="W174" s="2" t="inlineStr">
        <is>
          <t>3|
3</t>
        </is>
      </c>
      <c r="X174" s="2" t="inlineStr">
        <is>
          <t xml:space="preserve">|
</t>
        </is>
      </c>
      <c r="Y174" t="inlineStr">
        <is>
          <t>1) το νερό ποταμών, λιμνών και πηγών που δεν είναι αλμυρό·&lt;br&gt;2) τα φυσικά ύδατα χαμηλής περιεκτικότητας σε άλατα τα οποία γενικά είναι αποδεκτά προς υδροληψία και επεξεργασία για την παραγωγή πόσιμου νερού</t>
        </is>
      </c>
      <c r="Z174" s="2" t="inlineStr">
        <is>
          <t>fresh water|
freshwater</t>
        </is>
      </c>
      <c r="AA174" s="2" t="inlineStr">
        <is>
          <t>3|
3</t>
        </is>
      </c>
      <c r="AB174" s="2" t="inlineStr">
        <is>
          <t xml:space="preserve">|
</t>
        </is>
      </c>
      <c r="AC174" t="inlineStr">
        <is>
          <t>water that contains only minimal quantities of dissolved salts (salinity levels below 0.5 ppt), thus distinguishing it from &lt;a href="https://iate.europa.eu/entry/slideshow/1604656675844/48863/en" target="_blank"&gt;sea water&lt;/a&gt; and &lt;a href="https://iate.europa.eu/entry/slideshow/1604656326981/783619/en" target="_blank"&gt;brackish water&lt;/a&gt;</t>
        </is>
      </c>
      <c r="AD174" s="2" t="inlineStr">
        <is>
          <t>agua dulce</t>
        </is>
      </c>
      <c r="AE174" s="2" t="inlineStr">
        <is>
          <t>4</t>
        </is>
      </c>
      <c r="AF174" s="2" t="inlineStr">
        <is>
          <t/>
        </is>
      </c>
      <c r="AG174" t="inlineStr">
        <is>
          <t>Agua 
con baja concentración de 
sales, o generalmente considerada adecuada 
para producir agua potable.</t>
        </is>
      </c>
      <c r="AH174" s="2" t="inlineStr">
        <is>
          <t>magevesi|
mageveekogud</t>
        </is>
      </c>
      <c r="AI174" s="2" t="inlineStr">
        <is>
          <t>3|
2</t>
        </is>
      </c>
      <c r="AJ174" s="2" t="inlineStr">
        <is>
          <t xml:space="preserve">|
</t>
        </is>
      </c>
      <c r="AK174" t="inlineStr">
        <is>
          <t>looduslike veekogude vesi, mille soolsus on väikesem kui 0,5‰</t>
        </is>
      </c>
      <c r="AL174" s="2" t="inlineStr">
        <is>
          <t>makea vesi</t>
        </is>
      </c>
      <c r="AM174" s="2" t="inlineStr">
        <is>
          <t>3</t>
        </is>
      </c>
      <c r="AN174" s="2" t="inlineStr">
        <is>
          <t/>
        </is>
      </c>
      <c r="AO174" t="inlineStr">
        <is>
          <t>vesi, joka ei ole suolaista</t>
        </is>
      </c>
      <c r="AP174" s="2" t="inlineStr">
        <is>
          <t>eau douce</t>
        </is>
      </c>
      <c r="AQ174" s="2" t="inlineStr">
        <is>
          <t>3</t>
        </is>
      </c>
      <c r="AR174" s="2" t="inlineStr">
        <is>
          <t/>
        </is>
      </c>
      <c r="AS174" t="inlineStr">
        <is>
          <t>eau qui ne contient que des quantités minimales de sels dissous (salinité inférieure à 0,5), ce qui la distingue de l'&lt;a href="https://iate.europa.eu/entry/result/48863/en-fr" target="_blank"&gt;eau de mer&lt;/a&gt; ou de l'&lt;a href="https://iate.europa.eu/entry/result/783619/en-fr" target="_blank"&gt;eau saumâtre&lt;/a&gt;</t>
        </is>
      </c>
      <c r="AT174" s="2" t="inlineStr">
        <is>
          <t>fionnuisce</t>
        </is>
      </c>
      <c r="AU174" s="2" t="inlineStr">
        <is>
          <t>3</t>
        </is>
      </c>
      <c r="AV174" s="2" t="inlineStr">
        <is>
          <t/>
        </is>
      </c>
      <c r="AW174" t="inlineStr">
        <is>
          <t/>
        </is>
      </c>
      <c r="AX174" s="2" t="inlineStr">
        <is>
          <t>slatka voda</t>
        </is>
      </c>
      <c r="AY174" s="2" t="inlineStr">
        <is>
          <t>3</t>
        </is>
      </c>
      <c r="AZ174" s="2" t="inlineStr">
        <is>
          <t/>
        </is>
      </c>
      <c r="BA174" t="inlineStr">
        <is>
          <t>voda koja sadrži samo iznimno male količine otopljenih soli čime se razlikuje od morske vode i bočate vode</t>
        </is>
      </c>
      <c r="BB174" s="2" t="inlineStr">
        <is>
          <t>édesvíz</t>
        </is>
      </c>
      <c r="BC174" s="2" t="inlineStr">
        <is>
          <t>3</t>
        </is>
      </c>
      <c r="BD174" s="2" t="inlineStr">
        <is>
          <t/>
        </is>
      </c>
      <c r="BE174" t="inlineStr">
        <is>
          <t>olyan víz, amelyben a feloldott szilárd anyagtartalom nem haladja meg a 300–500 milligramm/liter értéket</t>
        </is>
      </c>
      <c r="BF174" s="2" t="inlineStr">
        <is>
          <t>acqua dolce</t>
        </is>
      </c>
      <c r="BG174" s="2" t="inlineStr">
        <is>
          <t>3</t>
        </is>
      </c>
      <c r="BH174" s="2" t="inlineStr">
        <is>
          <t/>
        </is>
      </c>
      <c r="BI174" t="inlineStr">
        <is>
          <t>acque che si presentano in natura con una bassa concentrazione di sali e sono spesso considerate appropriate per l'estrazione e il trattamento al fine di produrre acqua potabile</t>
        </is>
      </c>
      <c r="BJ174" s="2" t="inlineStr">
        <is>
          <t>gėlas vanduo</t>
        </is>
      </c>
      <c r="BK174" s="2" t="inlineStr">
        <is>
          <t>3</t>
        </is>
      </c>
      <c r="BL174" s="2" t="inlineStr">
        <is>
          <t/>
        </is>
      </c>
      <c r="BM174" t="inlineStr">
        <is>
          <t>gamtinis vanduo, kuriame yra nedaug druskų ir kuris yra tinkamas gerti ar geriamajam vandeniui paruošti</t>
        </is>
      </c>
      <c r="BN174" s="2" t="inlineStr">
        <is>
          <t>saldūdens</t>
        </is>
      </c>
      <c r="BO174" s="2" t="inlineStr">
        <is>
          <t>3</t>
        </is>
      </c>
      <c r="BP174" s="2" t="inlineStr">
        <is>
          <t/>
        </is>
      </c>
      <c r="BQ174" t="inlineStr">
        <is>
          <t>ezeru un upju ūdens, kas satur maz sāļu</t>
        </is>
      </c>
      <c r="BR174" s="2" t="inlineStr">
        <is>
          <t>ilma ħelu</t>
        </is>
      </c>
      <c r="BS174" s="2" t="inlineStr">
        <is>
          <t>3</t>
        </is>
      </c>
      <c r="BT174" s="2" t="inlineStr">
        <is>
          <t/>
        </is>
      </c>
      <c r="BU174" t="inlineStr">
        <is>
          <t>ilma li fih biss kwantitajiet minimi ta' melħ maħlul, u li b'hekk huwa distint mill-ilma baħar [&lt;a href="/entry/result/48808/all" id="ENTRY_TO_ENTRY_CONVERTER" target="_blank"&gt;IATE:48808&lt;/a&gt;] u mill-ilma salmastru [&lt;a href="/entry/result/783619/all" id="ENTRY_TO_ENTRY_CONVERTER" target="_blank"&gt;IATE:783619&lt;/a&gt;]</t>
        </is>
      </c>
      <c r="BV174" s="2" t="inlineStr">
        <is>
          <t>zoet water</t>
        </is>
      </c>
      <c r="BW174" s="2" t="inlineStr">
        <is>
          <t>3</t>
        </is>
      </c>
      <c r="BX174" s="2" t="inlineStr">
        <is>
          <t/>
        </is>
      </c>
      <c r="BY174" t="inlineStr">
        <is>
          <t>water dat zijn oorsprong heeft in neerslag, dat via grondwater, beken of rivieren richting zee stroom en minimale hoeveelheden zout bevat, waarmee het zich onderscheidt van brak- en zoutwater</t>
        </is>
      </c>
      <c r="BZ174" s="2" t="inlineStr">
        <is>
          <t>woda słodka</t>
        </is>
      </c>
      <c r="CA174" s="2" t="inlineStr">
        <is>
          <t>3</t>
        </is>
      </c>
      <c r="CB174" s="2" t="inlineStr">
        <is>
          <t/>
        </is>
      </c>
      <c r="CC174" t="inlineStr">
        <is>
          <t>woda o średnim rocznym zasoleniu 18–30 % &amp;lt; 0,5 ‰</t>
        </is>
      </c>
      <c r="CD174" s="2" t="inlineStr">
        <is>
          <t>água doce</t>
        </is>
      </c>
      <c r="CE174" s="2" t="inlineStr">
        <is>
          <t>3</t>
        </is>
      </c>
      <c r="CF174" s="2" t="inlineStr">
        <is>
          <t/>
        </is>
      </c>
      <c r="CG174" t="inlineStr">
        <is>
          <t>Água que não contém grandes quantidades de cloreto de sódio e outros sais.</t>
        </is>
      </c>
      <c r="CH174" s="2" t="inlineStr">
        <is>
          <t>apă dulce</t>
        </is>
      </c>
      <c r="CI174" s="2" t="inlineStr">
        <is>
          <t>3</t>
        </is>
      </c>
      <c r="CJ174" s="2" t="inlineStr">
        <is>
          <t/>
        </is>
      </c>
      <c r="CK174" t="inlineStr">
        <is>
          <t>apă care conține în mod natural o cantitate redusă de săruri dizolvate</t>
        </is>
      </c>
      <c r="CL174" s="2" t="inlineStr">
        <is>
          <t>sladká voda</t>
        </is>
      </c>
      <c r="CM174" s="2" t="inlineStr">
        <is>
          <t>3</t>
        </is>
      </c>
      <c r="CN174" s="2" t="inlineStr">
        <is>
          <t/>
        </is>
      </c>
      <c r="CO174" t="inlineStr">
        <is>
          <t>voda, ktorá obsahuje iba minimálne množstvo rozpustených
solí, čím sa líši od &lt;a href="https://iate.europa.eu/entry/slideshow/1604656675844/48863/sk" target="_blank"&gt;morskej vody&lt;/a&gt; a &lt;a href="https://iate.europa.eu/entry/slideshow/1604656326981/783619/sk" target="_blank"&gt;brakickej vody&lt;/a&gt;</t>
        </is>
      </c>
      <c r="CP174" s="2" t="inlineStr">
        <is>
          <t>sladka voda</t>
        </is>
      </c>
      <c r="CQ174" s="2" t="inlineStr">
        <is>
          <t>3</t>
        </is>
      </c>
      <c r="CR174" s="2" t="inlineStr">
        <is>
          <t/>
        </is>
      </c>
      <c r="CS174" t="inlineStr">
        <is>
          <t>voda, ki vsebuje malo raztopljenih soli, do 1 g/dm3</t>
        </is>
      </c>
      <c r="CT174" s="2" t="inlineStr">
        <is>
          <t>sötvatten|
färskvatten</t>
        </is>
      </c>
      <c r="CU174" s="2" t="inlineStr">
        <is>
          <t>3|
3</t>
        </is>
      </c>
      <c r="CV174" s="2" t="inlineStr">
        <is>
          <t xml:space="preserve">|
</t>
        </is>
      </c>
      <c r="CW174" t="inlineStr">
        <is>
          <t>vatten med så låg salthalt att smaken inte påverkas</t>
        </is>
      </c>
    </row>
    <row r="175">
      <c r="A175" s="1" t="str">
        <f>HYPERLINK("https://iate.europa.eu/entry/result/3619397/all", "3619397")</f>
        <v>3619397</v>
      </c>
      <c r="B175" t="inlineStr">
        <is>
          <t>AGRICULTURE, FORESTRY AND FISHERIES;ENVIRONMENT;EUROPEAN UNION</t>
        </is>
      </c>
      <c r="C175" t="inlineStr">
        <is>
          <t>AGRICULTURE, FORESTRY AND FISHERIES|cultivation of agricultural land|cultivation techniques|soil protection;ENVIRONMENT|natural environment|natural resources|soil resources;ENVIRONMENT|deterioration of the environment|pollution|soil pollution;EUROPEAN UNION|European Union law|intergovernmental legal instrument|common strategy</t>
        </is>
      </c>
      <c r="D175" t="inlineStr">
        <is>
          <t>yes</t>
        </is>
      </c>
      <c r="E175" t="inlineStr">
        <is>
          <t>proposed</t>
        </is>
      </c>
      <c r="F175" s="2" t="inlineStr">
        <is>
          <t>Стратегия на ЕС за почвите за 2030 г.</t>
        </is>
      </c>
      <c r="G175" s="2" t="inlineStr">
        <is>
          <t>3</t>
        </is>
      </c>
      <c r="H175" s="2" t="inlineStr">
        <is>
          <t/>
        </is>
      </c>
      <c r="I175" t="inlineStr">
        <is>
          <t/>
        </is>
      </c>
      <c r="J175" s="2" t="inlineStr">
        <is>
          <t>Strategie EU pro půdu|
Strategie EU pro půdu do roku 2030</t>
        </is>
      </c>
      <c r="K175" s="2" t="inlineStr">
        <is>
          <t>3|
3</t>
        </is>
      </c>
      <c r="L175" s="2" t="inlineStr">
        <is>
          <t xml:space="preserve">|
</t>
        </is>
      </c>
      <c r="M175" t="inlineStr">
        <is>
          <t>strategie EU, zveřejněná v listopadu 2021, která stanoví rámec s konkrétními opatřeními na ochranu, obnovu a 
udržitelné využívání půdy a navrhuje soubor dobrovolných a právně 
závazných opatření.</t>
        </is>
      </c>
      <c r="N175" s="2" t="inlineStr">
        <is>
          <t>EU's jordbundsstrategi</t>
        </is>
      </c>
      <c r="O175" s="2" t="inlineStr">
        <is>
          <t>3</t>
        </is>
      </c>
      <c r="P175" s="2" t="inlineStr">
        <is>
          <t/>
        </is>
      </c>
      <c r="Q175" t="inlineStr">
        <is>
          <t/>
        </is>
      </c>
      <c r="R175" s="2" t="inlineStr">
        <is>
          <t>EU-Bodenstrategie</t>
        </is>
      </c>
      <c r="S175" s="2" t="inlineStr">
        <is>
          <t>3</t>
        </is>
      </c>
      <c r="T175" s="2" t="inlineStr">
        <is>
          <t/>
        </is>
      </c>
      <c r="U175" t="inlineStr">
        <is>
          <t>geplante Strategie, in deren Rahmen die Kommission Maßnahmen entwickeln wird, mit denen die Anstrengungen zur Feststellung, Untersuchung, Bewertung und Sanierung von kontaminierten Flächen (Altlasten) erheblich gesteigert werden, damit die Bodenverunreinigung bis 2050 kein Gesundheits- oder Umweltrisiko mehr darstellt</t>
        </is>
      </c>
      <c r="V175" s="2" t="inlineStr">
        <is>
          <t>στρατηγική της ΕΕ για το έδαφος</t>
        </is>
      </c>
      <c r="W175" s="2" t="inlineStr">
        <is>
          <t>3</t>
        </is>
      </c>
      <c r="X175" s="2" t="inlineStr">
        <is>
          <t/>
        </is>
      </c>
      <c r="Y175" t="inlineStr">
        <is>
          <t/>
        </is>
      </c>
      <c r="Z175" s="2" t="inlineStr">
        <is>
          <t>EU Soil Strategy|
EU Soil Strategy for 2030|
New EU Soil Strategy|
New Soil Strategy</t>
        </is>
      </c>
      <c r="AA175" s="2" t="inlineStr">
        <is>
          <t>3|
3|
1|
1</t>
        </is>
      </c>
      <c r="AB175" s="2" t="inlineStr">
        <is>
          <t xml:space="preserve">|
|
|
</t>
        </is>
      </c>
      <c r="AC175" t="inlineStr">
        <is>
          <t>EU strategy which sets out a framework and concrete measures to protect and restore soils, and ensure that they are used sustainably</t>
        </is>
      </c>
      <c r="AD175" s="2" t="inlineStr">
        <is>
          <t>Estrategia de la UE para la Protección del Suelo</t>
        </is>
      </c>
      <c r="AE175" s="2" t="inlineStr">
        <is>
          <t>3</t>
        </is>
      </c>
      <c r="AF175" s="2" t="inlineStr">
        <is>
          <t/>
        </is>
      </c>
      <c r="AG175" t="inlineStr">
        <is>
          <t>Iniciativa que, en el marco de la &lt;a href="https://iate.europa.eu/entry/result/929236/es" target="_blank"&gt;Estrategia sobre Biodiversidad&lt;/a&gt;, actualizará la estrategia actual para abordar la degradación del suelo y preservar los recursos de la tierra.</t>
        </is>
      </c>
      <c r="AH175" s="2" t="inlineStr">
        <is>
          <t>ELi mullastrateegia</t>
        </is>
      </c>
      <c r="AI175" s="2" t="inlineStr">
        <is>
          <t>3</t>
        </is>
      </c>
      <c r="AJ175" s="2" t="inlineStr">
        <is>
          <t/>
        </is>
      </c>
      <c r="AK175" t="inlineStr">
        <is>
          <t/>
        </is>
      </c>
      <c r="AL175" s="2" t="inlineStr">
        <is>
          <t>EU:n maaperästrategia</t>
        </is>
      </c>
      <c r="AM175" s="2" t="inlineStr">
        <is>
          <t>3</t>
        </is>
      </c>
      <c r="AN175" s="2" t="inlineStr">
        <is>
          <t/>
        </is>
      </c>
      <c r="AO175" t="inlineStr">
        <is>
          <t>suunniteltu EU-strategia, jossa käsitellään kokonaisvaltaisesti maaperään ja maahan liittyviä kysymyksiä, jotta saavutettaisiin maaperän huonontumisen nollataso vuoteen 2030 mennessä</t>
        </is>
      </c>
      <c r="AP175" s="2" t="inlineStr">
        <is>
          <t>stratégie de l'UE pour la protection des sols à l'horizon 2030|
stratégie de l'UE pour les sols à l'horizon 2030|
stratégie pour les sols à l’horizon 2030|
stratégie de l'UE en matière de sols à l'horizon 2030|
stratégie de l'UE en matière de sols</t>
        </is>
      </c>
      <c r="AQ175" s="2" t="inlineStr">
        <is>
          <t>3|
3|
3|
3|
3</t>
        </is>
      </c>
      <c r="AR175" s="2" t="inlineStr">
        <is>
          <t xml:space="preserve">preferred|
|
|
|
</t>
        </is>
      </c>
      <c r="AS175" t="inlineStr">
        <is>
          <t>stratégie de l'UE qui définit un cadre et des mesures concrètes visant à protéger et à restaurer les sols, ainsi qu’à s’assurer qu’ils sont utilisés de manière durable</t>
        </is>
      </c>
      <c r="AT175" s="2" t="inlineStr">
        <is>
          <t>Straitéis Ithreach an Aontais Eorpaigh</t>
        </is>
      </c>
      <c r="AU175" s="2" t="inlineStr">
        <is>
          <t>3</t>
        </is>
      </c>
      <c r="AV175" s="2" t="inlineStr">
        <is>
          <t/>
        </is>
      </c>
      <c r="AW175" t="inlineStr">
        <is>
          <t/>
        </is>
      </c>
      <c r="AX175" s="2" t="inlineStr">
        <is>
          <t>strategija EU-a za tlo</t>
        </is>
      </c>
      <c r="AY175" s="2" t="inlineStr">
        <is>
          <t>3</t>
        </is>
      </c>
      <c r="AZ175" s="2" t="inlineStr">
        <is>
          <t/>
        </is>
      </c>
      <c r="BA175" t="inlineStr">
        <is>
          <t/>
        </is>
      </c>
      <c r="BB175" s="2" t="inlineStr">
        <is>
          <t>uniós talajvédelmi stratégia|
a 2030-ig tartó időszakra vonatkozó uniós talajvédelmi stratégia</t>
        </is>
      </c>
      <c r="BC175" s="2" t="inlineStr">
        <is>
          <t>3|
3</t>
        </is>
      </c>
      <c r="BD175" s="2" t="inlineStr">
        <is>
          <t xml:space="preserve">|
</t>
        </is>
      </c>
      <c r="BE175" t="inlineStr">
        <is>
          <t/>
        </is>
      </c>
      <c r="BF175" s="2" t="inlineStr">
        <is>
          <t>strategia dell'UE per il suolo|
strategia dell'UE per il suolo per il 2030</t>
        </is>
      </c>
      <c r="BG175" s="2" t="inlineStr">
        <is>
          <t>3|
3</t>
        </is>
      </c>
      <c r="BH175" s="2" t="inlineStr">
        <is>
          <t xml:space="preserve">|
</t>
        </is>
      </c>
      <c r="BI175" t="inlineStr">
        <is>
          <t>strategia dell'UE per affrontare le questioni relative al suolo in maniera organica e contribuire così a raggiungere la neutralità del degrado del suolo e del territorio entro il 2030, prendendo in considerazione sfide quali: l'identificazione dei siti contaminati, il ripristino dei suoli degradati, la definizione delle condizioni di buono stato ecologico e il miglioramento del monitoraggio della qualità del suolo</t>
        </is>
      </c>
      <c r="BJ175" s="2" t="inlineStr">
        <is>
          <t>ES dirvožemio strategija|
ES 2030 m. dirvožemio strategija</t>
        </is>
      </c>
      <c r="BK175" s="2" t="inlineStr">
        <is>
          <t>3|
2</t>
        </is>
      </c>
      <c r="BL175" s="2" t="inlineStr">
        <is>
          <t xml:space="preserve">|
</t>
        </is>
      </c>
      <c r="BM175" t="inlineStr">
        <is>
          <t/>
        </is>
      </c>
      <c r="BN175" s="2" t="inlineStr">
        <is>
          <t>ES Augsnes stratēģija|
ES Augsnes stratēģija 2030. gadam</t>
        </is>
      </c>
      <c r="BO175" s="2" t="inlineStr">
        <is>
          <t>3|
3</t>
        </is>
      </c>
      <c r="BP175" s="2" t="inlineStr">
        <is>
          <t xml:space="preserve">|
</t>
        </is>
      </c>
      <c r="BQ175" t="inlineStr">
        <is>
          <t/>
        </is>
      </c>
      <c r="BR175" s="2" t="inlineStr">
        <is>
          <t>Strateġija tal-UE dwar il-Ħamrija|
Strateġija tal-UE dwar il-Ħamrija għall-2030</t>
        </is>
      </c>
      <c r="BS175" s="2" t="inlineStr">
        <is>
          <t>3|
3</t>
        </is>
      </c>
      <c r="BT175" s="2" t="inlineStr">
        <is>
          <t xml:space="preserve">|
</t>
        </is>
      </c>
      <c r="BU175" t="inlineStr">
        <is>
          <t>bħala parti mill-&lt;a href="https://iate.europa.eu/entry/slideshow/1628506130188/3588129/mt" target="_blank"&gt;Istrateġija tal-UE għall-Bijodiversità għall-2030&lt;/a&gt;, inizjattiva ppjanata biex taġġorna l-istrateġija attwali, bil-mira li tindirizza d-degradazzjoni tal-ħamrija u li tippreżerva r-riżorsi tal-art</t>
        </is>
      </c>
      <c r="BV175" s="2" t="inlineStr">
        <is>
          <t>EU-bodemstrategie</t>
        </is>
      </c>
      <c r="BW175" s="2" t="inlineStr">
        <is>
          <t>3</t>
        </is>
      </c>
      <c r="BX175" s="2" t="inlineStr">
        <is>
          <t/>
        </is>
      </c>
      <c r="BY175" t="inlineStr">
        <is>
          <t>EU-strategie om bodem- en landgerelateerde kwesties op een alomvattende manier aan te pakken en tegen 2030 neutraliteit van de bodemdegradatie te helpen bereiken</t>
        </is>
      </c>
      <c r="BZ175" s="2" t="inlineStr">
        <is>
          <t>Strategia UE na rzecz ochrony gleb 2030|
unijna strategia ochrony gleb</t>
        </is>
      </c>
      <c r="CA175" s="2" t="inlineStr">
        <is>
          <t>3|
3</t>
        </is>
      </c>
      <c r="CB175" s="2" t="inlineStr">
        <is>
          <t xml:space="preserve">|
</t>
        </is>
      </c>
      <c r="CC175" t="inlineStr">
        <is>
          <t>strategia UE, w której określono ramy i konkretne środki na rzecz ochrony i rekultywacji gleb oraz ich zrównoważonego wykorzystania</t>
        </is>
      </c>
      <c r="CD175" s="2" t="inlineStr">
        <is>
          <t>Estratégia de Proteção do Solo da UE</t>
        </is>
      </c>
      <c r="CE175" s="2" t="inlineStr">
        <is>
          <t>3</t>
        </is>
      </c>
      <c r="CF175" s="2" t="inlineStr">
        <is>
          <t/>
        </is>
      </c>
      <c r="CG175" t="inlineStr">
        <is>
          <t>Estratégia da União Europeia, enquadrada na estratégia da UE em matéria de biodiversidade para 2030, que estabelece medidas para combater a degradação dos solos e preservar os recursos terrestres.</t>
        </is>
      </c>
      <c r="CH175" s="2" t="inlineStr">
        <is>
          <t>Strategia UE privind solul</t>
        </is>
      </c>
      <c r="CI175" s="2" t="inlineStr">
        <is>
          <t>3</t>
        </is>
      </c>
      <c r="CJ175" s="2" t="inlineStr">
        <is>
          <t/>
        </is>
      </c>
      <c r="CK175" t="inlineStr">
        <is>
          <t/>
        </is>
      </c>
      <c r="CL175" s="2" t="inlineStr">
        <is>
          <t>stratégia EÚ v oblasti pôdy|
stratégia EÚ týkajúca sa pôdy</t>
        </is>
      </c>
      <c r="CM175" s="2" t="inlineStr">
        <is>
          <t>3|
3</t>
        </is>
      </c>
      <c r="CN175" s="2" t="inlineStr">
        <is>
          <t xml:space="preserve">preferred|
</t>
        </is>
      </c>
      <c r="CO175" t="inlineStr">
        <is>
          <t>plánovaná stratégia EÚ na komplexné riešenie otázok súvisiacich s pôdou a krajinou a na pomoc pri dosahovaní neutrality degradácie pôdy do roku 2030</t>
        </is>
      </c>
      <c r="CP175" s="2" t="inlineStr">
        <is>
          <t>strategija EU za tla</t>
        </is>
      </c>
      <c r="CQ175" s="2" t="inlineStr">
        <is>
          <t>3</t>
        </is>
      </c>
      <c r="CR175" s="2" t="inlineStr">
        <is>
          <t/>
        </is>
      </c>
      <c r="CS175" t="inlineStr">
        <is>
          <t/>
        </is>
      </c>
      <c r="CT175" s="2" t="inlineStr">
        <is>
          <t>EU:s markstrategi</t>
        </is>
      </c>
      <c r="CU175" s="2" t="inlineStr">
        <is>
          <t>3</t>
        </is>
      </c>
      <c r="CV175" s="2" t="inlineStr">
        <is>
          <t/>
        </is>
      </c>
      <c r="CW175" t="inlineStr">
        <is>
          <t/>
        </is>
      </c>
    </row>
    <row r="176">
      <c r="A176" s="1" t="str">
        <f>HYPERLINK("https://iate.europa.eu/entry/result/3565410/all", "3565410")</f>
        <v>3565410</v>
      </c>
      <c r="B176" t="inlineStr">
        <is>
          <t>EUROPEAN UNION</t>
        </is>
      </c>
      <c r="C176" t="inlineStr">
        <is>
          <t>EUROPEAN UNION|EU institutions and European civil service|EU institution|European Commission;EUROPEAN UNION|European Union law|EU law|drafting of EU law</t>
        </is>
      </c>
      <c r="D176" t="inlineStr">
        <is>
          <t>yes</t>
        </is>
      </c>
      <c r="E176" t="inlineStr">
        <is>
          <t/>
        </is>
      </c>
      <c r="F176" s="2" t="inlineStr">
        <is>
          <t>Комитет за регулаторен контрол</t>
        </is>
      </c>
      <c r="G176" s="2" t="inlineStr">
        <is>
          <t>4</t>
        </is>
      </c>
      <c r="H176" s="2" t="inlineStr">
        <is>
          <t/>
        </is>
      </c>
      <c r="I176" t="inlineStr">
        <is>
          <t>комитет за централен контрол на качеството, подпомагащ процеса на оценка на въздействието и работата по оценяване, извършвана от Комисията</t>
        </is>
      </c>
      <c r="J176" s="2" t="inlineStr">
        <is>
          <t>Výbor pro kontrolu regulace|
RSB</t>
        </is>
      </c>
      <c r="K176" s="2" t="inlineStr">
        <is>
          <t>3|
3</t>
        </is>
      </c>
      <c r="L176" s="2" t="inlineStr">
        <is>
          <t xml:space="preserve">|
</t>
        </is>
      </c>
      <c r="M176" t="inlineStr">
        <is>
          <t>nezávislý útvar Evropské komise, který poskytuje poradenství sboru komisařů a zajišťuje centrální kontrolu kvality a podporu Evropské komise při posuzování dopadů a hodnocení v raných fázích legislativního procesu</t>
        </is>
      </c>
      <c r="N176" s="2" t="inlineStr">
        <is>
          <t>Udvalget for Forskriftskontrol</t>
        </is>
      </c>
      <c r="O176" s="2" t="inlineStr">
        <is>
          <t>4</t>
        </is>
      </c>
      <c r="P176" s="2" t="inlineStr">
        <is>
          <t/>
        </is>
      </c>
      <c r="Q176" t="inlineStr">
        <is>
          <t>udvalg, som skal vurdere kvaliteten af de konsekvensanalyser, som understøtter den politiske beslutningstagning</t>
        </is>
      </c>
      <c r="R176" s="2" t="inlineStr">
        <is>
          <t>Ausschuss für Regulierungskontrolle</t>
        </is>
      </c>
      <c r="S176" s="2" t="inlineStr">
        <is>
          <t>3</t>
        </is>
      </c>
      <c r="T176" s="2" t="inlineStr">
        <is>
          <t/>
        </is>
      </c>
      <c r="U176" t="inlineStr">
        <is>
          <t>Gremium der Kommission, das Folgenabschätzungen einer Qualitätskontrolle unterzieht</t>
        </is>
      </c>
      <c r="V176" s="2" t="inlineStr">
        <is>
          <t>επιτροπή ρυθμιστικού ελέγχου</t>
        </is>
      </c>
      <c r="W176" s="2" t="inlineStr">
        <is>
          <t>3</t>
        </is>
      </c>
      <c r="X176" s="2" t="inlineStr">
        <is>
          <t/>
        </is>
      </c>
      <c r="Y176" t="inlineStr">
        <is>
          <t/>
        </is>
      </c>
      <c r="Z176" s="2" t="inlineStr">
        <is>
          <t>Regulatory Scrutiny Board|
RSB|
Commission Regulatory Scrutiny Board|
European Commission's Regulatory Scrutiny Board</t>
        </is>
      </c>
      <c r="AA176" s="2" t="inlineStr">
        <is>
          <t>4|
3|
1|
1</t>
        </is>
      </c>
      <c r="AB176" s="2" t="inlineStr">
        <is>
          <t xml:space="preserve">|
|
|
</t>
        </is>
      </c>
      <c r="AC176" t="inlineStr">
        <is>
          <t>independent body within the European Commission that advises the College of Commissioners, providing central quality control and support for Commission impact assessments and evaluations at early stages of the legislative process</t>
        </is>
      </c>
      <c r="AD176" s="2" t="inlineStr">
        <is>
          <t>Comité de Control Reglamentario</t>
        </is>
      </c>
      <c r="AE176" s="2" t="inlineStr">
        <is>
          <t>3</t>
        </is>
      </c>
      <c r="AF176" s="2" t="inlineStr">
        <is>
          <t/>
        </is>
      </c>
      <c r="AG176" t="inlineStr">
        <is>
          <t>Comité de la Comisión que realiza un control de calidad de sus evaluaciones de impacto. Los resultados finales de las evaluaciones de impacto junto con los dictámenes del Comité de Control Reglamentario se pondrán a disposición del Parlamento Europeo, del Consejo y de los Parlamentos nacionales.</t>
        </is>
      </c>
      <c r="AH176" s="2" t="inlineStr">
        <is>
          <t>õiguskontrollikomitee</t>
        </is>
      </c>
      <c r="AI176" s="2" t="inlineStr">
        <is>
          <t>3</t>
        </is>
      </c>
      <c r="AJ176" s="2" t="inlineStr">
        <is>
          <t/>
        </is>
      </c>
      <c r="AK176" t="inlineStr">
        <is>
          <t>komitee, kes kontrollib komisjoni koostatud mõjuhinnangute kvaliteeti</t>
        </is>
      </c>
      <c r="AL176" s="2" t="inlineStr">
        <is>
          <t>sääntelyntarkastelulautakunta</t>
        </is>
      </c>
      <c r="AM176" s="2" t="inlineStr">
        <is>
          <t>3</t>
        </is>
      </c>
      <c r="AN176" s="2" t="inlineStr">
        <is>
          <t/>
        </is>
      </c>
      <c r="AO176" t="inlineStr">
        <is>
          <t>komission puitteissa toimiva riippumaton elin, jolla on neuvoa-antava rooli komissaarien kollegion työskentelyssä ja joka tarjoaa keskitettyä laadunvalvontaa ja tukea komission vaikutustenarvioinneissa ja muissa arvioinneissa lainsäädäntöprosessin varhaisessa vaiheessa</t>
        </is>
      </c>
      <c r="AP176" s="2" t="inlineStr">
        <is>
          <t>comité d'examen de la réglementation</t>
        </is>
      </c>
      <c r="AQ176" s="2" t="inlineStr">
        <is>
          <t>3</t>
        </is>
      </c>
      <c r="AR176" s="2" t="inlineStr">
        <is>
          <t/>
        </is>
      </c>
      <c r="AS176" t="inlineStr">
        <is>
          <t>comité chargé d'évaluer la qualité des projets de rapports d'analyse d'impact, de bilans de qualité et de grandes évaluations, dans le cadre de la politique visant à améliorer la réglementation</t>
        </is>
      </c>
      <c r="AT176" s="2" t="inlineStr">
        <is>
          <t>an Bord um Ghrinnscrúdú Rialála</t>
        </is>
      </c>
      <c r="AU176" s="2" t="inlineStr">
        <is>
          <t>3</t>
        </is>
      </c>
      <c r="AV176" s="2" t="inlineStr">
        <is>
          <t/>
        </is>
      </c>
      <c r="AW176" t="inlineStr">
        <is>
          <t/>
        </is>
      </c>
      <c r="AX176" s="2" t="inlineStr">
        <is>
          <t>Odbor za nadzor regulative|
Odbor za regulatorni nadzor</t>
        </is>
      </c>
      <c r="AY176" s="2" t="inlineStr">
        <is>
          <t>3|
2</t>
        </is>
      </c>
      <c r="AZ176" s="2" t="inlineStr">
        <is>
          <t xml:space="preserve">preferred|
</t>
        </is>
      </c>
      <c r="BA176" t="inlineStr">
        <is>
          <t/>
        </is>
      </c>
      <c r="BB176" s="2" t="inlineStr">
        <is>
          <t>Szabályozói Ellenőrzési Testület</t>
        </is>
      </c>
      <c r="BC176" s="2" t="inlineStr">
        <is>
          <t>4</t>
        </is>
      </c>
      <c r="BD176" s="2" t="inlineStr">
        <is>
          <t/>
        </is>
      </c>
      <c r="BE176" t="inlineStr">
        <is>
          <t>a szakpolitikai döntéshozatal során felhasznált adatok és technikai elemzések minőségével foglalkozó testület</t>
        </is>
      </c>
      <c r="BF176" s="2" t="inlineStr">
        <is>
          <t>comitato per il controllo normativo</t>
        </is>
      </c>
      <c r="BG176" s="2" t="inlineStr">
        <is>
          <t>3</t>
        </is>
      </c>
      <c r="BH176" s="2" t="inlineStr">
        <is>
          <t/>
        </is>
      </c>
      <c r="BI176" t="inlineStr">
        <is>
          <t>istituito il 19/5/2015, sostituisce il comitato per la valutazione d'impatto [ &lt;a href="/entry/result/2233370/all" id="ENTRY_TO_ENTRY_CONVERTER" target="_blank"&gt;IATE:2233370&lt;/a&gt; ] con un ruolo più forte: oltre a valutare la qualità delle valutazioni d'impatto controllerà valutazioni e controlli dell'adeguatezza relativi alla normativa vigente</t>
        </is>
      </c>
      <c r="BJ176" s="2" t="inlineStr">
        <is>
          <t>Reglamentavimo patikros valdyba</t>
        </is>
      </c>
      <c r="BK176" s="2" t="inlineStr">
        <is>
          <t>3</t>
        </is>
      </c>
      <c r="BL176" s="2" t="inlineStr">
        <is>
          <t/>
        </is>
      </c>
      <c r="BM176" t="inlineStr">
        <is>
          <t>valdyba, kuri vykdo pagrindinę kokybės kontolės ir pagalbos Komisijai atliekant poveikio vertinimo darbą funkciją</t>
        </is>
      </c>
      <c r="BN176" s="2" t="inlineStr">
        <is>
          <t>Regulējuma kontroles padome</t>
        </is>
      </c>
      <c r="BO176" s="2" t="inlineStr">
        <is>
          <t>2</t>
        </is>
      </c>
      <c r="BP176" s="2" t="inlineStr">
        <is>
          <t/>
        </is>
      </c>
      <c r="BQ176" t="inlineStr">
        <is>
          <t>struktūra, kas pārbauda jaunu [tiesību aktu] priekšlikumu ietekmes novērtējumu kvalitāti, kā arī piedalās spēkā esošo tiesību aktu atbilstības pārbaudē un novērtēšanā</t>
        </is>
      </c>
      <c r="BR176" s="2" t="inlineStr">
        <is>
          <t>Bord tal-Iskrutinju Regolatorju</t>
        </is>
      </c>
      <c r="BS176" s="2" t="inlineStr">
        <is>
          <t>3</t>
        </is>
      </c>
      <c r="BT176" s="2" t="inlineStr">
        <is>
          <t/>
        </is>
      </c>
      <c r="BU176" t="inlineStr">
        <is>
          <t>bord li jipprovdi kontroll tal-kwalità ċentrali u funzjoni ta' sostenn għal xogħol tal-Kummissjoni b'rabta ma' valutazzjonijiet tal-impatt jew evalwazzjonijiet</t>
        </is>
      </c>
      <c r="BV176" s="2" t="inlineStr">
        <is>
          <t>Raad voor regelgevingstoetsing</t>
        </is>
      </c>
      <c r="BW176" s="2" t="inlineStr">
        <is>
          <t>4</t>
        </is>
      </c>
      <c r="BX176" s="2" t="inlineStr">
        <is>
          <t/>
        </is>
      </c>
      <c r="BY176" t="inlineStr">
        <is>
          <t>gremium van de Europese Commissie dat ontwerpeffectbeoordelingsverslagen en belangrijke ex-postevaluaties beoordeelt en adviezen geeft om de kwaliteit ervan te verbeteren</t>
        </is>
      </c>
      <c r="BZ176" s="2" t="inlineStr">
        <is>
          <t>Rada ds. Kontroli Regulacyjnej</t>
        </is>
      </c>
      <c r="CA176" s="2" t="inlineStr">
        <is>
          <t>3</t>
        </is>
      </c>
      <c r="CB176" s="2" t="inlineStr">
        <is>
          <t/>
        </is>
      </c>
      <c r="CC176" t="inlineStr">
        <is>
          <t>organ, które zadanie polega na zapewnianiu jakości dowodów i analiz technicznych, na podstawiektórych podejmowane są decyzje polityczne, bez ingerowania w niezależność tych decyzji</t>
        </is>
      </c>
      <c r="CD176" s="2" t="inlineStr">
        <is>
          <t>Comité de Controlo da Regulamentação</t>
        </is>
      </c>
      <c r="CE176" s="2" t="inlineStr">
        <is>
          <t>3</t>
        </is>
      </c>
      <c r="CF176" s="2" t="inlineStr">
        <is>
          <t/>
        </is>
      </c>
      <c r="CG176" t="inlineStr">
        <is>
          <t/>
        </is>
      </c>
      <c r="CH176" s="2" t="inlineStr">
        <is>
          <t>Comitetul de control normativ|
CCN</t>
        </is>
      </c>
      <c r="CI176" s="2" t="inlineStr">
        <is>
          <t>3|
3</t>
        </is>
      </c>
      <c r="CJ176" s="2" t="inlineStr">
        <is>
          <t xml:space="preserve">|
</t>
        </is>
      </c>
      <c r="CK176" t="inlineStr">
        <is>
          <t>grup independent format din funcționari ai Comisiei și experți din afara Comisiei, cu rolul de a controla calitatea tuturor studiilor de impact și a evaluărilor majore care fundamentează procesul decizional al UE</t>
        </is>
      </c>
      <c r="CL176" s="2" t="inlineStr">
        <is>
          <t>výbor pre kontrolu regulácie</t>
        </is>
      </c>
      <c r="CM176" s="2" t="inlineStr">
        <is>
          <t>3</t>
        </is>
      </c>
      <c r="CN176" s="2" t="inlineStr">
        <is>
          <t/>
        </is>
      </c>
      <c r="CO176" t="inlineStr">
        <is>
          <t>nezávislý výbor administratívne pričlenený ku generálnemu sekretariátu Európskej komisie poverený v rámci programu lepšej právnej regulácie vypracúvaním stanovísk k návrhom správ o posúdení vplyvu, správam o kontrole vhodnosti a dôležitým hodnotiacim správam</t>
        </is>
      </c>
      <c r="CP176" s="2" t="inlineStr">
        <is>
          <t>Odbor za regulativni nadzor</t>
        </is>
      </c>
      <c r="CQ176" s="2" t="inlineStr">
        <is>
          <t>3</t>
        </is>
      </c>
      <c r="CR176" s="2" t="inlineStr">
        <is>
          <t/>
        </is>
      </c>
      <c r="CS176" t="inlineStr">
        <is>
          <t>odbor, ki Komisiji pomaga pri preverjanju kakovosti ocen učinka za nove zakonodajne predloge kot tudi ustreznosti obstoječe zakonodaje EU</t>
        </is>
      </c>
      <c r="CT176" s="2" t="inlineStr">
        <is>
          <t>nämnden för lagstiftningskontroll</t>
        </is>
      </c>
      <c r="CU176" s="2" t="inlineStr">
        <is>
          <t>3</t>
        </is>
      </c>
      <c r="CV176" s="2" t="inlineStr">
        <is>
          <t/>
        </is>
      </c>
      <c r="CW176" t="inlineStr">
        <is>
          <t>nämnd vars uppgift är kvalitetskontrollera konsekvensbedömningar av lagstiftningsinitiativ</t>
        </is>
      </c>
    </row>
    <row r="177">
      <c r="A177" s="1" t="str">
        <f>HYPERLINK("https://iate.europa.eu/entry/result/873938/all", "873938")</f>
        <v>873938</v>
      </c>
      <c r="B177" t="inlineStr">
        <is>
          <t>INTERNATIONAL RELATIONS;EUROPEAN UNION;ENVIRONMENT</t>
        </is>
      </c>
      <c r="C177" t="inlineStr">
        <is>
          <t>INTERNATIONAL RELATIONS|international affairs|international agreement;EUROPEAN UNION|European construction|EU relations;ENVIRONMENT|environmental policy|environmental protection</t>
        </is>
      </c>
      <c r="D177" t="inlineStr">
        <is>
          <t>yes</t>
        </is>
      </c>
      <c r="E177" t="inlineStr">
        <is>
          <t/>
        </is>
      </c>
      <c r="F177" s="2" t="inlineStr">
        <is>
          <t>Конвенция за защита на морската среда на Североизточния Атлантически океан|
Конвенция OSPAR</t>
        </is>
      </c>
      <c r="G177" s="2" t="inlineStr">
        <is>
          <t>3|
3</t>
        </is>
      </c>
      <c r="H177" s="2" t="inlineStr">
        <is>
          <t xml:space="preserve">|
</t>
        </is>
      </c>
      <c r="I177" t="inlineStr">
        <is>
          <t/>
        </is>
      </c>
      <c r="J177" s="2" t="inlineStr">
        <is>
          <t>Úmluva o ochraně mořského prostředí severovýchodního Atlantiku|
úmluva OSPAR</t>
        </is>
      </c>
      <c r="K177" s="2" t="inlineStr">
        <is>
          <t>3|
3</t>
        </is>
      </c>
      <c r="L177" s="2" t="inlineStr">
        <is>
          <t xml:space="preserve">|
</t>
        </is>
      </c>
      <c r="M177" t="inlineStr">
        <is>
          <t>Úmluva, podepsaná v Paříži dne 22. září 1992, jejímž cílem je předcházet a zamezit znečisťování severovýchodního Atlantiku a chránit tuto mořskou oblast před nepříznivými účinky lidských činností.</t>
        </is>
      </c>
      <c r="N177" s="2" t="inlineStr">
        <is>
          <t>konvention om beskyttelse af havmiljøet i det nordøstlige Atlanterhav|
Osparkonventionen</t>
        </is>
      </c>
      <c r="O177" s="2" t="inlineStr">
        <is>
          <t>4|
4</t>
        </is>
      </c>
      <c r="P177" s="2" t="inlineStr">
        <is>
          <t xml:space="preserve">|
</t>
        </is>
      </c>
      <c r="Q177" t="inlineStr">
        <is>
          <t>"Osparkonventionen blev søsat til underskrift i 1992. Den har som mål at beskytte det marine miljø i Nordøstatlanten og trådte endeligt i kraft den 25. marts 1998. Konventionen er underskrevet af Belgien, DK, Finland, Frankrig, Tyskland, Island, Irland, Holland, Norge, Portugal, Spanien, Sverige, Storbritannien, Nordirland, Luxemborg, Schweiz og EU-Komm. Fra dansk side har Miljø- og Energiministeriet 2 repræsentanter i OSPAR."</t>
        </is>
      </c>
      <c r="R177" s="2" t="inlineStr">
        <is>
          <t>Übereinkommen zum Schutz der Meeresumwelt des Nordostatlantiks|
OSPAR-Übereinkommen|
OSPAR</t>
        </is>
      </c>
      <c r="S177" s="2" t="inlineStr">
        <is>
          <t>3|
3|
3</t>
        </is>
      </c>
      <c r="T177" s="2" t="inlineStr">
        <is>
          <t xml:space="preserve">|
|
</t>
        </is>
      </c>
      <c r="U177" t="inlineStr">
        <is>
          <t>Paris, 22.9.2008</t>
        </is>
      </c>
      <c r="V177" s="2" t="inlineStr">
        <is>
          <t>Σύμβαση για την προστασία του θαλάσσιου περιβάλλοντος του βορειοανατολικού Ατλαντικού|
Σύμβαση OSPAR</t>
        </is>
      </c>
      <c r="W177" s="2" t="inlineStr">
        <is>
          <t>3|
3</t>
        </is>
      </c>
      <c r="X177" s="2" t="inlineStr">
        <is>
          <t xml:space="preserve">|
</t>
        </is>
      </c>
      <c r="Y177" t="inlineStr">
        <is>
          <t>Σύμβαση του 'Οσλο (1972) + σύμβαση των Παρισίων (1974) για την πρόληψη της θαλάσσιας ρύπανσης.</t>
        </is>
      </c>
      <c r="Z177" s="2" t="inlineStr">
        <is>
          <t>Convention for the Protection of the Marine Environment of the North-East Atlantic|
OSPAR Convention|
Oslo-Paris Convention</t>
        </is>
      </c>
      <c r="AA177" s="2" t="inlineStr">
        <is>
          <t>3|
3|
3</t>
        </is>
      </c>
      <c r="AB177" s="2" t="inlineStr">
        <is>
          <t xml:space="preserve">|
|
</t>
        </is>
      </c>
      <c r="AC177" t="inlineStr">
        <is>
          <t/>
        </is>
      </c>
      <c r="AD177" s="2" t="inlineStr">
        <is>
          <t>Convenio para la Protección del Medio Ambiente Marino del Atlántico del Nordeste|
Convenio OSPAR|
Convenio sobre la protección del medio marino del Nordeste Atlántico</t>
        </is>
      </c>
      <c r="AE177" s="2" t="inlineStr">
        <is>
          <t>4|
3|
3</t>
        </is>
      </c>
      <c r="AF177" s="2" t="inlineStr">
        <is>
          <t xml:space="preserve">|
|
</t>
        </is>
      </c>
      <c r="AG177" t="inlineStr">
        <is>
          <t>Sustituye a los anteriores Convenios de Oslo (1972) &lt;a href="/entry/result/778011/all" id="ENTRY_TO_ENTRY_CONVERTER" target="_blank"&gt;IATE:778011&lt;/a&gt; y de París (1974) &lt;a href="/entry/result/778012/all" id="ENTRY_TO_ENTRY_CONVERTER" target="_blank"&gt;IATE:778012&lt;/a&gt; , por cuanto aquellos no combatían adecuadamente algunas de las numerosas fuentes de contaminación. El Convenio actual se ocupa de todas las fuentes de contaminación del medio marino y de los efectos adversos de las actividades humanas sobre éste, tiene en cuenta el principio de precaución y refuerza la cooperación regional.</t>
        </is>
      </c>
      <c r="AH177" s="2" t="inlineStr">
        <is>
          <t>Kirde-Atlandi merekeskkonna kaitse konventsioon|
OSPARi konventsioon</t>
        </is>
      </c>
      <c r="AI177" s="2" t="inlineStr">
        <is>
          <t>3|
3</t>
        </is>
      </c>
      <c r="AJ177" s="2" t="inlineStr">
        <is>
          <t xml:space="preserve">|
</t>
        </is>
      </c>
      <c r="AK177" t="inlineStr">
        <is>
          <t>õiguslik vahend, mis reguleerib rahvusvahelist koostööd Kirde-Atlandi merekeskkonna kaitse valdkonnas</t>
        </is>
      </c>
      <c r="AL177" s="2" t="inlineStr">
        <is>
          <t>yleissopimus Koillis-Atlantin merellisen ympäristön suojelusta|
OSPAR-yleissopimus</t>
        </is>
      </c>
      <c r="AM177" s="2" t="inlineStr">
        <is>
          <t>4|
3</t>
        </is>
      </c>
      <c r="AN177" s="2" t="inlineStr">
        <is>
          <t xml:space="preserve">|
</t>
        </is>
      </c>
      <c r="AO177" t="inlineStr">
        <is>
          <t/>
        </is>
      </c>
      <c r="AP177" s="2" t="inlineStr">
        <is>
          <t>Convention pour la protection du milieu marin de l'Atlantique du Nord-Est|
convention OSPAR</t>
        </is>
      </c>
      <c r="AQ177" s="2" t="inlineStr">
        <is>
          <t>4|
3</t>
        </is>
      </c>
      <c r="AR177" s="2" t="inlineStr">
        <is>
          <t xml:space="preserve">|
</t>
        </is>
      </c>
      <c r="AS177" t="inlineStr">
        <is>
          <t/>
        </is>
      </c>
      <c r="AT177" s="2" t="inlineStr">
        <is>
          <t>an Coinbhinsiún maidir le Cosaint Mhuirthimpeallacht an Atlantaigh Thoir Thuaidh|
Coinbhinsiún OSPAR</t>
        </is>
      </c>
      <c r="AU177" s="2" t="inlineStr">
        <is>
          <t>3|
3</t>
        </is>
      </c>
      <c r="AV177" s="2" t="inlineStr">
        <is>
          <t xml:space="preserve">|
</t>
        </is>
      </c>
      <c r="AW177" t="inlineStr">
        <is>
          <t/>
        </is>
      </c>
      <c r="AX177" s="2" t="inlineStr">
        <is>
          <t>Konvencija o zaštiti morskog okoliša sjeveroistočnog Atlantika</t>
        </is>
      </c>
      <c r="AY177" s="2" t="inlineStr">
        <is>
          <t>3</t>
        </is>
      </c>
      <c r="AZ177" s="2" t="inlineStr">
        <is>
          <t/>
        </is>
      </c>
      <c r="BA177" t="inlineStr">
        <is>
          <t/>
        </is>
      </c>
      <c r="BB177" s="2" t="inlineStr">
        <is>
          <t>Egyezmény az Atlanti-óceán északkeleti körzete tengeri környezetének védelméről|
OSPAR-egyezmény</t>
        </is>
      </c>
      <c r="BC177" s="2" t="inlineStr">
        <is>
          <t>4|
4</t>
        </is>
      </c>
      <c r="BD177" s="2" t="inlineStr">
        <is>
          <t xml:space="preserve">|
</t>
        </is>
      </c>
      <c r="BE177" t="inlineStr">
        <is>
          <t>A Közösség részéről 1992. szeptember 22-én aláírt egyezmény, amelynek célja a szennyezések megelőzése és felszámolása, továbbá a tengeri területnek az emberi tevékenységek kedvezőtlen hatásaitól való megóvása.</t>
        </is>
      </c>
      <c r="BF177" s="2" t="inlineStr">
        <is>
          <t>convenzione per la protezione dell'ambiente marino dell'Atlantico nordorientale|
convenzione OSPAR</t>
        </is>
      </c>
      <c r="BG177" s="2" t="inlineStr">
        <is>
          <t>3|
3</t>
        </is>
      </c>
      <c r="BH177" s="2" t="inlineStr">
        <is>
          <t xml:space="preserve">|
</t>
        </is>
      </c>
      <c r="BI177" t="inlineStr">
        <is>
          <t>convenzione nata dalla fusione della &lt;i&gt;Convenzione per la prevenzione dell’inquinamento marino provocato dalle operazioni di immersione effettuate dalle navi e dagli aeromobili&lt;/i&gt; (Oslo 1972) [ &lt;a href="/entry/result/778011/all" id="ENTRY_TO_ENTRY_CONVERTER" target="_blank"&gt;IATE:778011&lt;/a&gt; ] e della &lt;i&gt;Convenzione per la prevenzione dell’inquinamento marino di origine tellurica&lt;/i&gt; (Parigi 1974) [ &lt;a href="/entry/result/778012/all" id="ENTRY_TO_ENTRY_CONVERTER" target="_blank"&gt;IATE:778012&lt;/a&gt; ].</t>
        </is>
      </c>
      <c r="BJ177" s="2" t="inlineStr">
        <is>
          <t>Konvencija dėl šiaurės rytų Atlanto jūros aplinkos apsaugos|
OSPAR konvencija</t>
        </is>
      </c>
      <c r="BK177" s="2" t="inlineStr">
        <is>
          <t>3|
3</t>
        </is>
      </c>
      <c r="BL177" s="2" t="inlineStr">
        <is>
          <t xml:space="preserve">|
</t>
        </is>
      </c>
      <c r="BM177" t="inlineStr">
        <is>
          <t>teisinė priemonė, kuria reglamentuojamas tarptautinis su aplinkos apsauga Šiaurės Rytų Atlanto regione susijęs bendradarbiavimas</t>
        </is>
      </c>
      <c r="BN177" s="2" t="inlineStr">
        <is>
          <t>Konvencija par jūras vides aizsardzību Atlantijas okeāna Ziemeļaustrumu daļā|
&lt;i&gt;OSPAR&lt;/i&gt; konvencija</t>
        </is>
      </c>
      <c r="BO177" s="2" t="inlineStr">
        <is>
          <t>4|
3</t>
        </is>
      </c>
      <c r="BP177" s="2" t="inlineStr">
        <is>
          <t xml:space="preserve">|
</t>
        </is>
      </c>
      <c r="BQ177" t="inlineStr">
        <is>
          <t/>
        </is>
      </c>
      <c r="BR177" s="2" t="inlineStr">
        <is>
          <t>Konvenzjoni għall-protezzjoni tal-ambjent marin tal-Atlantiku tal-Grigal|
Konvenzjoni OSPAR</t>
        </is>
      </c>
      <c r="BS177" s="2" t="inlineStr">
        <is>
          <t>3|
3</t>
        </is>
      </c>
      <c r="BT177" s="2" t="inlineStr">
        <is>
          <t xml:space="preserve">|
</t>
        </is>
      </c>
      <c r="BU177" t="inlineStr">
        <is>
          <t/>
        </is>
      </c>
      <c r="BV177" s="2" t="inlineStr">
        <is>
          <t>Verdrag inzake de bescherming van het mariene milieu in het noordoostelijk deel van de Atlantische Oceaan|
Ospar-Verdrag</t>
        </is>
      </c>
      <c r="BW177" s="2" t="inlineStr">
        <is>
          <t>3|
3</t>
        </is>
      </c>
      <c r="BX177" s="2" t="inlineStr">
        <is>
          <t xml:space="preserve">|
</t>
        </is>
      </c>
      <c r="BY177" t="inlineStr">
        <is>
          <t>"overkoepelend juridisch kader voor de bescherming van het mariene milieu in het noordoostelijke deel van de Atlantische Oceaan, hetgeen tevens de Noordzee omvat"</t>
        </is>
      </c>
      <c r="BZ177" s="2" t="inlineStr">
        <is>
          <t>Konwencja o ochronie środowiska morskiego obszaru północno-wschodniego Atlantyku|
konwencja OSPAR</t>
        </is>
      </c>
      <c r="CA177" s="2" t="inlineStr">
        <is>
          <t>3|
3</t>
        </is>
      </c>
      <c r="CB177" s="2" t="inlineStr">
        <is>
          <t xml:space="preserve">|
</t>
        </is>
      </c>
      <c r="CC177" t="inlineStr">
        <is>
          <t/>
        </is>
      </c>
      <c r="CD177" s="2" t="inlineStr">
        <is>
          <t>Convenção para a Proteção do Meio Marinho do Atlântico Nordeste|
Convenção OSPAR</t>
        </is>
      </c>
      <c r="CE177" s="2" t="inlineStr">
        <is>
          <t>4|
3</t>
        </is>
      </c>
      <c r="CF177" s="2" t="inlineStr">
        <is>
          <t xml:space="preserve">|
</t>
        </is>
      </c>
      <c r="CG177" t="inlineStr">
        <is>
          <t>Paris, 22.09.1992. Aprovada para ratificação por Portugal pelo Decreto nº 59/97, de 31 de Outubro. Aprovada em nome da Comunidade pela Decisão do Conselho nº 98/249/CE, de 07.10.1997. A Convenção OSPAR, que entrou em vigor em Março de 1998, substitui a Convenção para a Prevenção da Poluição Marítima causada por Operações de Imersão efetuadas por Navios e Aeronaves (Oslo,15.02.1972) e a Convenção para a Prevenção da Poluição Marinha de Origem Telúrica (Paris, 04.06.1974).</t>
        </is>
      </c>
      <c r="CH177" s="2" t="inlineStr">
        <is>
          <t>Convenția privind protecția mediului marin al Atlanticului de Nord-Est|
Convenția OSPAR</t>
        </is>
      </c>
      <c r="CI177" s="2" t="inlineStr">
        <is>
          <t>3|
3</t>
        </is>
      </c>
      <c r="CJ177" s="2" t="inlineStr">
        <is>
          <t xml:space="preserve">|
</t>
        </is>
      </c>
      <c r="CK177" t="inlineStr">
        <is>
          <t/>
        </is>
      </c>
      <c r="CL177" s="2" t="inlineStr">
        <is>
          <t>Dohovor o ochrane morského prostredia severovýchodného Atlantiku|
dohovor OSPAR</t>
        </is>
      </c>
      <c r="CM177" s="2" t="inlineStr">
        <is>
          <t>3|
3</t>
        </is>
      </c>
      <c r="CN177" s="2" t="inlineStr">
        <is>
          <t xml:space="preserve">|
</t>
        </is>
      </c>
      <c r="CO177" t="inlineStr">
        <is>
          <t/>
        </is>
      </c>
      <c r="CP177" s="2" t="inlineStr">
        <is>
          <t>Konvencija o varstvu morskega okolja severovzhodnega Atlantika|
Konvencija OSPAR</t>
        </is>
      </c>
      <c r="CQ177" s="2" t="inlineStr">
        <is>
          <t>3|
3</t>
        </is>
      </c>
      <c r="CR177" s="2" t="inlineStr">
        <is>
          <t xml:space="preserve">|
</t>
        </is>
      </c>
      <c r="CS177" t="inlineStr">
        <is>
          <t/>
        </is>
      </c>
      <c r="CT177" s="2" t="inlineStr">
        <is>
          <t>konventionen för skydd av den marina miljön i Nordostatlanten|
Osparkonventionen|
Ospar</t>
        </is>
      </c>
      <c r="CU177" s="2" t="inlineStr">
        <is>
          <t>3|
3|
3</t>
        </is>
      </c>
      <c r="CV177" s="2" t="inlineStr">
        <is>
          <t xml:space="preserve">|
|
</t>
        </is>
      </c>
      <c r="CW177" t="inlineStr">
        <is>
          <t>konvention som ersätter Oslokonventionen från 1972 [ &lt;a href="/entry/result/778011/all" id="ENTRY_TO_ENTRY_CONVERTER" target="_blank"&gt;IATE:778011&lt;/a&gt; ] och Pariskonventionen från 1974 [ &lt;a href="/entry/result/778012/all" id="ENTRY_TO_ENTRY_CONVERTER" target="_blank"&gt;IATE:778012&lt;/a&gt; ]</t>
        </is>
      </c>
    </row>
    <row r="178">
      <c r="A178" s="1" t="str">
        <f>HYPERLINK("https://iate.europa.eu/entry/result/3636849/all", "3636849")</f>
        <v>3636849</v>
      </c>
      <c r="B178" t="inlineStr">
        <is>
          <t>ENVIRONMENT</t>
        </is>
      </c>
      <c r="C178" t="inlineStr">
        <is>
          <t>ENVIRONMENT|environmental policy|environmental protection;ENVIRONMENT|natural environment|geophysical environment</t>
        </is>
      </c>
      <c r="D178" t="inlineStr">
        <is>
          <t>yes</t>
        </is>
      </c>
      <c r="E178" t="inlineStr">
        <is>
          <t/>
        </is>
      </c>
      <c r="F178" t="inlineStr">
        <is>
          <t/>
        </is>
      </c>
      <c r="G178" t="inlineStr">
        <is>
          <t/>
        </is>
      </c>
      <c r="H178" t="inlineStr">
        <is>
          <t/>
        </is>
      </c>
      <c r="I178" t="inlineStr">
        <is>
          <t/>
        </is>
      </c>
      <c r="J178" t="inlineStr">
        <is>
          <t/>
        </is>
      </c>
      <c r="K178" t="inlineStr">
        <is>
          <t/>
        </is>
      </c>
      <c r="L178" t="inlineStr">
        <is>
          <t/>
        </is>
      </c>
      <c r="M178" t="inlineStr">
        <is>
          <t/>
        </is>
      </c>
      <c r="N178" t="inlineStr">
        <is>
          <t/>
        </is>
      </c>
      <c r="O178" t="inlineStr">
        <is>
          <t/>
        </is>
      </c>
      <c r="P178" t="inlineStr">
        <is>
          <t/>
        </is>
      </c>
      <c r="Q178" t="inlineStr">
        <is>
          <t/>
        </is>
      </c>
      <c r="R178" t="inlineStr">
        <is>
          <t/>
        </is>
      </c>
      <c r="S178" t="inlineStr">
        <is>
          <t/>
        </is>
      </c>
      <c r="T178" t="inlineStr">
        <is>
          <t/>
        </is>
      </c>
      <c r="U178" t="inlineStr">
        <is>
          <t/>
        </is>
      </c>
      <c r="V178" t="inlineStr">
        <is>
          <t/>
        </is>
      </c>
      <c r="W178" t="inlineStr">
        <is>
          <t/>
        </is>
      </c>
      <c r="X178" t="inlineStr">
        <is>
          <t/>
        </is>
      </c>
      <c r="Y178" t="inlineStr">
        <is>
          <t/>
        </is>
      </c>
      <c r="Z178" s="2" t="inlineStr">
        <is>
          <t>treatment wetland|
constructed wetland</t>
        </is>
      </c>
      <c r="AA178" s="2" t="inlineStr">
        <is>
          <t>3|
3</t>
        </is>
      </c>
      <c r="AB178" s="2" t="inlineStr">
        <is>
          <t xml:space="preserve">|
</t>
        </is>
      </c>
      <c r="AC178" t="inlineStr">
        <is>
          <t/>
        </is>
      </c>
      <c r="AD178" t="inlineStr">
        <is>
          <t/>
        </is>
      </c>
      <c r="AE178" t="inlineStr">
        <is>
          <t/>
        </is>
      </c>
      <c r="AF178" t="inlineStr">
        <is>
          <t/>
        </is>
      </c>
      <c r="AG178" t="inlineStr">
        <is>
          <t/>
        </is>
      </c>
      <c r="AH178" t="inlineStr">
        <is>
          <t/>
        </is>
      </c>
      <c r="AI178" t="inlineStr">
        <is>
          <t/>
        </is>
      </c>
      <c r="AJ178" t="inlineStr">
        <is>
          <t/>
        </is>
      </c>
      <c r="AK178" t="inlineStr">
        <is>
          <t/>
        </is>
      </c>
      <c r="AL178" t="inlineStr">
        <is>
          <t/>
        </is>
      </c>
      <c r="AM178" t="inlineStr">
        <is>
          <t/>
        </is>
      </c>
      <c r="AN178" t="inlineStr">
        <is>
          <t/>
        </is>
      </c>
      <c r="AO178" t="inlineStr">
        <is>
          <t/>
        </is>
      </c>
      <c r="AP178" t="inlineStr">
        <is>
          <t/>
        </is>
      </c>
      <c r="AQ178" t="inlineStr">
        <is>
          <t/>
        </is>
      </c>
      <c r="AR178" t="inlineStr">
        <is>
          <t/>
        </is>
      </c>
      <c r="AS178" t="inlineStr">
        <is>
          <t/>
        </is>
      </c>
      <c r="AT178" t="inlineStr">
        <is>
          <t/>
        </is>
      </c>
      <c r="AU178" t="inlineStr">
        <is>
          <t/>
        </is>
      </c>
      <c r="AV178" t="inlineStr">
        <is>
          <t/>
        </is>
      </c>
      <c r="AW178" t="inlineStr">
        <is>
          <t/>
        </is>
      </c>
      <c r="AX178" t="inlineStr">
        <is>
          <t/>
        </is>
      </c>
      <c r="AY178" t="inlineStr">
        <is>
          <t/>
        </is>
      </c>
      <c r="AZ178" t="inlineStr">
        <is>
          <t/>
        </is>
      </c>
      <c r="BA178" t="inlineStr">
        <is>
          <t/>
        </is>
      </c>
      <c r="BB178" t="inlineStr">
        <is>
          <t/>
        </is>
      </c>
      <c r="BC178" t="inlineStr">
        <is>
          <t/>
        </is>
      </c>
      <c r="BD178" t="inlineStr">
        <is>
          <t/>
        </is>
      </c>
      <c r="BE178" t="inlineStr">
        <is>
          <t/>
        </is>
      </c>
      <c r="BF178" t="inlineStr">
        <is>
          <t/>
        </is>
      </c>
      <c r="BG178" t="inlineStr">
        <is>
          <t/>
        </is>
      </c>
      <c r="BH178" t="inlineStr">
        <is>
          <t/>
        </is>
      </c>
      <c r="BI178" t="inlineStr">
        <is>
          <t/>
        </is>
      </c>
      <c r="BJ178" s="2" t="inlineStr">
        <is>
          <t>valymo šlapynė|
dirbtinė šlapynė|
įrengta šlapynė</t>
        </is>
      </c>
      <c r="BK178" s="2" t="inlineStr">
        <is>
          <t>3|
3|
3</t>
        </is>
      </c>
      <c r="BL178" s="2" t="inlineStr">
        <is>
          <t xml:space="preserve">|
|
</t>
        </is>
      </c>
      <c r="BM178" t="inlineStr">
        <is>
          <t/>
        </is>
      </c>
      <c r="BN178" t="inlineStr">
        <is>
          <t/>
        </is>
      </c>
      <c r="BO178" t="inlineStr">
        <is>
          <t/>
        </is>
      </c>
      <c r="BP178" t="inlineStr">
        <is>
          <t/>
        </is>
      </c>
      <c r="BQ178" t="inlineStr">
        <is>
          <t/>
        </is>
      </c>
      <c r="BR178" t="inlineStr">
        <is>
          <t/>
        </is>
      </c>
      <c r="BS178" t="inlineStr">
        <is>
          <t/>
        </is>
      </c>
      <c r="BT178" t="inlineStr">
        <is>
          <t/>
        </is>
      </c>
      <c r="BU178" t="inlineStr">
        <is>
          <t/>
        </is>
      </c>
      <c r="BV178" t="inlineStr">
        <is>
          <t/>
        </is>
      </c>
      <c r="BW178" t="inlineStr">
        <is>
          <t/>
        </is>
      </c>
      <c r="BX178" t="inlineStr">
        <is>
          <t/>
        </is>
      </c>
      <c r="BY178" t="inlineStr">
        <is>
          <t/>
        </is>
      </c>
      <c r="BZ178" t="inlineStr">
        <is>
          <t/>
        </is>
      </c>
      <c r="CA178" t="inlineStr">
        <is>
          <t/>
        </is>
      </c>
      <c r="CB178" t="inlineStr">
        <is>
          <t/>
        </is>
      </c>
      <c r="CC178" t="inlineStr">
        <is>
          <t/>
        </is>
      </c>
      <c r="CD178" t="inlineStr">
        <is>
          <t/>
        </is>
      </c>
      <c r="CE178" t="inlineStr">
        <is>
          <t/>
        </is>
      </c>
      <c r="CF178" t="inlineStr">
        <is>
          <t/>
        </is>
      </c>
      <c r="CG178" t="inlineStr">
        <is>
          <t/>
        </is>
      </c>
      <c r="CH178" t="inlineStr">
        <is>
          <t/>
        </is>
      </c>
      <c r="CI178" t="inlineStr">
        <is>
          <t/>
        </is>
      </c>
      <c r="CJ178" t="inlineStr">
        <is>
          <t/>
        </is>
      </c>
      <c r="CK178" t="inlineStr">
        <is>
          <t/>
        </is>
      </c>
      <c r="CL178" t="inlineStr">
        <is>
          <t/>
        </is>
      </c>
      <c r="CM178" t="inlineStr">
        <is>
          <t/>
        </is>
      </c>
      <c r="CN178" t="inlineStr">
        <is>
          <t/>
        </is>
      </c>
      <c r="CO178" t="inlineStr">
        <is>
          <t/>
        </is>
      </c>
      <c r="CP178" t="inlineStr">
        <is>
          <t/>
        </is>
      </c>
      <c r="CQ178" t="inlineStr">
        <is>
          <t/>
        </is>
      </c>
      <c r="CR178" t="inlineStr">
        <is>
          <t/>
        </is>
      </c>
      <c r="CS178" t="inlineStr">
        <is>
          <t/>
        </is>
      </c>
      <c r="CT178" t="inlineStr">
        <is>
          <t/>
        </is>
      </c>
      <c r="CU178" t="inlineStr">
        <is>
          <t/>
        </is>
      </c>
      <c r="CV178" t="inlineStr">
        <is>
          <t/>
        </is>
      </c>
      <c r="CW178" t="inlineStr">
        <is>
          <t/>
        </is>
      </c>
    </row>
    <row r="179">
      <c r="A179" s="1" t="str">
        <f>HYPERLINK("https://iate.europa.eu/entry/result/3630461/all", "3630461")</f>
        <v>3630461</v>
      </c>
      <c r="B179" t="inlineStr">
        <is>
          <t>ENVIRONMENT</t>
        </is>
      </c>
      <c r="C179" t="inlineStr">
        <is>
          <t>ENVIRONMENT|environmental policy|environmental protection;ENVIRONMENT|environmental policy|environmental policy</t>
        </is>
      </c>
      <c r="D179" t="inlineStr">
        <is>
          <t>yes</t>
        </is>
      </c>
      <c r="E179" t="inlineStr">
        <is>
          <t/>
        </is>
      </c>
      <c r="F179" t="inlineStr">
        <is>
          <t/>
        </is>
      </c>
      <c r="G179" t="inlineStr">
        <is>
          <t/>
        </is>
      </c>
      <c r="H179" t="inlineStr">
        <is>
          <t/>
        </is>
      </c>
      <c r="I179" t="inlineStr">
        <is>
          <t/>
        </is>
      </c>
      <c r="J179" t="inlineStr">
        <is>
          <t/>
        </is>
      </c>
      <c r="K179" t="inlineStr">
        <is>
          <t/>
        </is>
      </c>
      <c r="L179" t="inlineStr">
        <is>
          <t/>
        </is>
      </c>
      <c r="M179" t="inlineStr">
        <is>
          <t/>
        </is>
      </c>
      <c r="N179" t="inlineStr">
        <is>
          <t/>
        </is>
      </c>
      <c r="O179" t="inlineStr">
        <is>
          <t/>
        </is>
      </c>
      <c r="P179" t="inlineStr">
        <is>
          <t/>
        </is>
      </c>
      <c r="Q179" t="inlineStr">
        <is>
          <t/>
        </is>
      </c>
      <c r="R179" t="inlineStr">
        <is>
          <t/>
        </is>
      </c>
      <c r="S179" t="inlineStr">
        <is>
          <t/>
        </is>
      </c>
      <c r="T179" t="inlineStr">
        <is>
          <t/>
        </is>
      </c>
      <c r="U179" t="inlineStr">
        <is>
          <t/>
        </is>
      </c>
      <c r="V179" t="inlineStr">
        <is>
          <t/>
        </is>
      </c>
      <c r="W179" t="inlineStr">
        <is>
          <t/>
        </is>
      </c>
      <c r="X179" t="inlineStr">
        <is>
          <t/>
        </is>
      </c>
      <c r="Y179" t="inlineStr">
        <is>
          <t/>
        </is>
      </c>
      <c r="Z179" s="2" t="inlineStr">
        <is>
          <t>national restoration plan</t>
        </is>
      </c>
      <c r="AA179" s="2" t="inlineStr">
        <is>
          <t>3</t>
        </is>
      </c>
      <c r="AB179" s="2" t="inlineStr">
        <is>
          <t/>
        </is>
      </c>
      <c r="AC179" t="inlineStr">
        <is>
          <t/>
        </is>
      </c>
      <c r="AD179" t="inlineStr">
        <is>
          <t/>
        </is>
      </c>
      <c r="AE179" t="inlineStr">
        <is>
          <t/>
        </is>
      </c>
      <c r="AF179" t="inlineStr">
        <is>
          <t/>
        </is>
      </c>
      <c r="AG179" t="inlineStr">
        <is>
          <t/>
        </is>
      </c>
      <c r="AH179" t="inlineStr">
        <is>
          <t/>
        </is>
      </c>
      <c r="AI179" t="inlineStr">
        <is>
          <t/>
        </is>
      </c>
      <c r="AJ179" t="inlineStr">
        <is>
          <t/>
        </is>
      </c>
      <c r="AK179" t="inlineStr">
        <is>
          <t/>
        </is>
      </c>
      <c r="AL179" t="inlineStr">
        <is>
          <t/>
        </is>
      </c>
      <c r="AM179" t="inlineStr">
        <is>
          <t/>
        </is>
      </c>
      <c r="AN179" t="inlineStr">
        <is>
          <t/>
        </is>
      </c>
      <c r="AO179" t="inlineStr">
        <is>
          <t/>
        </is>
      </c>
      <c r="AP179" t="inlineStr">
        <is>
          <t/>
        </is>
      </c>
      <c r="AQ179" t="inlineStr">
        <is>
          <t/>
        </is>
      </c>
      <c r="AR179" t="inlineStr">
        <is>
          <t/>
        </is>
      </c>
      <c r="AS179" t="inlineStr">
        <is>
          <t/>
        </is>
      </c>
      <c r="AT179" t="inlineStr">
        <is>
          <t/>
        </is>
      </c>
      <c r="AU179" t="inlineStr">
        <is>
          <t/>
        </is>
      </c>
      <c r="AV179" t="inlineStr">
        <is>
          <t/>
        </is>
      </c>
      <c r="AW179" t="inlineStr">
        <is>
          <t/>
        </is>
      </c>
      <c r="AX179" t="inlineStr">
        <is>
          <t/>
        </is>
      </c>
      <c r="AY179" t="inlineStr">
        <is>
          <t/>
        </is>
      </c>
      <c r="AZ179" t="inlineStr">
        <is>
          <t/>
        </is>
      </c>
      <c r="BA179" t="inlineStr">
        <is>
          <t/>
        </is>
      </c>
      <c r="BB179" t="inlineStr">
        <is>
          <t/>
        </is>
      </c>
      <c r="BC179" t="inlineStr">
        <is>
          <t/>
        </is>
      </c>
      <c r="BD179" t="inlineStr">
        <is>
          <t/>
        </is>
      </c>
      <c r="BE179" t="inlineStr">
        <is>
          <t/>
        </is>
      </c>
      <c r="BF179" t="inlineStr">
        <is>
          <t/>
        </is>
      </c>
      <c r="BG179" t="inlineStr">
        <is>
          <t/>
        </is>
      </c>
      <c r="BH179" t="inlineStr">
        <is>
          <t/>
        </is>
      </c>
      <c r="BI179" t="inlineStr">
        <is>
          <t/>
        </is>
      </c>
      <c r="BJ179" t="inlineStr">
        <is>
          <t/>
        </is>
      </c>
      <c r="BK179" t="inlineStr">
        <is>
          <t/>
        </is>
      </c>
      <c r="BL179" t="inlineStr">
        <is>
          <t/>
        </is>
      </c>
      <c r="BM179" t="inlineStr">
        <is>
          <t/>
        </is>
      </c>
      <c r="BN179" t="inlineStr">
        <is>
          <t/>
        </is>
      </c>
      <c r="BO179" t="inlineStr">
        <is>
          <t/>
        </is>
      </c>
      <c r="BP179" t="inlineStr">
        <is>
          <t/>
        </is>
      </c>
      <c r="BQ179" t="inlineStr">
        <is>
          <t/>
        </is>
      </c>
      <c r="BR179" t="inlineStr">
        <is>
          <t/>
        </is>
      </c>
      <c r="BS179" t="inlineStr">
        <is>
          <t/>
        </is>
      </c>
      <c r="BT179" t="inlineStr">
        <is>
          <t/>
        </is>
      </c>
      <c r="BU179" t="inlineStr">
        <is>
          <t/>
        </is>
      </c>
      <c r="BV179" t="inlineStr">
        <is>
          <t/>
        </is>
      </c>
      <c r="BW179" t="inlineStr">
        <is>
          <t/>
        </is>
      </c>
      <c r="BX179" t="inlineStr">
        <is>
          <t/>
        </is>
      </c>
      <c r="BY179" t="inlineStr">
        <is>
          <t/>
        </is>
      </c>
      <c r="BZ179" t="inlineStr">
        <is>
          <t/>
        </is>
      </c>
      <c r="CA179" t="inlineStr">
        <is>
          <t/>
        </is>
      </c>
      <c r="CB179" t="inlineStr">
        <is>
          <t/>
        </is>
      </c>
      <c r="CC179" t="inlineStr">
        <is>
          <t/>
        </is>
      </c>
      <c r="CD179" t="inlineStr">
        <is>
          <t/>
        </is>
      </c>
      <c r="CE179" t="inlineStr">
        <is>
          <t/>
        </is>
      </c>
      <c r="CF179" t="inlineStr">
        <is>
          <t/>
        </is>
      </c>
      <c r="CG179" t="inlineStr">
        <is>
          <t/>
        </is>
      </c>
      <c r="CH179" t="inlineStr">
        <is>
          <t/>
        </is>
      </c>
      <c r="CI179" t="inlineStr">
        <is>
          <t/>
        </is>
      </c>
      <c r="CJ179" t="inlineStr">
        <is>
          <t/>
        </is>
      </c>
      <c r="CK179" t="inlineStr">
        <is>
          <t/>
        </is>
      </c>
      <c r="CL179" t="inlineStr">
        <is>
          <t/>
        </is>
      </c>
      <c r="CM179" t="inlineStr">
        <is>
          <t/>
        </is>
      </c>
      <c r="CN179" t="inlineStr">
        <is>
          <t/>
        </is>
      </c>
      <c r="CO179" t="inlineStr">
        <is>
          <t/>
        </is>
      </c>
      <c r="CP179" t="inlineStr">
        <is>
          <t/>
        </is>
      </c>
      <c r="CQ179" t="inlineStr">
        <is>
          <t/>
        </is>
      </c>
      <c r="CR179" t="inlineStr">
        <is>
          <t/>
        </is>
      </c>
      <c r="CS179" t="inlineStr">
        <is>
          <t/>
        </is>
      </c>
      <c r="CT179" s="2" t="inlineStr">
        <is>
          <t>nationell restaureringsplan</t>
        </is>
      </c>
      <c r="CU179" s="2" t="inlineStr">
        <is>
          <t>2</t>
        </is>
      </c>
      <c r="CV179" s="2" t="inlineStr">
        <is>
          <t/>
        </is>
      </c>
      <c r="CW179" t="inlineStr">
        <is>
          <t/>
        </is>
      </c>
    </row>
    <row r="180">
      <c r="A180" s="1" t="str">
        <f>HYPERLINK("https://iate.europa.eu/entry/result/3630455/all", "3630455")</f>
        <v>3630455</v>
      </c>
      <c r="B180" t="inlineStr">
        <is>
          <t>ENVIRONMENT;AGRICULTURE, FORESTRY AND FISHERIES</t>
        </is>
      </c>
      <c r="C180" t="inlineStr">
        <is>
          <t>ENVIRONMENT|environmental policy|environmental protection;AGRICULTURE, FORESTRY AND FISHERIES;ENVIRONMENT|natural environment|wildlife</t>
        </is>
      </c>
      <c r="D180" t="inlineStr">
        <is>
          <t>yes</t>
        </is>
      </c>
      <c r="E180" t="inlineStr">
        <is>
          <t/>
        </is>
      </c>
      <c r="F180" t="inlineStr">
        <is>
          <t/>
        </is>
      </c>
      <c r="G180" t="inlineStr">
        <is>
          <t/>
        </is>
      </c>
      <c r="H180" t="inlineStr">
        <is>
          <t/>
        </is>
      </c>
      <c r="I180" t="inlineStr">
        <is>
          <t/>
        </is>
      </c>
      <c r="J180" t="inlineStr">
        <is>
          <t/>
        </is>
      </c>
      <c r="K180" t="inlineStr">
        <is>
          <t/>
        </is>
      </c>
      <c r="L180" t="inlineStr">
        <is>
          <t/>
        </is>
      </c>
      <c r="M180" t="inlineStr">
        <is>
          <t/>
        </is>
      </c>
      <c r="N180" t="inlineStr">
        <is>
          <t/>
        </is>
      </c>
      <c r="O180" t="inlineStr">
        <is>
          <t/>
        </is>
      </c>
      <c r="P180" t="inlineStr">
        <is>
          <t/>
        </is>
      </c>
      <c r="Q180" t="inlineStr">
        <is>
          <t/>
        </is>
      </c>
      <c r="R180" t="inlineStr">
        <is>
          <t/>
        </is>
      </c>
      <c r="S180" t="inlineStr">
        <is>
          <t/>
        </is>
      </c>
      <c r="T180" t="inlineStr">
        <is>
          <t/>
        </is>
      </c>
      <c r="U180" t="inlineStr">
        <is>
          <t/>
        </is>
      </c>
      <c r="V180" t="inlineStr">
        <is>
          <t/>
        </is>
      </c>
      <c r="W180" t="inlineStr">
        <is>
          <t/>
        </is>
      </c>
      <c r="X180" t="inlineStr">
        <is>
          <t/>
        </is>
      </c>
      <c r="Y180" t="inlineStr">
        <is>
          <t/>
        </is>
      </c>
      <c r="Z180" s="2" t="inlineStr">
        <is>
          <t>scrape|
wildlife scrape</t>
        </is>
      </c>
      <c r="AA180" s="2" t="inlineStr">
        <is>
          <t>3|
3</t>
        </is>
      </c>
      <c r="AB180" s="2" t="inlineStr">
        <is>
          <t xml:space="preserve">|
</t>
        </is>
      </c>
      <c r="AC180" t="inlineStr">
        <is>
          <t>naturally occurring or artificially created
shallow depression in a field or on farmland with gently sloping edges which
holds rain or flood water seasonally but stays damp for most of the year and is
attractive to wildlife, supporting a wide variety of invertebrates, such as
beetles, bugs and molluscs, as well as small mammals and providing an important
feeding area for breeding wading birds and their chicks</t>
        </is>
      </c>
      <c r="AD180" t="inlineStr">
        <is>
          <t/>
        </is>
      </c>
      <c r="AE180" t="inlineStr">
        <is>
          <t/>
        </is>
      </c>
      <c r="AF180" t="inlineStr">
        <is>
          <t/>
        </is>
      </c>
      <c r="AG180" t="inlineStr">
        <is>
          <t/>
        </is>
      </c>
      <c r="AH180" t="inlineStr">
        <is>
          <t/>
        </is>
      </c>
      <c r="AI180" t="inlineStr">
        <is>
          <t/>
        </is>
      </c>
      <c r="AJ180" t="inlineStr">
        <is>
          <t/>
        </is>
      </c>
      <c r="AK180" t="inlineStr">
        <is>
          <t/>
        </is>
      </c>
      <c r="AL180" t="inlineStr">
        <is>
          <t/>
        </is>
      </c>
      <c r="AM180" t="inlineStr">
        <is>
          <t/>
        </is>
      </c>
      <c r="AN180" t="inlineStr">
        <is>
          <t/>
        </is>
      </c>
      <c r="AO180" t="inlineStr">
        <is>
          <t/>
        </is>
      </c>
      <c r="AP180" t="inlineStr">
        <is>
          <t/>
        </is>
      </c>
      <c r="AQ180" t="inlineStr">
        <is>
          <t/>
        </is>
      </c>
      <c r="AR180" t="inlineStr">
        <is>
          <t/>
        </is>
      </c>
      <c r="AS180" t="inlineStr">
        <is>
          <t/>
        </is>
      </c>
      <c r="AT180" t="inlineStr">
        <is>
          <t/>
        </is>
      </c>
      <c r="AU180" t="inlineStr">
        <is>
          <t/>
        </is>
      </c>
      <c r="AV180" t="inlineStr">
        <is>
          <t/>
        </is>
      </c>
      <c r="AW180" t="inlineStr">
        <is>
          <t/>
        </is>
      </c>
      <c r="AX180" t="inlineStr">
        <is>
          <t/>
        </is>
      </c>
      <c r="AY180" t="inlineStr">
        <is>
          <t/>
        </is>
      </c>
      <c r="AZ180" t="inlineStr">
        <is>
          <t/>
        </is>
      </c>
      <c r="BA180" t="inlineStr">
        <is>
          <t/>
        </is>
      </c>
      <c r="BB180" t="inlineStr">
        <is>
          <t/>
        </is>
      </c>
      <c r="BC180" t="inlineStr">
        <is>
          <t/>
        </is>
      </c>
      <c r="BD180" t="inlineStr">
        <is>
          <t/>
        </is>
      </c>
      <c r="BE180" t="inlineStr">
        <is>
          <t/>
        </is>
      </c>
      <c r="BF180" t="inlineStr">
        <is>
          <t/>
        </is>
      </c>
      <c r="BG180" t="inlineStr">
        <is>
          <t/>
        </is>
      </c>
      <c r="BH180" t="inlineStr">
        <is>
          <t/>
        </is>
      </c>
      <c r="BI180" t="inlineStr">
        <is>
          <t/>
        </is>
      </c>
      <c r="BJ180" t="inlineStr">
        <is>
          <t/>
        </is>
      </c>
      <c r="BK180" t="inlineStr">
        <is>
          <t/>
        </is>
      </c>
      <c r="BL180" t="inlineStr">
        <is>
          <t/>
        </is>
      </c>
      <c r="BM180" t="inlineStr">
        <is>
          <t/>
        </is>
      </c>
      <c r="BN180" t="inlineStr">
        <is>
          <t/>
        </is>
      </c>
      <c r="BO180" t="inlineStr">
        <is>
          <t/>
        </is>
      </c>
      <c r="BP180" t="inlineStr">
        <is>
          <t/>
        </is>
      </c>
      <c r="BQ180" t="inlineStr">
        <is>
          <t/>
        </is>
      </c>
      <c r="BR180" t="inlineStr">
        <is>
          <t/>
        </is>
      </c>
      <c r="BS180" t="inlineStr">
        <is>
          <t/>
        </is>
      </c>
      <c r="BT180" t="inlineStr">
        <is>
          <t/>
        </is>
      </c>
      <c r="BU180" t="inlineStr">
        <is>
          <t/>
        </is>
      </c>
      <c r="BV180" t="inlineStr">
        <is>
          <t/>
        </is>
      </c>
      <c r="BW180" t="inlineStr">
        <is>
          <t/>
        </is>
      </c>
      <c r="BX180" t="inlineStr">
        <is>
          <t/>
        </is>
      </c>
      <c r="BY180" t="inlineStr">
        <is>
          <t/>
        </is>
      </c>
      <c r="BZ180" t="inlineStr">
        <is>
          <t/>
        </is>
      </c>
      <c r="CA180" t="inlineStr">
        <is>
          <t/>
        </is>
      </c>
      <c r="CB180" t="inlineStr">
        <is>
          <t/>
        </is>
      </c>
      <c r="CC180" t="inlineStr">
        <is>
          <t/>
        </is>
      </c>
      <c r="CD180" t="inlineStr">
        <is>
          <t/>
        </is>
      </c>
      <c r="CE180" t="inlineStr">
        <is>
          <t/>
        </is>
      </c>
      <c r="CF180" t="inlineStr">
        <is>
          <t/>
        </is>
      </c>
      <c r="CG180" t="inlineStr">
        <is>
          <t/>
        </is>
      </c>
      <c r="CH180" t="inlineStr">
        <is>
          <t/>
        </is>
      </c>
      <c r="CI180" t="inlineStr">
        <is>
          <t/>
        </is>
      </c>
      <c r="CJ180" t="inlineStr">
        <is>
          <t/>
        </is>
      </c>
      <c r="CK180" t="inlineStr">
        <is>
          <t/>
        </is>
      </c>
      <c r="CL180" t="inlineStr">
        <is>
          <t/>
        </is>
      </c>
      <c r="CM180" t="inlineStr">
        <is>
          <t/>
        </is>
      </c>
      <c r="CN180" t="inlineStr">
        <is>
          <t/>
        </is>
      </c>
      <c r="CO180" t="inlineStr">
        <is>
          <t/>
        </is>
      </c>
      <c r="CP180" t="inlineStr">
        <is>
          <t/>
        </is>
      </c>
      <c r="CQ180" t="inlineStr">
        <is>
          <t/>
        </is>
      </c>
      <c r="CR180" t="inlineStr">
        <is>
          <t/>
        </is>
      </c>
      <c r="CS180" t="inlineStr">
        <is>
          <t/>
        </is>
      </c>
      <c r="CT180" t="inlineStr">
        <is>
          <t/>
        </is>
      </c>
      <c r="CU180" t="inlineStr">
        <is>
          <t/>
        </is>
      </c>
      <c r="CV180" t="inlineStr">
        <is>
          <t/>
        </is>
      </c>
      <c r="CW180" t="inlineStr">
        <is>
          <t/>
        </is>
      </c>
    </row>
    <row r="181">
      <c r="A181" s="1" t="str">
        <f>HYPERLINK("https://iate.europa.eu/entry/result/3630452/all", "3630452")</f>
        <v>3630452</v>
      </c>
      <c r="B181" t="inlineStr">
        <is>
          <t>ENVIRONMENT</t>
        </is>
      </c>
      <c r="C181" t="inlineStr">
        <is>
          <t>ENVIRONMENT</t>
        </is>
      </c>
      <c r="D181" t="inlineStr">
        <is>
          <t>yes</t>
        </is>
      </c>
      <c r="E181" t="inlineStr">
        <is>
          <t/>
        </is>
      </c>
      <c r="F181" t="inlineStr">
        <is>
          <t/>
        </is>
      </c>
      <c r="G181" t="inlineStr">
        <is>
          <t/>
        </is>
      </c>
      <c r="H181" t="inlineStr">
        <is>
          <t/>
        </is>
      </c>
      <c r="I181" t="inlineStr">
        <is>
          <t/>
        </is>
      </c>
      <c r="J181" t="inlineStr">
        <is>
          <t/>
        </is>
      </c>
      <c r="K181" t="inlineStr">
        <is>
          <t/>
        </is>
      </c>
      <c r="L181" t="inlineStr">
        <is>
          <t/>
        </is>
      </c>
      <c r="M181" t="inlineStr">
        <is>
          <t/>
        </is>
      </c>
      <c r="N181" t="inlineStr">
        <is>
          <t/>
        </is>
      </c>
      <c r="O181" t="inlineStr">
        <is>
          <t/>
        </is>
      </c>
      <c r="P181" t="inlineStr">
        <is>
          <t/>
        </is>
      </c>
      <c r="Q181" t="inlineStr">
        <is>
          <t/>
        </is>
      </c>
      <c r="R181" t="inlineStr">
        <is>
          <t/>
        </is>
      </c>
      <c r="S181" t="inlineStr">
        <is>
          <t/>
        </is>
      </c>
      <c r="T181" t="inlineStr">
        <is>
          <t/>
        </is>
      </c>
      <c r="U181" t="inlineStr">
        <is>
          <t/>
        </is>
      </c>
      <c r="V181" t="inlineStr">
        <is>
          <t/>
        </is>
      </c>
      <c r="W181" t="inlineStr">
        <is>
          <t/>
        </is>
      </c>
      <c r="X181" t="inlineStr">
        <is>
          <t/>
        </is>
      </c>
      <c r="Y181" t="inlineStr">
        <is>
          <t/>
        </is>
      </c>
      <c r="Z181" s="2" t="inlineStr">
        <is>
          <t>nature-positive project|
nature positive project</t>
        </is>
      </c>
      <c r="AA181" s="2" t="inlineStr">
        <is>
          <t>3|
1</t>
        </is>
      </c>
      <c r="AB181" s="2" t="inlineStr">
        <is>
          <t xml:space="preserve">|
</t>
        </is>
      </c>
      <c r="AC181" t="inlineStr">
        <is>
          <t>a project that enhances the resilience of our planet and societies to halt and reverse nature loss</t>
        </is>
      </c>
      <c r="AD181" t="inlineStr">
        <is>
          <t/>
        </is>
      </c>
      <c r="AE181" t="inlineStr">
        <is>
          <t/>
        </is>
      </c>
      <c r="AF181" t="inlineStr">
        <is>
          <t/>
        </is>
      </c>
      <c r="AG181" t="inlineStr">
        <is>
          <t/>
        </is>
      </c>
      <c r="AH181" t="inlineStr">
        <is>
          <t/>
        </is>
      </c>
      <c r="AI181" t="inlineStr">
        <is>
          <t/>
        </is>
      </c>
      <c r="AJ181" t="inlineStr">
        <is>
          <t/>
        </is>
      </c>
      <c r="AK181" t="inlineStr">
        <is>
          <t/>
        </is>
      </c>
      <c r="AL181" s="2" t="inlineStr">
        <is>
          <t>luontopositiivinen hanke</t>
        </is>
      </c>
      <c r="AM181" s="2" t="inlineStr">
        <is>
          <t>3</t>
        </is>
      </c>
      <c r="AN181" s="2" t="inlineStr">
        <is>
          <t/>
        </is>
      </c>
      <c r="AO181" t="inlineStr">
        <is>
          <t/>
        </is>
      </c>
      <c r="AP181" t="inlineStr">
        <is>
          <t/>
        </is>
      </c>
      <c r="AQ181" t="inlineStr">
        <is>
          <t/>
        </is>
      </c>
      <c r="AR181" t="inlineStr">
        <is>
          <t/>
        </is>
      </c>
      <c r="AS181" t="inlineStr">
        <is>
          <t/>
        </is>
      </c>
      <c r="AT181" t="inlineStr">
        <is>
          <t/>
        </is>
      </c>
      <c r="AU181" t="inlineStr">
        <is>
          <t/>
        </is>
      </c>
      <c r="AV181" t="inlineStr">
        <is>
          <t/>
        </is>
      </c>
      <c r="AW181" t="inlineStr">
        <is>
          <t/>
        </is>
      </c>
      <c r="AX181" t="inlineStr">
        <is>
          <t/>
        </is>
      </c>
      <c r="AY181" t="inlineStr">
        <is>
          <t/>
        </is>
      </c>
      <c r="AZ181" t="inlineStr">
        <is>
          <t/>
        </is>
      </c>
      <c r="BA181" t="inlineStr">
        <is>
          <t/>
        </is>
      </c>
      <c r="BB181" t="inlineStr">
        <is>
          <t/>
        </is>
      </c>
      <c r="BC181" t="inlineStr">
        <is>
          <t/>
        </is>
      </c>
      <c r="BD181" t="inlineStr">
        <is>
          <t/>
        </is>
      </c>
      <c r="BE181" t="inlineStr">
        <is>
          <t/>
        </is>
      </c>
      <c r="BF181" t="inlineStr">
        <is>
          <t/>
        </is>
      </c>
      <c r="BG181" t="inlineStr">
        <is>
          <t/>
        </is>
      </c>
      <c r="BH181" t="inlineStr">
        <is>
          <t/>
        </is>
      </c>
      <c r="BI181" t="inlineStr">
        <is>
          <t/>
        </is>
      </c>
      <c r="BJ181" t="inlineStr">
        <is>
          <t/>
        </is>
      </c>
      <c r="BK181" t="inlineStr">
        <is>
          <t/>
        </is>
      </c>
      <c r="BL181" t="inlineStr">
        <is>
          <t/>
        </is>
      </c>
      <c r="BM181" t="inlineStr">
        <is>
          <t/>
        </is>
      </c>
      <c r="BN181" t="inlineStr">
        <is>
          <t/>
        </is>
      </c>
      <c r="BO181" t="inlineStr">
        <is>
          <t/>
        </is>
      </c>
      <c r="BP181" t="inlineStr">
        <is>
          <t/>
        </is>
      </c>
      <c r="BQ181" t="inlineStr">
        <is>
          <t/>
        </is>
      </c>
      <c r="BR181" t="inlineStr">
        <is>
          <t/>
        </is>
      </c>
      <c r="BS181" t="inlineStr">
        <is>
          <t/>
        </is>
      </c>
      <c r="BT181" t="inlineStr">
        <is>
          <t/>
        </is>
      </c>
      <c r="BU181" t="inlineStr">
        <is>
          <t/>
        </is>
      </c>
      <c r="BV181" t="inlineStr">
        <is>
          <t/>
        </is>
      </c>
      <c r="BW181" t="inlineStr">
        <is>
          <t/>
        </is>
      </c>
      <c r="BX181" t="inlineStr">
        <is>
          <t/>
        </is>
      </c>
      <c r="BY181" t="inlineStr">
        <is>
          <t/>
        </is>
      </c>
      <c r="BZ181" t="inlineStr">
        <is>
          <t/>
        </is>
      </c>
      <c r="CA181" t="inlineStr">
        <is>
          <t/>
        </is>
      </c>
      <c r="CB181" t="inlineStr">
        <is>
          <t/>
        </is>
      </c>
      <c r="CC181" t="inlineStr">
        <is>
          <t/>
        </is>
      </c>
      <c r="CD181" t="inlineStr">
        <is>
          <t/>
        </is>
      </c>
      <c r="CE181" t="inlineStr">
        <is>
          <t/>
        </is>
      </c>
      <c r="CF181" t="inlineStr">
        <is>
          <t/>
        </is>
      </c>
      <c r="CG181" t="inlineStr">
        <is>
          <t/>
        </is>
      </c>
      <c r="CH181" t="inlineStr">
        <is>
          <t/>
        </is>
      </c>
      <c r="CI181" t="inlineStr">
        <is>
          <t/>
        </is>
      </c>
      <c r="CJ181" t="inlineStr">
        <is>
          <t/>
        </is>
      </c>
      <c r="CK181" t="inlineStr">
        <is>
          <t/>
        </is>
      </c>
      <c r="CL181" t="inlineStr">
        <is>
          <t/>
        </is>
      </c>
      <c r="CM181" t="inlineStr">
        <is>
          <t/>
        </is>
      </c>
      <c r="CN181" t="inlineStr">
        <is>
          <t/>
        </is>
      </c>
      <c r="CO181" t="inlineStr">
        <is>
          <t/>
        </is>
      </c>
      <c r="CP181" t="inlineStr">
        <is>
          <t/>
        </is>
      </c>
      <c r="CQ181" t="inlineStr">
        <is>
          <t/>
        </is>
      </c>
      <c r="CR181" t="inlineStr">
        <is>
          <t/>
        </is>
      </c>
      <c r="CS181" t="inlineStr">
        <is>
          <t/>
        </is>
      </c>
      <c r="CT181" t="inlineStr">
        <is>
          <t/>
        </is>
      </c>
      <c r="CU181" t="inlineStr">
        <is>
          <t/>
        </is>
      </c>
      <c r="CV181" t="inlineStr">
        <is>
          <t/>
        </is>
      </c>
      <c r="CW181" t="inlineStr">
        <is>
          <t/>
        </is>
      </c>
    </row>
    <row r="182">
      <c r="A182" s="1" t="str">
        <f>HYPERLINK("https://iate.europa.eu/entry/result/3522734/all", "3522734")</f>
        <v>3522734</v>
      </c>
      <c r="B182" t="inlineStr">
        <is>
          <t>ENVIRONMENT;INTERNATIONAL ORGANISATIONS;INTERNATIONAL RELATIONS</t>
        </is>
      </c>
      <c r="C182" t="inlineStr">
        <is>
          <t>ENVIRONMENT|natural environment|physical environment|biosphere|biodiversity;ENVIRONMENT|environmental policy|environmental protection;INTERNATIONAL ORGANISATIONS|United Nations;ENVIRONMENT|natural environment|physical environment|ecosystem;INTERNATIONAL RELATIONS|international affairs|international organisation</t>
        </is>
      </c>
      <c r="D182" t="inlineStr">
        <is>
          <t>yes</t>
        </is>
      </c>
      <c r="E182" t="inlineStr">
        <is>
          <t/>
        </is>
      </c>
      <c r="F182" s="2" t="inlineStr">
        <is>
          <t>междуправителствена научно-политическа платформа относно биоразнообразието и предлаганите от екосистемите услуги|
междуправителствена платформа за биологично разнообразие и екосистемни услуги|
IPBES</t>
        </is>
      </c>
      <c r="G182" s="2" t="inlineStr">
        <is>
          <t>3|
3|
3</t>
        </is>
      </c>
      <c r="H182" s="2" t="inlineStr">
        <is>
          <t xml:space="preserve">|
|
</t>
        </is>
      </c>
      <c r="I182" t="inlineStr">
        <is>
          <t>междуправителствен механизъм, създаден под егидата на Програмата на ООН за околната среда, за да служи като връзка между учените и политиците в областта на биоразнообразието</t>
        </is>
      </c>
      <c r="J182" s="2" t="inlineStr">
        <is>
          <t>Mezivládní vědecko-politická platforma pro biologickou rozmanitost a ekosystémové služby|
IPBES</t>
        </is>
      </c>
      <c r="K182" s="2" t="inlineStr">
        <is>
          <t>2|
2</t>
        </is>
      </c>
      <c r="L182" s="2" t="inlineStr">
        <is>
          <t xml:space="preserve">|
</t>
        </is>
      </c>
      <c r="M182" t="inlineStr">
        <is>
          <t>subjekt v rámci OSN, který se zaměří na oblast biologické rozmanitosti a ekosystémových služeb</t>
        </is>
      </c>
      <c r="N182" s="2" t="inlineStr">
        <is>
          <t>Den Mellemstatslige Videnspolitikplatform vedrørende Biodiversitet og Økosystemydelser|
IPBES</t>
        </is>
      </c>
      <c r="O182" s="2" t="inlineStr">
        <is>
          <t>4|
4</t>
        </is>
      </c>
      <c r="P182" s="2" t="inlineStr">
        <is>
          <t xml:space="preserve">|
</t>
        </is>
      </c>
      <c r="Q182" t="inlineStr">
        <is>
          <t>FN-organ, der fokuserer på biodiversitet og økosystemydelser, ligesom Det Mellemstatslige Panel om Klimaændringer ( &lt;a href="/entry/result/786165/all" id="ENTRY_TO_ENTRY_CONVERTER" target="_blank"&gt;IATE:786165&lt;/a&gt; ) fokuserer på klimaændringer. Med andre ord en biodiversitetsækvivalent til det internationale klimapanel, hvor formålet med platformen er at fokusere på uafhængige, videnskabeligt sunde biodiversitetsoplysninger.</t>
        </is>
      </c>
      <c r="R182" s="2" t="inlineStr">
        <is>
          <t>zwischenstaatliche Plattform Wissenschaft-Politik für Biodiversität und Ökosystemdienstleistungen|
Weltbiodiversitätsrat|
IPBES|
zwischenstaatliche Plattform für biologische Vielfalt und Ökosystemleistungen</t>
        </is>
      </c>
      <c r="S182" s="2" t="inlineStr">
        <is>
          <t>3|
3|
3|
2</t>
        </is>
      </c>
      <c r="T182" s="2" t="inlineStr">
        <is>
          <t xml:space="preserve">|
|
|
</t>
        </is>
      </c>
      <c r="U182" t="inlineStr">
        <is>
          <t>zwischenstaatliches Gremium zur wissenschaftlichen Politikberatung für das Thema biologische Vielfalt &lt;a href="/entry/result/781392/all" id="ENTRY_TO_ENTRY_CONVERTER" target="_blank"&gt;IATE:781392&lt;/a&gt; und Ökosystemleistungen &lt;a href="/entry/result/2229358/all" id="ENTRY_TO_ENTRY_CONVERTER" target="_blank"&gt;IATE:2229358&lt;/a&gt; nach dem Vorbild des Weltklimarats IPCC &lt;a href="/entry/result/786165/all" id="ENTRY_TO_ENTRY_CONVERTER" target="_blank"&gt;IATE:786165&lt;/a&gt;</t>
        </is>
      </c>
      <c r="V182" s="2" t="inlineStr">
        <is>
          <t>Διακυβερνητική πλατφόρμα επιστήμης-πολιτικής για τη βιοποικιλότητα και τις υπηρεσίες οικοσυστημάτων</t>
        </is>
      </c>
      <c r="W182" s="2" t="inlineStr">
        <is>
          <t>3</t>
        </is>
      </c>
      <c r="X182" s="2" t="inlineStr">
        <is>
          <t/>
        </is>
      </c>
      <c r="Y182" t="inlineStr">
        <is>
          <t/>
        </is>
      </c>
      <c r="Z182" s="2" t="inlineStr">
        <is>
          <t>Intergovernmental Science-Policy Platform on Biodiversity and Ecosystem Services|
IPBES</t>
        </is>
      </c>
      <c r="AA182" s="2" t="inlineStr">
        <is>
          <t>4|
4</t>
        </is>
      </c>
      <c r="AB182" s="2" t="inlineStr">
        <is>
          <t xml:space="preserve">|
</t>
        </is>
      </c>
      <c r="AC182" t="inlineStr">
        <is>
          <t>independent intergovernmental body, established by the United Nations member states in 2012, to strengthen the science-policy interface for biodiversity and ecosystem services for the conservation and sustainable use of biodiversity, long-term human well-being and sustainable development</t>
        </is>
      </c>
      <c r="AD182" s="2" t="inlineStr">
        <is>
          <t>Plataforma Intergubernamental Científico-Normativa sobre Diversidad Biológica y Servicios de los Ecosistemas|
Plataforma Intergubernamental sobre Diversidad Biológica y Servicios de los Ecosistemas|
IPBES</t>
        </is>
      </c>
      <c r="AE182" s="2" t="inlineStr">
        <is>
          <t>3|
3|
3</t>
        </is>
      </c>
      <c r="AF182" s="2" t="inlineStr">
        <is>
          <t xml:space="preserve">|
|
</t>
        </is>
      </c>
      <c r="AG182" t="inlineStr">
        <is>
          <t>Plataforma intergubernamental independiente establecida en 2012 para estrechar las relaciones entre el mundo científico y los responsables de la elaboración de políticas en materia de biodiversidad y servicios de los ecosistemas, en interés de la conservación y la utilización sostenible de la biodiversidad, del bienestar de las personas a largo plazo y del desarrollo sostenible.</t>
        </is>
      </c>
      <c r="AH182" s="2" t="inlineStr">
        <is>
          <t>valitsustevaheline bioloogilist mitmekesisust ja ökosüsteemi teenuseid käsitlev teaduslik-poliitiline foorum|
IPBES</t>
        </is>
      </c>
      <c r="AI182" s="2" t="inlineStr">
        <is>
          <t>2|
3</t>
        </is>
      </c>
      <c r="AJ182" s="2" t="inlineStr">
        <is>
          <t xml:space="preserve">|
</t>
        </is>
      </c>
      <c r="AK182" t="inlineStr">
        <is>
          <t>valitsustevaheline mehhanism, mille eesmärk on luua bioloogilise mitmekesisuse ja ökosüsteemi teenuste valdkonnas side poliitikakujundjate ja teadusringkondade vahel</t>
        </is>
      </c>
      <c r="AL182" s="2" t="inlineStr">
        <is>
          <t>kansainvälinen luontopaneeli|
hallitustenvälinen luontopaneeli|
biologista monimuotoisuutta ja ekosysteemipalveluja käsittelevä hallitustenvälinen tiede- ja politiikkafoorumi|
IPBES|
biodiversiteettipaneeli</t>
        </is>
      </c>
      <c r="AM182" s="2" t="inlineStr">
        <is>
          <t>3|
3|
3|
3|
2</t>
        </is>
      </c>
      <c r="AN182" s="2" t="inlineStr">
        <is>
          <t xml:space="preserve">|
|
|
|
</t>
        </is>
      </c>
      <c r="AO182" t="inlineStr">
        <is>
          <t>hallitustenvälinen elin, jonka tavoitteena on vahvistaa tieteen ja poliittisen päätöksenteon välistä vuorovaikutusta luonnon ja ihmisen hyvinvoinnin turvaamiseksi</t>
        </is>
      </c>
      <c r="AP182" s="2" t="inlineStr">
        <is>
          <t>plateforme intergouvernementale scientifique et politique sur la biodiversité et les services écosystémiques|
IPBES</t>
        </is>
      </c>
      <c r="AQ182" s="2" t="inlineStr">
        <is>
          <t>3|
3</t>
        </is>
      </c>
      <c r="AR182" s="2" t="inlineStr">
        <is>
          <t xml:space="preserve">|
</t>
        </is>
      </c>
      <c r="AS182" t="inlineStr">
        <is>
          <t>mécanisme intergouvernemental institué sous l'égide du Programme des Nations unies pour l'environnement afin d'assurer l'interface entre les scientifiques et les politiques dans le domaine de la biodiversité</t>
        </is>
      </c>
      <c r="AT182" s="2" t="inlineStr">
        <is>
          <t>an tArdán Idir-Rialtasach maidir le Beartas Eolaíochta um Sheirbhísí Bithéagsúlachta agus Éiceachórais|
IPBES</t>
        </is>
      </c>
      <c r="AU182" s="2" t="inlineStr">
        <is>
          <t>3|
3</t>
        </is>
      </c>
      <c r="AV182" s="2" t="inlineStr">
        <is>
          <t xml:space="preserve">|
</t>
        </is>
      </c>
      <c r="AW182" t="inlineStr">
        <is>
          <t/>
        </is>
      </c>
      <c r="AX182" t="inlineStr">
        <is>
          <t/>
        </is>
      </c>
      <c r="AY182" t="inlineStr">
        <is>
          <t/>
        </is>
      </c>
      <c r="AZ182" t="inlineStr">
        <is>
          <t/>
        </is>
      </c>
      <c r="BA182" t="inlineStr">
        <is>
          <t/>
        </is>
      </c>
      <c r="BB182" s="2" t="inlineStr">
        <is>
          <t>a biológiai sokféleséggel és az ökoszisztéma-szolgáltatásokkal foglalkozó kormányközi tudománypolitikai platform</t>
        </is>
      </c>
      <c r="BC182" s="2" t="inlineStr">
        <is>
          <t>4</t>
        </is>
      </c>
      <c r="BD182" s="2" t="inlineStr">
        <is>
          <t/>
        </is>
      </c>
      <c r="BE182" t="inlineStr">
        <is>
          <t>Az éghajlatváltozással foglalkozó kormányközi munkacsoport mintájára létrehozott ENSZ-szerv, amely a biológiai sokféleség és az ökoszisztéma-szolgáltatások területén igyekszik biztosítani a tudomány és a döntéshozatal együttműködését.</t>
        </is>
      </c>
      <c r="BF182" s="2" t="inlineStr">
        <is>
          <t>piattaforma intergovernativa di politica scientifica per la biodiversità e i servizi ecosistemici|
IPBES|
piattaforma intergovernativa sulla biodiversità e i servizi ecosistemici</t>
        </is>
      </c>
      <c r="BG182" s="2" t="inlineStr">
        <is>
          <t>2|
2|
2</t>
        </is>
      </c>
      <c r="BH182" s="2" t="inlineStr">
        <is>
          <t xml:space="preserve">|
|
</t>
        </is>
      </c>
      <c r="BI182" t="inlineStr">
        <is>
          <t/>
        </is>
      </c>
      <c r="BJ182" s="2" t="inlineStr">
        <is>
          <t>Tarpvyriausybinė mokslinė politinė biologinės įvairovės ir ekosisteminių paslaugų platforma|
IPBES</t>
        </is>
      </c>
      <c r="BK182" s="2" t="inlineStr">
        <is>
          <t>3|
3</t>
        </is>
      </c>
      <c r="BL182" s="2" t="inlineStr">
        <is>
          <t xml:space="preserve">|
</t>
        </is>
      </c>
      <c r="BM182" t="inlineStr">
        <is>
          <t/>
        </is>
      </c>
      <c r="BN182" s="2" t="inlineStr">
        <is>
          <t>Starpvaldību zinātnes un politikas platforma bioloģiskās daudzveidības un ekosistēmu pakalpojumu jomā|
&lt;i&gt;IPBES&lt;/i&gt;</t>
        </is>
      </c>
      <c r="BO182" s="2" t="inlineStr">
        <is>
          <t>2|
2</t>
        </is>
      </c>
      <c r="BP182" s="2" t="inlineStr">
        <is>
          <t xml:space="preserve">|
</t>
        </is>
      </c>
      <c r="BQ182" t="inlineStr">
        <is>
          <t>ANO struktūra, kas izveidota, lai darbotos kā zinātnes un politikas saskarnes platforma bioloģiskās daudzveidības un ekosistēmu pakalpojumu jomā ar mērķi zinātniskas atziņas sekmīgāk pārveidot konkrētās politikas darbībās.</t>
        </is>
      </c>
      <c r="BR182" s="2" t="inlineStr">
        <is>
          <t>Pjattaforma Intergovernattiva tal-Politika tax-Xjenza dwar il-Bijodiversità u s-servizzi Ekosistemiċi|
IPBES</t>
        </is>
      </c>
      <c r="BS182" s="2" t="inlineStr">
        <is>
          <t>3|
3</t>
        </is>
      </c>
      <c r="BT182" s="2" t="inlineStr">
        <is>
          <t xml:space="preserve">|
</t>
        </is>
      </c>
      <c r="BU182" t="inlineStr">
        <is>
          <t>korp tan-NU stabbilit biex jaġixxi sabiex l-għarfien xjentifiku emerġenti ikun jista' jinbidel f'azzjoni speċifika ta' politika fil-livelli adatti</t>
        </is>
      </c>
      <c r="BV182" s="2" t="inlineStr">
        <is>
          <t>intergouvernementeel platform voor biodiversiteit en ecosysteemdiensten|
Wereldbiodiversiteitsraad|
IPBES|
intergouvernementeel wetenschapsbeleidplatform inzake biodiversiteit en ecosystemen van de Verenigde Naties</t>
        </is>
      </c>
      <c r="BW182" s="2" t="inlineStr">
        <is>
          <t>3|
3|
3|
2</t>
        </is>
      </c>
      <c r="BX182" s="2" t="inlineStr">
        <is>
          <t xml:space="preserve">|
|
|
</t>
        </is>
      </c>
      <c r="BY182" t="inlineStr">
        <is>
          <t>VN-overlegstructuur die volgens het model van de Intergouvernementele Werkgroep inzake klimaatverandering (IPCC) een solide consensus tot stand moet brengen door het bestaande wetenschappelijke bewijsmateriaal te valideren en ertoe moet bijdragen dat biodiversiteit en ecosysteemdiensten in het beleidsvormingsproces worden opgenomen</t>
        </is>
      </c>
      <c r="BZ182" s="2" t="inlineStr">
        <is>
          <t>Międzyrządowa Platforma Naukowo-Polityczna w sprawie Różnorodności Biologicznej i Funkcjonowania Ekosystemów|
IPBES</t>
        </is>
      </c>
      <c r="CA182" s="2" t="inlineStr">
        <is>
          <t>3|
3</t>
        </is>
      </c>
      <c r="CB182" s="2" t="inlineStr">
        <is>
          <t xml:space="preserve">|
</t>
        </is>
      </c>
      <c r="CC182" t="inlineStr">
        <is>
          <t>nowe (2009) gremium ONZ zajmujące się społeczno-gospodarczymi aspektami utraty bioróżnorodności</t>
        </is>
      </c>
      <c r="CD182" s="2" t="inlineStr">
        <is>
          <t>Plataforma Intergovernamental Científica e Política sobre a Biodiversidade e os Serviços Ecossistémicos|
IPBES</t>
        </is>
      </c>
      <c r="CE182" s="2" t="inlineStr">
        <is>
          <t>3|
3</t>
        </is>
      </c>
      <c r="CF182" s="2" t="inlineStr">
        <is>
          <t xml:space="preserve">|
</t>
        </is>
      </c>
      <c r="CG182" t="inlineStr">
        <is>
          <t>Organismo da ONU cuja criação foi decidida na reunião ad hoc organizada em Busan, na República da Coreia, em Junho de 2010, no quadro do Programa das Nações Unidas para o Ambiente [ &lt;a href="/entry/result/797104/all" id="ENTRY_TO_ENTRY_CONVERTER" target="_blank"&gt;IATE:797104&lt;/a&gt; ]. Tem por finalidade oferecer um quadro cientificamente fiável, uniforme e coerente que sirva de interface para a política científica no domínio da biodiversidade e dos serviços ecossistémicos, na perspectiva da preservação e da utilização sustentável da biodiversidade, do bem-estar humano a longo prazo e do desenvolvimento sustentável.</t>
        </is>
      </c>
      <c r="CH182" s="2" t="inlineStr">
        <is>
          <t>Platforma interguvernamentală științifico-politică privind biodiversitatea și serviciile ecosistemice|
IPBES</t>
        </is>
      </c>
      <c r="CI182" s="2" t="inlineStr">
        <is>
          <t>3|
3</t>
        </is>
      </c>
      <c r="CJ182" s="2" t="inlineStr">
        <is>
          <t xml:space="preserve">|
</t>
        </is>
      </c>
      <c r="CK182" t="inlineStr">
        <is>
          <t>Organism instituit pentru a acționa ca o interfață la nivel internațional între experți în domeniul biodiversității și al serviciilor ecosistemice și factorii de decizie politică</t>
        </is>
      </c>
      <c r="CL182" s="2" t="inlineStr">
        <is>
          <t>Medzivládna vedecko-politická platforma pre biodiverzitu a ekosystémové služby|
Medzivládna platforma pre biodiverzitu a ekosystémové služby|
IPBES</t>
        </is>
      </c>
      <c r="CM182" s="2" t="inlineStr">
        <is>
          <t>3|
3|
3</t>
        </is>
      </c>
      <c r="CN182" s="2" t="inlineStr">
        <is>
          <t xml:space="preserve">|
|
</t>
        </is>
      </c>
      <c r="CO182" t="inlineStr">
        <is>
          <t>subjekt v rámci Programu OSN pre životné prostredie (UNEP), ktorý ma slúžiť ako rozhranie medzi vedou a politikou v oblasti biodiverzity a ekosystémových služieb</t>
        </is>
      </c>
      <c r="CP182" s="2" t="inlineStr">
        <is>
          <t>Medvladna platforma za znanstveno politiko o biotski raznovrstnosti in ekosistemskih storitvah|
Medvladna platforma o biotski raznovrstnosti in ekosistemskih storitvah|
Medvladna platforma o biološki raznovrstnosti in ekosistemskih storitvah|
IPBES</t>
        </is>
      </c>
      <c r="CQ182" s="2" t="inlineStr">
        <is>
          <t>3|
3|
2|
3</t>
        </is>
      </c>
      <c r="CR182" s="2" t="inlineStr">
        <is>
          <t xml:space="preserve">|
|
|
</t>
        </is>
      </c>
      <c r="CS182" t="inlineStr">
        <is>
          <t/>
        </is>
      </c>
      <c r="CT182" s="2" t="inlineStr">
        <is>
          <t>den mellanstatliga plattformen för biologisk mångfald och ekosystemtjänster</t>
        </is>
      </c>
      <c r="CU182" s="2" t="inlineStr">
        <is>
          <t>3</t>
        </is>
      </c>
      <c r="CV182" s="2" t="inlineStr">
        <is>
          <t/>
        </is>
      </c>
      <c r="CW182" t="inlineStr">
        <is>
          <t/>
        </is>
      </c>
    </row>
    <row r="183">
      <c r="A183" s="1" t="str">
        <f>HYPERLINK("https://iate.europa.eu/entry/result/3507449/all", "3507449")</f>
        <v>3507449</v>
      </c>
      <c r="B183" t="inlineStr">
        <is>
          <t>AGRICULTURE, FORESTRY AND FISHERIES;ENVIRONMENT</t>
        </is>
      </c>
      <c r="C183" t="inlineStr">
        <is>
          <t>AGRICULTURE, FORESTRY AND FISHERIES|agricultural policy|agricultural policy;ENVIRONMENT|environmental policy|environmental protection</t>
        </is>
      </c>
      <c r="D183" t="inlineStr">
        <is>
          <t>yes</t>
        </is>
      </c>
      <c r="E183" t="inlineStr">
        <is>
          <t/>
        </is>
      </c>
      <c r="F183" s="2" t="inlineStr">
        <is>
          <t>улавяне на въглероден диоксид в земеделието|
въглеродно земеделие</t>
        </is>
      </c>
      <c r="G183" s="2" t="inlineStr">
        <is>
          <t>3|
3</t>
        </is>
      </c>
      <c r="H183" s="2" t="inlineStr">
        <is>
          <t xml:space="preserve">|
</t>
        </is>
      </c>
      <c r="I183" t="inlineStr">
        <is>
          <t>селскостопански практики, при които се постига улавяне на въглероден диоксид от атмосферата и използването му в почвата</t>
        </is>
      </c>
      <c r="J183" s="2" t="inlineStr">
        <is>
          <t>uhlíkové zemědělství</t>
        </is>
      </c>
      <c r="K183" s="2" t="inlineStr">
        <is>
          <t>2</t>
        </is>
      </c>
      <c r="L183" s="2" t="inlineStr">
        <is>
          <t/>
        </is>
      </c>
      <c r="M183" t="inlineStr">
        <is>
          <t>ekologický obchodní model, který odměňuje správce zemědělské půdy za zavádění lepších postupů obhospodařování půdy, které vedou ke zvýšení &lt;a href="https://iate.europa.eu/entry/result/911523/cs" target="_blank"&gt;ukládání uhlíku&lt;/a&gt; v živé biomase, mrtvé organické hmotě a půdě tím, že zlepšují zachycování uhlíku nebo snižují jeho únik do atmosféry, s ohledem na ekologické zásady, které jsou obecně příznivé pro biologickou rozmanitost a přírodní kapitál</t>
        </is>
      </c>
      <c r="N183" s="2" t="inlineStr">
        <is>
          <t>kulstofbindende dyrkning|
kulstoflagrende dyrkning</t>
        </is>
      </c>
      <c r="O183" s="2" t="inlineStr">
        <is>
          <t>3|
3</t>
        </is>
      </c>
      <c r="P183" s="2" t="inlineStr">
        <is>
          <t xml:space="preserve">preferred|
</t>
        </is>
      </c>
      <c r="Q183" t="inlineStr">
        <is>
          <t>dyrkning, der via forskellige metoder har til
formål at binde kulstof i jorden og i træernes vedmasse, så der udledes mindre
CO&lt;sub&gt;2&lt;/sub&gt;</t>
        </is>
      </c>
      <c r="R183" s="2" t="inlineStr">
        <is>
          <t>klimaeffiziente Landwirtschaft|
Carbon Farming</t>
        </is>
      </c>
      <c r="S183" s="2" t="inlineStr">
        <is>
          <t>3|
2</t>
        </is>
      </c>
      <c r="T183" s="2" t="inlineStr">
        <is>
          <t xml:space="preserve">|
</t>
        </is>
      </c>
      <c r="U183" t="inlineStr">
        <is>
          <t>grünes
Geschäftsmodell, das Landbewirtschaftungsmethoden belohnt, die zu einer verstärkten
Kohlenstoffbindung in &lt;a href="https://iate.europa.eu/entry/result/2230267" target="_blank"&gt;Kohlenstoffspeichern &lt;/a&gt;(lebender Biomasse, toter organischer Substanz, Böden usw.) führen, indem die &lt;a href="https://iate.europa.eu/entry/result/2206053" target="_blank"&gt;CO&lt;sub&gt;2&lt;/sub&gt;-Abscheidung&lt;/a&gt; verbessert und/oder die Freisetzung von CO&lt;sub&gt;2&lt;/sub&gt;
in die Atmosphäre verringert wird</t>
        </is>
      </c>
      <c r="V183" s="2" t="inlineStr">
        <is>
          <t>ανθρακοδεσμευτική γεωργία</t>
        </is>
      </c>
      <c r="W183" s="2" t="inlineStr">
        <is>
          <t>3</t>
        </is>
      </c>
      <c r="X183" s="2" t="inlineStr">
        <is>
          <t/>
        </is>
      </c>
      <c r="Y183" t="inlineStr">
        <is>
          <t>πράσινο επιχειρηματικό μοντέλο ή ευρύ σύνολο πρακτικών διαχείρισης της γης και της κτηνοτροφίας, το οποίο αποσκοπεί στην απομάκρυνση του CO&lt;sub&gt;2&lt;/sub&gt; από την ατμόσφαιρα και στην αποθήκευση άνθρακα σε φυσικές &lt;a href="https://iate.europa.eu/entry/result/2230267/en-el" target="_blank"&gt;δεξαμενές άνθρακα&lt;/a&gt; (ζωντανή βιομάζα, νεκρή οργανική ύλη και εδάφη, φυτά, κ.λπ.) μέσω &lt;a href="https://iate.europa.eu/entry/result/911523/fr-el" target="_blank"&gt;παγίδευσης άνθρακα&lt;/a&gt;, με στόχο την ελαχιστοποίηση των εκπομπών αερίων του θερμοκηπίου με ταυτόχρονη επίτευξη άλλων στόχων, όπως η βελτίωση της γονιμότητας του εδάφους και της βιοποικιλότητας</t>
        </is>
      </c>
      <c r="Z183" s="2" t="inlineStr">
        <is>
          <t>carbon farming</t>
        </is>
      </c>
      <c r="AA183" s="2" t="inlineStr">
        <is>
          <t>3</t>
        </is>
      </c>
      <c r="AB183" s="2" t="inlineStr">
        <is>
          <t/>
        </is>
      </c>
      <c r="AC183" t="inlineStr">
        <is>
          <t>&lt;a href="https://iate.europa.eu/entry/result/3630443/all" target="_blank"&gt;carbon removal activity&lt;/a&gt; related to land management that results in the increase of &lt;a href="https://iate.europa.eu/entry/result/1444835/all" target="_blank"&gt;carbon storage&lt;/a&gt; in &lt;a href="https://iate.europa.eu/entry/result/1620601/all" target="_blank"&gt;living biomass&lt;/a&gt;, &lt;a href="https://iate.europa.eu/entry/result/1108020/all" target="_blank"&gt;dead organic matter&lt;/a&gt; and soils by enhancing &lt;a href="https://iate.europa.eu/entry/result/2206053/all" target="_blank"&gt;carbon capture&lt;/a&gt; and/or reducing the release of carbon to the atmosphere</t>
        </is>
      </c>
      <c r="AD183" s="2" t="inlineStr">
        <is>
          <t>agricultura de captura de carbono|
agricultura del carbono</t>
        </is>
      </c>
      <c r="AE183" s="2" t="inlineStr">
        <is>
          <t>3|
3</t>
        </is>
      </c>
      <c r="AF183" s="2" t="inlineStr">
        <is>
          <t xml:space="preserve">|
</t>
        </is>
      </c>
      <c r="AG183" t="inlineStr">
        <is>
          <t>Modelo económico
ecológico basado en la adopción de un conjunto de prácticas agropecuarias,
silvícolas y de gestión del suelo que tienen por objeto reducir las emisiones
de gases de efecto invernadero y aumentar la absorción de CO&lt;sub&gt;2&lt;/sub&gt; atmosférico para almacenarlo en depósitos naturales de carbono (biomasa y suelos)
a fin de mitigar el cambio climático, además de aumentar la fertilidad de los
suelos y favorecer la biodiversidad y la conservación del patrimonio natural.</t>
        </is>
      </c>
      <c r="AH183" s="2" t="inlineStr">
        <is>
          <t>süsinikku siduv majandamine|
süsinikku siduv põllumajandus</t>
        </is>
      </c>
      <c r="AI183" s="2" t="inlineStr">
        <is>
          <t>3|
3</t>
        </is>
      </c>
      <c r="AJ183" s="2" t="inlineStr">
        <is>
          <t xml:space="preserve">|
</t>
        </is>
      </c>
      <c r="AK183" t="inlineStr">
        <is>
          <t>keskkonnahoidlik ärimudel ja lai hulk maa majandamise ja kariloomadega seotud praktikaid, mille eesmärk on eemaldada CO&lt;sub&gt;2&lt;/sub&gt; atmosfäärist ja säilitada seda sidumise teel looduslikes süsiniku reservuaarides (biomass, surnud orgaaniline aine ja muld, taimed jne), et minimeerida kasvuhoonegaaside heidet, saavutades samas sellised muud eesmärgid nagu mullaviljakuse ja elurikkuse suurendamine</t>
        </is>
      </c>
      <c r="AL183" s="2" t="inlineStr">
        <is>
          <t>hiiliviljely|
hiiltä sitova viljely</t>
        </is>
      </c>
      <c r="AM183" s="2" t="inlineStr">
        <is>
          <t>3|
3</t>
        </is>
      </c>
      <c r="AN183" s="2" t="inlineStr">
        <is>
          <t xml:space="preserve">|
</t>
        </is>
      </c>
      <c r="AO183" t="inlineStr">
        <is>
          <t>viljelytoimenpiteet, 
jotka vähentävät maatalouden kasvihuonepäästöjä ja/tai lisäävät hiilen varastoitumista maaperään</t>
        </is>
      </c>
      <c r="AP183" s="2" t="inlineStr">
        <is>
          <t>agriculture carbonée|
agriculture bas carbone</t>
        </is>
      </c>
      <c r="AQ183" s="2" t="inlineStr">
        <is>
          <t>3|
2</t>
        </is>
      </c>
      <c r="AR183" s="2" t="inlineStr">
        <is>
          <t xml:space="preserve">preferred|
</t>
        </is>
      </c>
      <c r="AS183" t="inlineStr">
        <is>
          <t>modèle d’entreprise écologique et forme d'agriculture visant à éliminer le carbone de l'atmosphère et à le séquestrer dans des &lt;a href="https://iate.europa.eu/entry/result/2230267/all" target="_blank"&gt;réservoirs de carbone&lt;/a&gt; (sols, racines des cultures, bois, feuillage, biomasse vivante, etc.), dans le but de réduire les gaz à effet de serre et d'atténuer le changement climatique, tout en réalisant d'autres objectifs, tels que la restauration de la fertilité des sols et la restauration de la biodiversité</t>
        </is>
      </c>
      <c r="AT183" s="2" t="inlineStr">
        <is>
          <t>feirmeoireacht carbóin</t>
        </is>
      </c>
      <c r="AU183" s="2" t="inlineStr">
        <is>
          <t>3</t>
        </is>
      </c>
      <c r="AV183" s="2" t="inlineStr">
        <is>
          <t/>
        </is>
      </c>
      <c r="AW183" t="inlineStr">
        <is>
          <t/>
        </is>
      </c>
      <c r="AX183" s="2" t="inlineStr">
        <is>
          <t>sekvestracija ugljika|
sekvestracija ugljika u poljoprivredi</t>
        </is>
      </c>
      <c r="AY183" s="2" t="inlineStr">
        <is>
          <t>3|
3</t>
        </is>
      </c>
      <c r="AZ183" s="2" t="inlineStr">
        <is>
          <t xml:space="preserve">|
</t>
        </is>
      </c>
      <c r="BA183" t="inlineStr">
        <is>
          <t>sve mjere koje prenose atmosferski CO2 u bazene koji ga sigurno skladište</t>
        </is>
      </c>
      <c r="BB183" s="2" t="inlineStr">
        <is>
          <t>karbongazdálkodás</t>
        </is>
      </c>
      <c r="BC183" s="2" t="inlineStr">
        <is>
          <t>3</t>
        </is>
      </c>
      <c r="BD183" s="2" t="inlineStr">
        <is>
          <t/>
        </is>
      </c>
      <c r="BE183" t="inlineStr">
        <is>
          <t>zöld üzleti modell, illetve olyan jó mezőgazdasági gyakorlatok összessége, amelyek szerves anyagokban gazdagítják a talajt, szenet kötnek meg a &lt;a href="https://iate.europa.eu/entry/result/2230267/all" target="_blank"&gt;széntároló&lt;/a&gt;kban vagy szenet visznek be a rendszerbe</t>
        </is>
      </c>
      <c r="BF183" s="2" t="inlineStr">
        <is>
          <t>sequestro del carbonio nei suoli agricoli</t>
        </is>
      </c>
      <c r="BG183" s="2" t="inlineStr">
        <is>
          <t>3</t>
        </is>
      </c>
      <c r="BH183" s="2" t="inlineStr">
        <is>
          <t/>
        </is>
      </c>
      <c r="BI183" t="inlineStr">
        <is>
          <t>modello imprenditoriale e pratiche agronomiche volti a eliminare il carbonio dall'atmosfera, convertirlo in materiale vegetale, immagazzinarlo e conservarlo, ovvero sequestrarlo nei &lt;a href="https://iate.europa.eu/entry/result/2230267/it" target="_blank"&gt;comparti di carbonio&lt;/a&gt; (suoli, radici delle colture, legname, fogliame, biomassa vivente) allo scopo di ridurre i gas a effetto serra e mitigare i cambiamenti climatici, realizzando nel contempo altri obiettivi, quali il ripristino della fertilità dei suoli e della biodiversità</t>
        </is>
      </c>
      <c r="BJ183" s="2" t="inlineStr">
        <is>
          <t>anglies dioksido sekvestraciją dirvožemyje didinantis ūkininkavimas|
dirvožemio anglies kiekį didinantis ūkininkavimas|
anglies dioksido kiekį dirvožemyje didinantis ūkininkavimas|
sekvestruojamasis ūkininkavimas</t>
        </is>
      </c>
      <c r="BK183" s="2" t="inlineStr">
        <is>
          <t>3|
2|
2|
3</t>
        </is>
      </c>
      <c r="BL183" s="2" t="inlineStr">
        <is>
          <t xml:space="preserve">|
|
|
</t>
        </is>
      </c>
      <c r="BM183" t="inlineStr">
        <is>
          <t>aplinkai nekenkiantys ūkininkavimo būdai, kuriuos taikant didinamas organinės anglies kiekis žemės ūkio paskirties dirvožemyje</t>
        </is>
      </c>
      <c r="BN183" s="2" t="inlineStr">
        <is>
          <t>oglekļsaistīga lauksaimniecība|
oglekļa dioksīda piesaiste lauksaimniecībā izmantojamā augsnē</t>
        </is>
      </c>
      <c r="BO183" s="2" t="inlineStr">
        <is>
          <t>3|
2</t>
        </is>
      </c>
      <c r="BP183" s="2" t="inlineStr">
        <is>
          <t xml:space="preserve">preferred|
</t>
        </is>
      </c>
      <c r="BQ183" t="inlineStr">
        <is>
          <t>videi draudzīgs uzņēmējdarbības modelis vai plaša mēroga zemes apsaimniekošanas un mājlopu audzēšanas prakse, kuras mērķis ir no atmosfēras piesaistīt CO&lt;sub&gt;2&lt;/sub&gt; un uzglabāt oglekli dabīgās &lt;a href="https://iate.europa.eu/entry/result/2230267/lv" target="_blank"&gt;oglekļa krātuvēs&lt;/a&gt; (dzīvā biomasa, nedzīvas organiskās vielas un augsnes, augi utt.), veicot &lt;a href="https://iate.europa.eu/entry/result/911523/lv" target="_blank"&gt;oglekļa sekvestrēšanu&lt;/a&gt;, lai samazinātu siltumnīcefekta gāzu emisijas, vienlaikus sasniedzot citus mērķus, piemēram, uzlabojot augsnes auglību un bioloģisko daudzveidību</t>
        </is>
      </c>
      <c r="BR183" s="2" t="inlineStr">
        <is>
          <t>sekwestru tal-karbonju f'art agrikola</t>
        </is>
      </c>
      <c r="BS183" s="2" t="inlineStr">
        <is>
          <t>3</t>
        </is>
      </c>
      <c r="BT183" s="2" t="inlineStr">
        <is>
          <t/>
        </is>
      </c>
      <c r="BU183" t="inlineStr">
        <is>
          <t>sett ta' tekniki li jintużaw biex jinbidlu l-operazzjonijiet agrikoli jew l-użu tal-art, sabiex jiġi assorbit is-CO&lt;sub&gt;2&lt;/sub&gt; mill-atmosfera, jiġu minimizzati l-emissjonijiet ta' gassijiet serra, u jiżdied l-ammont ta' karbonju maħżun fil-ħamrija u fil-pjanti</t>
        </is>
      </c>
      <c r="BV183" s="2" t="inlineStr">
        <is>
          <t>koolstoflandbouw</t>
        </is>
      </c>
      <c r="BW183" s="2" t="inlineStr">
        <is>
          <t>3</t>
        </is>
      </c>
      <c r="BX183" s="2" t="inlineStr">
        <is>
          <t/>
        </is>
      </c>
      <c r="BY183" t="inlineStr">
        <is>
          <t>groen bedrijfsmodel dat/landbouwvorm die landbeheerders beloont voor het invoeren van verbeterde landbeheerpraktijken, die resulteren in een toename van de koolstofvastlegging in levende biomassa, dood organisch materiaal en de bodem door de koolstofvastlegging te verbeteren en/of het vrijkomen van koolstof in de atmosfeer te verminderen, met inachtneming van ecologische beginselen die gunstig zijn voor de biodiversiteit en het natuurlijk kapitaal in het algemeen.</t>
        </is>
      </c>
      <c r="BZ183" s="2" t="inlineStr">
        <is>
          <t>rolnictwo węglowe|
agrotechniki węglochłonne</t>
        </is>
      </c>
      <c r="CA183" s="2" t="inlineStr">
        <is>
          <t>3|
3</t>
        </is>
      </c>
      <c r="CB183" s="2" t="inlineStr">
        <is>
          <t xml:space="preserve">|
</t>
        </is>
      </c>
      <c r="CC183" t="inlineStr">
        <is>
          <t>praktyki rolnicze sprzyjające pochłanianiu (sekwestracji) dwutlenku węgla przez glebę i zwiększające zawartość węgla organicznego w glebie</t>
        </is>
      </c>
      <c r="CD183" s="2" t="inlineStr">
        <is>
          <t>agricultura de baixo carbono</t>
        </is>
      </c>
      <c r="CE183" s="2" t="inlineStr">
        <is>
          <t>3</t>
        </is>
      </c>
      <c r="CF183" s="2" t="inlineStr">
        <is>
          <t/>
        </is>
      </c>
      <c r="CG183" t="inlineStr">
        <is>
          <t>Conjunto de práticas agrícolas – ou modelo económico ecológico nele assente –, incluindo a gestão das terras e a gestão pecuária, que visa reduzir as emissões de gases com efeito de estufa e/ou aumentar o sequestro de carbono na biomassa e nos solos, a fim de mitigar as alterações climáticas e procurando favorecer a biodiversidade e o capital natural.</t>
        </is>
      </c>
      <c r="CH183" s="2" t="inlineStr">
        <is>
          <t>agricultură a carbonului</t>
        </is>
      </c>
      <c r="CI183" s="2" t="inlineStr">
        <is>
          <t>3</t>
        </is>
      </c>
      <c r="CJ183" s="2" t="inlineStr">
        <is>
          <t/>
        </is>
      </c>
      <c r="CK183" t="inlineStr">
        <is>
          <t>model de afaceri verzi sau formă de agricultură care are drept scop eliminarea dioxidului de carbon din atmosferă și de a-l stoca în &lt;a href="https://iate.europa.eu/entry/result/2230267/all" target="_blank"&gt;rezervoare de carbon&lt;/a&gt; (biomasă, soluri, plante etc.) prin intermediul &lt;a href="https://iate.europa.eu/entry/result/911523/all" target="_blank"&gt;sechestrării carbonului&lt;/a&gt;, în vederea reducerii gazelor cu efect de seră, realizând totodată alte obiective, cum ar fi îmbunătățirea fertilității solurilor și a biodiversității</t>
        </is>
      </c>
      <c r="CL183" s="2" t="inlineStr">
        <is>
          <t>uhlíkové poľnohospodárstvo</t>
        </is>
      </c>
      <c r="CM183" s="2" t="inlineStr">
        <is>
          <t>3</t>
        </is>
      </c>
      <c r="CN183" s="2" t="inlineStr">
        <is>
          <t/>
        </is>
      </c>
      <c r="CO183" t="inlineStr">
        <is>
          <t>ekologický obchodný model alebo širší súbor
postupov v oblasti obhospodarovania pôdy a chovu hospodárskych zvierat zameraný na odstraňovanie CO&lt;sub&gt;2&lt;/sub&gt; z atmosféry a ukladanie uhlíka v prirodzených &lt;a href="http://iate.europa.eu/entry/result/2230267/all" target="_blank"&gt;úložiskách uhlíka&lt;/a&gt; prostredníctvom &lt;a href="http://iate.europa.eu/entry/result/911523/all" target="_blank"&gt;sekvestrácie uhlíka&lt;/a&gt; s cieľom minimalizovať emisie
skleníkových plynov a dosiahnuť aj ďalšie ciele, napr. zlepšiť úrodnosť pôdy a
biodiverzitu</t>
        </is>
      </c>
      <c r="CP183" s="2" t="inlineStr">
        <is>
          <t>ogljično kmetovanje</t>
        </is>
      </c>
      <c r="CQ183" s="2" t="inlineStr">
        <is>
          <t>3</t>
        </is>
      </c>
      <c r="CR183" s="2" t="inlineStr">
        <is>
          <t/>
        </is>
      </c>
      <c r="CS183" t="inlineStr">
        <is>
          <t>Postopki kmetovanja, ki vplivajo na zmanjševanje koncentracije atmosferskega CO&lt;sub&gt;2&lt;/sub&gt;. Bolj podrobno pomeni sekvestracija ogljika premestitev atmosferskega CO&lt;sub&gt;2&lt;/sub&gt; prek rastlin v tla, kjer je vezan v organski snovi tal, kar pomeni, da se poveča gostota organskega ogljika v tleh.</t>
        </is>
      </c>
      <c r="CT183" s="2" t="inlineStr">
        <is>
          <t>kolinlagrande jordbruk|
kolbindande jordbruk</t>
        </is>
      </c>
      <c r="CU183" s="2" t="inlineStr">
        <is>
          <t>3|
2</t>
        </is>
      </c>
      <c r="CV183" s="2" t="inlineStr">
        <is>
          <t xml:space="preserve">preferred|
</t>
        </is>
      </c>
      <c r="CW183" t="inlineStr">
        <is>
          <t/>
        </is>
      </c>
    </row>
    <row r="184">
      <c r="A184" s="1" t="str">
        <f>HYPERLINK("https://iate.europa.eu/entry/result/922868/all", "922868")</f>
        <v>922868</v>
      </c>
      <c r="B184" t="inlineStr">
        <is>
          <t>INTERNATIONAL RELATIONS;ENVIRONMENT</t>
        </is>
      </c>
      <c r="C184" t="inlineStr">
        <is>
          <t>INTERNATIONAL RELATIONS|international affairs|international instrument|international convention;INTERNATIONAL RELATIONS|international affairs|international instrument|international convention|UN convention|UN Framework Convention on Climate Change|Kyoto Protocol;ENVIRONMENT|environmental policy|climate change policy</t>
        </is>
      </c>
      <c r="D184" t="inlineStr">
        <is>
          <t>yes</t>
        </is>
      </c>
      <c r="E184" t="inlineStr">
        <is>
          <t/>
        </is>
      </c>
      <c r="F184" s="2" t="inlineStr">
        <is>
          <t>земеползване, промени в земеползването и горско стопанство|
ЗПЗГС</t>
        </is>
      </c>
      <c r="G184" s="2" t="inlineStr">
        <is>
          <t>4|
3</t>
        </is>
      </c>
      <c r="H184" s="2" t="inlineStr">
        <is>
          <t xml:space="preserve">|
</t>
        </is>
      </c>
      <c r="I184" t="inlineStr">
        <is>
          <t>секторът на земеползването, в т.ч. и горското стопанство, който представлява интерес от гледна точка на Протокола от Киото (член 3.3) с оглед намаляване на емсиите</t>
        </is>
      </c>
      <c r="J184" s="2" t="inlineStr">
        <is>
          <t>využívání půdy, změny ve využívání půdy a lesnictví|
LULUCF</t>
        </is>
      </c>
      <c r="K184" s="2" t="inlineStr">
        <is>
          <t>3|
3</t>
        </is>
      </c>
      <c r="L184" s="2" t="inlineStr">
        <is>
          <t xml:space="preserve">|
</t>
        </is>
      </c>
      <c r="M184" t="inlineStr">
        <is>
          <t/>
        </is>
      </c>
      <c r="N184" s="2" t="inlineStr">
        <is>
          <t>arealanvendelse, ændringer i arealanvendelse og skovbrug|
arealudnyttelse, ændringer i arealudnyttelse og skovbrug|
LULUCF|
arealanvendelse, ændret arealanvendelse og skovbrug</t>
        </is>
      </c>
      <c r="O184" s="2" t="inlineStr">
        <is>
          <t>4|
4|
4|
3</t>
        </is>
      </c>
      <c r="P184" s="2" t="inlineStr">
        <is>
          <t xml:space="preserve">|
|
|
</t>
        </is>
      </c>
      <c r="Q184" t="inlineStr">
        <is>
          <t>Opnåelse af reduktioner i drivhusgasudledningen gennem den måde, arealerne anvendes på. Indgår som en del af de fleksible mekanismer, som anvendes efter Kyotoprotokollen som dræn.</t>
        </is>
      </c>
      <c r="R184" s="2" t="inlineStr">
        <is>
          <t>Landnutzung, Landnutzungsänderung und Forstwirtschaft|
LULUCF|
Flächennutzung, Flächennutzungsänderungen und Forstwirtschaft</t>
        </is>
      </c>
      <c r="S184" s="2" t="inlineStr">
        <is>
          <t>3|
3|
3</t>
        </is>
      </c>
      <c r="T184" s="2" t="inlineStr">
        <is>
          <t xml:space="preserve">|
|
</t>
        </is>
      </c>
      <c r="U184" t="inlineStr">
        <is>
          <t>Oberbegriff für Aktivitäten, die den Kohlenstoffbestand &lt;a href="/entry/result/906209/all" id="ENTRY_TO_ENTRY_CONVERTER" target="_blank"&gt;IATE:906209&lt;/a&gt; ändern (Wieder-/Aufforstung = CO2-Senke, Entwaldung = CO2-Quelle), und die gemäß Art.3 Abs.3 d. Kyoto-Protokolls &lt;a href="/entry/result/906420/all" id="ENTRY_TO_ENTRY_CONVERTER" target="_blank"&gt;IATE:906420&lt;/a&gt; bei der Berichterstattung über die Maßnahmen zur Begrenzung der Treibhausgas-Emissionen berücksichtigt werden</t>
        </is>
      </c>
      <c r="V184" s="2" t="inlineStr">
        <is>
          <t>χρήση της γης, αλλαγή στη χρήση της γης και δασοκομικές δραστηριότητες</t>
        </is>
      </c>
      <c r="W184" s="2" t="inlineStr">
        <is>
          <t>4</t>
        </is>
      </c>
      <c r="X184" s="2" t="inlineStr">
        <is>
          <t/>
        </is>
      </c>
      <c r="Y184" t="inlineStr">
        <is>
          <t/>
        </is>
      </c>
      <c r="Z184" s="2" t="inlineStr">
        <is>
          <t>land-use, land-use change and forestry|
LULUCF|
LU-LUCF</t>
        </is>
      </c>
      <c r="AA184" s="2" t="inlineStr">
        <is>
          <t>4|
4|
1</t>
        </is>
      </c>
      <c r="AB184" s="2" t="inlineStr">
        <is>
          <t xml:space="preserve">|
|
</t>
        </is>
      </c>
      <c r="AC184" t="inlineStr">
        <is>
          <t>one of the sectors taken into account, for the purposes of emission reductions, in the Kyoto Protocol</t>
        </is>
      </c>
      <c r="AD184" s="2" t="inlineStr">
        <is>
          <t>uso de la tierra, cambio de uso de la tierra y silvicultura|
UTCUTS</t>
        </is>
      </c>
      <c r="AE184" s="2" t="inlineStr">
        <is>
          <t>4|
3</t>
        </is>
      </c>
      <c r="AF184" s="2" t="inlineStr">
        <is>
          <t xml:space="preserve">|
</t>
        </is>
      </c>
      <c r="AG184" t="inlineStr">
        <is>
          <t>Concatenación de tres conceptos de uso muy frecuente en el ámbito del cambio climático, como factores que intervienen en el ciclo mundial del carbono y en las emisiones de gases de efecto invernadero. 
&lt;br&gt;Véase, en particular: Protocolo de Kyoto de la Convención Marco de las Naciones Unidas sobre el Cambio Climático, art. 3.3 &lt;a href="http://unfccc.int/resource/docs/convkp/kpspan.pdf" target="_blank"&gt;http://unfccc.int/resource/docs/convkp/kpspan.pdf&lt;/a&gt;</t>
        </is>
      </c>
      <c r="AH184" s="2" t="inlineStr">
        <is>
          <t>maakasutus, maakasutuse muutus ja metsandus|
LULUCF|
maakasutus ja metsandus</t>
        </is>
      </c>
      <c r="AI184" s="2" t="inlineStr">
        <is>
          <t>3|
3|
3</t>
        </is>
      </c>
      <c r="AJ184" s="2" t="inlineStr">
        <is>
          <t xml:space="preserve">|
|
</t>
        </is>
      </c>
      <c r="AK184" t="inlineStr">
        <is>
          <t>üks sektoritest, mida võetakse Kyoto protokolli kohaselt arvesse heitkoguste vähendamise eesmärgil</t>
        </is>
      </c>
      <c r="AL184" s="2" t="inlineStr">
        <is>
          <t>maankäyttö, maankäytön muutos ja metsätalous|
LULUCF</t>
        </is>
      </c>
      <c r="AM184" s="2" t="inlineStr">
        <is>
          <t>3|
3</t>
        </is>
      </c>
      <c r="AN184" s="2" t="inlineStr">
        <is>
          <t xml:space="preserve">|
</t>
        </is>
      </c>
      <c r="AO184" t="inlineStr">
        <is>
          <t>sektori, joka voi vaikuttaa päästöjä lisäävästi (esim. metsän raivaus maatalousmaaksi) tai toisaalta niitä vähentävästi (esim. metsänhoidolla aikaansaatu nieluvaikutus)</t>
        </is>
      </c>
      <c r="AP184" s="2" t="inlineStr">
        <is>
          <t>utilisation des terres, changement d'affectation des terres et foresterie|
UTCATF</t>
        </is>
      </c>
      <c r="AQ184" s="2" t="inlineStr">
        <is>
          <t>3|
3</t>
        </is>
      </c>
      <c r="AR184" s="2" t="inlineStr">
        <is>
          <t xml:space="preserve">|
</t>
        </is>
      </c>
      <c r="AS184" t="inlineStr">
        <is>
          <t>L'un des secteurs dont les activités sont prises en compte dans le Protocole de Kyoto pour remplir les engagements en matière de réduction des émissions.</t>
        </is>
      </c>
      <c r="AT184" s="2" t="inlineStr">
        <is>
          <t>LULUCF|
úsáid talún, athrú ar úsáid talún agus foraoiseacht|
talamhúsáid, athrú ar thalamhúsáid agus foraoiseacht</t>
        </is>
      </c>
      <c r="AU184" s="2" t="inlineStr">
        <is>
          <t>3|
3|
3</t>
        </is>
      </c>
      <c r="AV184" s="2" t="inlineStr">
        <is>
          <t>|
preferred|
admitted</t>
        </is>
      </c>
      <c r="AW184" t="inlineStr">
        <is>
          <t/>
        </is>
      </c>
      <c r="AX184" s="2" t="inlineStr">
        <is>
          <t>korištenje zemljišta, prenamjena zemljišta i šumarstvo|
LULUCF</t>
        </is>
      </c>
      <c r="AY184" s="2" t="inlineStr">
        <is>
          <t>3|
3</t>
        </is>
      </c>
      <c r="AZ184" s="2" t="inlineStr">
        <is>
          <t xml:space="preserve">|
</t>
        </is>
      </c>
      <c r="BA184" t="inlineStr">
        <is>
          <t/>
        </is>
      </c>
      <c r="BB184" s="2" t="inlineStr">
        <is>
          <t>földhasználat, földhasználat-változtatás és erdőgazdálkodás|
LULUCF</t>
        </is>
      </c>
      <c r="BC184" s="2" t="inlineStr">
        <is>
          <t>4|
4</t>
        </is>
      </c>
      <c r="BD184" s="2" t="inlineStr">
        <is>
          <t xml:space="preserve">|
</t>
        </is>
      </c>
      <c r="BE184" t="inlineStr">
        <is>
          <t/>
        </is>
      </c>
      <c r="BF184" s="2" t="inlineStr">
        <is>
          <t>uso del suolo, cambiamento di uso del suolo e silvicoltura|
LULUCF</t>
        </is>
      </c>
      <c r="BG184" s="2" t="inlineStr">
        <is>
          <t>3|
3</t>
        </is>
      </c>
      <c r="BH184" s="2" t="inlineStr">
        <is>
          <t xml:space="preserve">|
</t>
        </is>
      </c>
      <c r="BI184" t="inlineStr">
        <is>
          <t>serie di misure in campo agricolo e forestale previste all’articolo 3 del Protocollo di Kyoto, secondo cui le emissioni e gli assorbimenti risultanti dai cambiamenti nelle forme d’uso del suolo potranno essere inclusi (secondo precise regole di contabilizzazione e secondo tetti massimi di sfruttamento) nei bilanci nazionali dei gas-serra, compensando una parte delle emissioni prodotte dalla combustione delle fonti fossili d’energia nel caso in cui la differenza tra assorbimenti ed emissioni sia positiva.</t>
        </is>
      </c>
      <c r="BJ184" s="2" t="inlineStr">
        <is>
          <t>žemės naudojimas, žemės naudojimo keitimas ir miškininkystė|
LULUCF</t>
        </is>
      </c>
      <c r="BK184" s="2" t="inlineStr">
        <is>
          <t>3|
3</t>
        </is>
      </c>
      <c r="BL184" s="2" t="inlineStr">
        <is>
          <t xml:space="preserve">|
</t>
        </is>
      </c>
      <c r="BM184" t="inlineStr">
        <is>
          <t>pagal Kioto protokolą, nustatant išmetamųjų teršalų sumažinimą, atsižvelgiama ir į šią veiklos sritį - išmetamųjų teršalų mažinimą įveisiant ir atkuriant mišką, kuris yra natūralus CO2 absorbentas ir kaupiklis</t>
        </is>
      </c>
      <c r="BN184" s="2" t="inlineStr">
        <is>
          <t>zemes izmantošana, zemes izmantošanas maiņa un mežsaimniecība|
ZIZIMM</t>
        </is>
      </c>
      <c r="BO184" s="2" t="inlineStr">
        <is>
          <t>3|
3</t>
        </is>
      </c>
      <c r="BP184" s="2" t="inlineStr">
        <is>
          <t xml:space="preserve">|
</t>
        </is>
      </c>
      <c r="BQ184" t="inlineStr">
        <is>
          <t/>
        </is>
      </c>
      <c r="BR184" s="2" t="inlineStr">
        <is>
          <t>użu tal-art, tibdil fl-użu tal-art u l-forestrija|
LULUCF</t>
        </is>
      </c>
      <c r="BS184" s="2" t="inlineStr">
        <is>
          <t>3|
3</t>
        </is>
      </c>
      <c r="BT184" s="2" t="inlineStr">
        <is>
          <t xml:space="preserve">|
</t>
        </is>
      </c>
      <c r="BU184" t="inlineStr">
        <is>
          <t>settur ta' inventorju ta' gass b'effett serra li jkopri emissjonijiet u tnaqqis ta' gassijiet b'effett serra b'riżultat ta' tibdil mill-bniedem fl-użu tal-art, b'tali mod li dan it-tibdil iħalli impatt fuq iċ-ċiklu tal-karbonju u hekk jikkontribwixxi għat-tibdil fil-klima</t>
        </is>
      </c>
      <c r="BV184" s="2" t="inlineStr">
        <is>
          <t>landgebruik, verandering in landgebruik en bosbouw|
LULUCF</t>
        </is>
      </c>
      <c r="BW184" s="2" t="inlineStr">
        <is>
          <t>3|
3</t>
        </is>
      </c>
      <c r="BX184" s="2" t="inlineStr">
        <is>
          <t xml:space="preserve">|
</t>
        </is>
      </c>
      <c r="BY184" t="inlineStr">
        <is>
          <t>In het kader van het Kyotoprotocol zijn voor de broeikasgassen emissiebeperkingen en -reducties afgesproken. Die kunnen onder meer worden verwezenlijkt door broeikasgassen vast te leggen in "putten" (en aldus uit de atmosfeer te verwijderen) via activiteiten op het gebied van landgebruik, verandering in het landgebruik en bosbouw. Het is nog niet duidelijk hoe de verwijderde hoeveelheden in rekening zullen worden gebracht.</t>
        </is>
      </c>
      <c r="BZ184" s="2" t="inlineStr">
        <is>
          <t>użytkowanie gruntów, zmiana użytkowania gruntów i leśnictwo|
LULUCF</t>
        </is>
      </c>
      <c r="CA184" s="2" t="inlineStr">
        <is>
          <t>3|
3</t>
        </is>
      </c>
      <c r="CB184" s="2" t="inlineStr">
        <is>
          <t xml:space="preserve">|
</t>
        </is>
      </c>
      <c r="CC184" t="inlineStr">
        <is>
          <t>sektor działań związanych z użytkowaniem ziemi w rolnictwie, gospodarką leśną oraz zalesieniami, uwzględniony (jako źródło emisji oraz sektor zdolny do pochłaniania dwutlenku węgla) w protokole z Kioto do celów rozliczeń ogólnego bilansu emisji w państwach rozwiniętych</t>
        </is>
      </c>
      <c r="CD184" s="2" t="inlineStr">
        <is>
          <t>uso do solo, alteração do uso do solo e florestas|
LULUCF|
setor do uso do solo, alteração do uso do solo e florestas|
setor LULUCF</t>
        </is>
      </c>
      <c r="CE184" s="2" t="inlineStr">
        <is>
          <t>3|
3|
3|
3</t>
        </is>
      </c>
      <c r="CF184" s="2" t="inlineStr">
        <is>
          <t xml:space="preserve">|
|
|
</t>
        </is>
      </c>
      <c r="CG184" t="inlineStr">
        <is>
          <t>Forma padronizada, utilizada particularmente no contexto do Protocolo de Quioto à Convenção-Quadro das Nações Unidas sobre as Alterações Climáticas, para designar o conjunto de atividades associadas ao uso do solo, à sua reafetação e à sua utilização florestal enquanto forma de diminuir a presença de gases com efeito de estufa na atmosfera, quer removendo-os, quer reduzindo as suas emissões (p. ex., através da florestação, do combate à desflorestação e de práticas culturais adequadas).</t>
        </is>
      </c>
      <c r="CH184" s="2" t="inlineStr">
        <is>
          <t>exploatarea terenurilor, schimbarea destinației terenurilor și silvicultură</t>
        </is>
      </c>
      <c r="CI184" s="2" t="inlineStr">
        <is>
          <t>3</t>
        </is>
      </c>
      <c r="CJ184" s="2" t="inlineStr">
        <is>
          <t/>
        </is>
      </c>
      <c r="CK184" t="inlineStr">
        <is>
          <t/>
        </is>
      </c>
      <c r="CL184" s="2" t="inlineStr">
        <is>
          <t>využívanie pôdy, zmeny vo využívaní pôdy a lesné hospodárstvo|
sektor LULUCF|
LULUCF</t>
        </is>
      </c>
      <c r="CM184" s="2" t="inlineStr">
        <is>
          <t>3|
3|
3</t>
        </is>
      </c>
      <c r="CN184" s="2" t="inlineStr">
        <is>
          <t xml:space="preserve">|
|
</t>
        </is>
      </c>
      <c r="CO184" t="inlineStr">
        <is>
          <t>jeden zo sektorov, ktorý sa zohľadňuje na účely znižovania emisií v Kjótskom protokole</t>
        </is>
      </c>
      <c r="CP184" s="2" t="inlineStr">
        <is>
          <t>raba zemljišč, sprememba rabe zemljišč in gozdarstvo|
LULUCF</t>
        </is>
      </c>
      <c r="CQ184" s="2" t="inlineStr">
        <is>
          <t>3|
3</t>
        </is>
      </c>
      <c r="CR184" s="2" t="inlineStr">
        <is>
          <t xml:space="preserve">|
</t>
        </is>
      </c>
      <c r="CS184" t="inlineStr">
        <is>
          <t>"Dejavnosti človeka, ki lahko pripomorejo k odstranjevanju emisij toplogrednih plinov iz ozračja, lahko pa emisije tudi povzročajo."</t>
        </is>
      </c>
      <c r="CT184" s="2" t="inlineStr">
        <is>
          <t>markanvändning, förändrad markanvändning och skogsbruk|
LULUCF</t>
        </is>
      </c>
      <c r="CU184" s="2" t="inlineStr">
        <is>
          <t>3|
2</t>
        </is>
      </c>
      <c r="CV184" s="2" t="inlineStr">
        <is>
          <t xml:space="preserve">|
</t>
        </is>
      </c>
      <c r="CW184" t="inlineStr">
        <is>
          <t/>
        </is>
      </c>
    </row>
    <row r="185">
      <c r="A185" s="1" t="str">
        <f>HYPERLINK("https://iate.europa.eu/entry/result/756832/all", "756832")</f>
        <v>756832</v>
      </c>
      <c r="B185" t="inlineStr">
        <is>
          <t>ENVIRONMENT;AGRICULTURE, FORESTRY AND FISHERIES;INDUSTRY</t>
        </is>
      </c>
      <c r="C185" t="inlineStr">
        <is>
          <t>ENVIRONMENT;AGRICULTURE, FORESTRY AND FISHERIES;INDUSTRY|building and public works</t>
        </is>
      </c>
      <c r="D185" t="inlineStr">
        <is>
          <t>yes</t>
        </is>
      </c>
      <c r="E185" t="inlineStr">
        <is>
          <t/>
        </is>
      </c>
      <c r="F185" s="2" t="inlineStr">
        <is>
          <t>дренаж</t>
        </is>
      </c>
      <c r="G185" s="2" t="inlineStr">
        <is>
          <t>3</t>
        </is>
      </c>
      <c r="H185" s="2" t="inlineStr">
        <is>
          <t/>
        </is>
      </c>
      <c r="I185" t="inlineStr">
        <is>
          <t>Система от канали и тръби за събиране и отвеждане на вредните от хидромелиоративно и строително гледище подпочвени води. Бива открит (земни канали) и закрит; хоризонтален (в мелиоративното, градското и др. строителство) и вертикален (при дрениране на мощни филтрационни потоци).</t>
        </is>
      </c>
      <c r="J185" t="inlineStr">
        <is>
          <t/>
        </is>
      </c>
      <c r="K185" t="inlineStr">
        <is>
          <t/>
        </is>
      </c>
      <c r="L185" t="inlineStr">
        <is>
          <t/>
        </is>
      </c>
      <c r="M185" t="inlineStr">
        <is>
          <t/>
        </is>
      </c>
      <c r="N185" s="2" t="inlineStr">
        <is>
          <t>afvanding|
dræning</t>
        </is>
      </c>
      <c r="O185" s="2" t="inlineStr">
        <is>
          <t>4|
4</t>
        </is>
      </c>
      <c r="P185" s="2" t="inlineStr">
        <is>
          <t xml:space="preserve">|
</t>
        </is>
      </c>
      <c r="Q185" t="inlineStr">
        <is>
          <t/>
        </is>
      </c>
      <c r="R185" s="2" t="inlineStr">
        <is>
          <t>Dränung|
Dränage|
Trockenlegung</t>
        </is>
      </c>
      <c r="S185" s="2" t="inlineStr">
        <is>
          <t>3|
3|
3</t>
        </is>
      </c>
      <c r="T185" s="2" t="inlineStr">
        <is>
          <t xml:space="preserve">|
|
</t>
        </is>
      </c>
      <c r="U185" t="inlineStr">
        <is>
          <t>Dränung, Dränage: Technischer Bodeneinbau, z.B. Rohre (perforiert, mit perforierten Enden oder offenen Stoßfugen), Kiesbettungen oder mechanische Bodenauflockerung (Unterbodenmelioration), der ein schnelleres Abfließen von Wasser und eine gezielte Regelung des Bodenwasser-Haushaltes ermöglicht.</t>
        </is>
      </c>
      <c r="V185" s="2" t="inlineStr">
        <is>
          <t>αποστράγγιση|
απορροή|
στράγγιση</t>
        </is>
      </c>
      <c r="W185" s="2" t="inlineStr">
        <is>
          <t>2|
3|
2</t>
        </is>
      </c>
      <c r="X185" s="2" t="inlineStr">
        <is>
          <t xml:space="preserve">|
|
</t>
        </is>
      </c>
      <c r="Y185" t="inlineStr">
        <is>
          <t>Η απομάκρυνση του ύδατος από μία περιοχή με τη βοήθεια των ποταμών και παραποτάμων.</t>
        </is>
      </c>
      <c r="Z185" s="2" t="inlineStr">
        <is>
          <t>drainage|
drainage irrigation project</t>
        </is>
      </c>
      <c r="AA185" s="2" t="inlineStr">
        <is>
          <t>2|
1</t>
        </is>
      </c>
      <c r="AB185" s="2" t="inlineStr">
        <is>
          <t xml:space="preserve">|
</t>
        </is>
      </c>
      <c r="AC185" t="inlineStr">
        <is>
          <t>removal of excess water from land via drains and/or ditches</t>
        </is>
      </c>
      <c r="AD185" s="2" t="inlineStr">
        <is>
          <t>drenaje|
saneamiento</t>
        </is>
      </c>
      <c r="AE185" s="2" t="inlineStr">
        <is>
          <t>2|
2</t>
        </is>
      </c>
      <c r="AF185" s="2" t="inlineStr">
        <is>
          <t xml:space="preserve">|
</t>
        </is>
      </c>
      <c r="AG185" t="inlineStr">
        <is>
          <t>"drenaje": Eliminación del agua acumulada en tierras húmedas mediante canales (drenaje subsuperficial) o del fondo (drenaje de subsuelo), que se realiza normalmente para mejorar el medio ambiente y aumentar la producción agrícola.&lt;br&gt;"saneamiento": Eliminación de las aguas en exceso que contiene el suelo.</t>
        </is>
      </c>
      <c r="AH185" s="2" t="inlineStr">
        <is>
          <t>kuivendamine</t>
        </is>
      </c>
      <c r="AI185" s="2" t="inlineStr">
        <is>
          <t>3</t>
        </is>
      </c>
      <c r="AJ185" s="2" t="inlineStr">
        <is>
          <t/>
        </is>
      </c>
      <c r="AK185" t="inlineStr">
        <is>
          <t>liigse vee ärajuhtimine dreenide, kraavide, kanalite jm tehisveejuhtmete kaudu; liigvee vastuvõtmine ja ärajuhtimine kuivendusvõrgu ja eesvoolu abil</t>
        </is>
      </c>
      <c r="AL185" s="2" t="inlineStr">
        <is>
          <t>maankuivatus|
ojitus</t>
        </is>
      </c>
      <c r="AM185" s="2" t="inlineStr">
        <is>
          <t>3|
3</t>
        </is>
      </c>
      <c r="AN185" s="2" t="inlineStr">
        <is>
          <t xml:space="preserve">|
</t>
        </is>
      </c>
      <c r="AO185" t="inlineStr">
        <is>
          <t>vahinkoa tai haittaa aiheuttavan veden poisjohtaminen tiettyyn tarkoitukseen halutulta maa-alueelta</t>
        </is>
      </c>
      <c r="AP185" s="2" t="inlineStr">
        <is>
          <t>drainage</t>
        </is>
      </c>
      <c r="AQ185" s="2" t="inlineStr">
        <is>
          <t>3</t>
        </is>
      </c>
      <c r="AR185" s="2" t="inlineStr">
        <is>
          <t/>
        </is>
      </c>
      <c r="AS185" t="inlineStr">
        <is>
          <t>Technique d'évacuation de l'eau retenue en excès dans le sol et le sous-sol, par tout procédé et dispositif approprié (drain).</t>
        </is>
      </c>
      <c r="AT185" s="2" t="inlineStr">
        <is>
          <t>draenáil</t>
        </is>
      </c>
      <c r="AU185" s="2" t="inlineStr">
        <is>
          <t>3</t>
        </is>
      </c>
      <c r="AV185" s="2" t="inlineStr">
        <is>
          <t/>
        </is>
      </c>
      <c r="AW185" t="inlineStr">
        <is>
          <t/>
        </is>
      </c>
      <c r="AX185" s="2" t="inlineStr">
        <is>
          <t>odvodnja</t>
        </is>
      </c>
      <c r="AY185" s="2" t="inlineStr">
        <is>
          <t>4</t>
        </is>
      </c>
      <c r="AZ185" s="2" t="inlineStr">
        <is>
          <t/>
        </is>
      </c>
      <c r="BA185" t="inlineStr">
        <is>
          <t>skup tehničkih zahvata kojima se višak vode odvodi s poljoprivrednih površina, odnosno kojima se voda prihvaća s površine i iz podzemlja, provodi i upušta u glavni prijamnik za prihvat voda</t>
        </is>
      </c>
      <c r="BB185" s="2" t="inlineStr">
        <is>
          <t>vízelvezetés</t>
        </is>
      </c>
      <c r="BC185" s="2" t="inlineStr">
        <is>
          <t>2</t>
        </is>
      </c>
      <c r="BD185" s="2" t="inlineStr">
        <is>
          <t/>
        </is>
      </c>
      <c r="BE185" t="inlineStr">
        <is>
          <t/>
        </is>
      </c>
      <c r="BF185" s="2" t="inlineStr">
        <is>
          <t>drenaggio</t>
        </is>
      </c>
      <c r="BG185" s="2" t="inlineStr">
        <is>
          <t>3</t>
        </is>
      </c>
      <c r="BH185" s="2" t="inlineStr">
        <is>
          <t/>
        </is>
      </c>
      <c r="BI185" t="inlineStr">
        <is>
          <t>Tecnica idraulica: sottrazione d'acqua a uno strato di terreno o a materie incoerenti che ne sono imbevuti mediante speciali manufatti (es. canali a pareti permeabili, tubi, muri, ecc.), talvolta anch'essi indicati brevemente col nome di drenaggio.&lt;br&gt;Contesto ambientale: fenomeno per cui in un terreno ricco di acqua freatica si vengono a determinare zone di maggior richiamo dell'acqua stessa, con conseguente aumento della velocità di scorrimento del liquido tra gli elementi porosi del suolo.</t>
        </is>
      </c>
      <c r="BJ185" t="inlineStr">
        <is>
          <t/>
        </is>
      </c>
      <c r="BK185" t="inlineStr">
        <is>
          <t/>
        </is>
      </c>
      <c r="BL185" t="inlineStr">
        <is>
          <t/>
        </is>
      </c>
      <c r="BM185" t="inlineStr">
        <is>
          <t/>
        </is>
      </c>
      <c r="BN185" s="2" t="inlineStr">
        <is>
          <t>drenēšana|
drenāža</t>
        </is>
      </c>
      <c r="BO185" s="2" t="inlineStr">
        <is>
          <t>3|
3</t>
        </is>
      </c>
      <c r="BP185" s="2" t="inlineStr">
        <is>
          <t xml:space="preserve">|
</t>
        </is>
      </c>
      <c r="BQ185" t="inlineStr">
        <is>
          <t/>
        </is>
      </c>
      <c r="BR185" s="2" t="inlineStr">
        <is>
          <t>drenaġġ</t>
        </is>
      </c>
      <c r="BS185" s="2" t="inlineStr">
        <is>
          <t>3</t>
        </is>
      </c>
      <c r="BT185" s="2" t="inlineStr">
        <is>
          <t/>
        </is>
      </c>
      <c r="BU185" t="inlineStr">
        <is>
          <t>tneħħija tal-ilma żejjed mill-art permezz ta' drains</t>
        </is>
      </c>
      <c r="BV185" s="2" t="inlineStr">
        <is>
          <t>drainage</t>
        </is>
      </c>
      <c r="BW185" s="2" t="inlineStr">
        <is>
          <t>3</t>
        </is>
      </c>
      <c r="BX185" s="2" t="inlineStr">
        <is>
          <t/>
        </is>
      </c>
      <c r="BY185" t="inlineStr">
        <is>
          <t>Het afvoeren van een teveel aan water door middel van in de grond aangebrachte drainbuizen. Deze worden in lange reeksen op een diepte van 0,50 tot 1,50 m beneden maaiveld gelegd. Men spreekt van enkelvoudige drainage indien de buizen rechtstreeks uitmonden in een sloot, terwijl bij samengestelde drainage de drainreeksen via een verzameldrain in de waterloop uitmonden. Bij het ontwerp van het drainagesysteem zijn de belangrijkste punten: drainafstand en -diepte, helling en keuze van buistype, -diameter en afdekkingsmateriaal. De afstand (in de praktijk tussen 10 en 20 m) wordt bepaald aan de hand van de bodemdoorlatendheidseigenschappen en de ontwateringseisen. Voorts is de afstand afhankelijk van de diepte. Hoe dieper de buizen liggen, des te groter kan de afstand zijn, doch de diepte wordt o.a. beperkt door de noodzaak de drainuitmonding boven het slootwaterniveau te houden. Het dichtslibben van de buizen door binnengedrongen gronddeeltjes wordt tegengegaan door het gebruik van afdekkingsmaterialen, welke tevens de toestroming naar de buizen vergemakkelijken.</t>
        </is>
      </c>
      <c r="BZ185" s="2" t="inlineStr">
        <is>
          <t>odwadnianie</t>
        </is>
      </c>
      <c r="CA185" s="2" t="inlineStr">
        <is>
          <t>3</t>
        </is>
      </c>
      <c r="CB185" s="2" t="inlineStr">
        <is>
          <t/>
        </is>
      </c>
      <c r="CC185" t="inlineStr">
        <is>
          <t>zabieg agrotechniczny polegający na obniżaniu zwierciadła wód gruntowych na podmokłych terenach uprawnych w celu polepszenia ich przydatności dla rolnictwa. W ramach odwadniania kopie się rowy i ciągi drenarskie, co ułatwia odpływ nadmiaru wód powierzchniowych i gruntowych</t>
        </is>
      </c>
      <c r="CD185" t="inlineStr">
        <is>
          <t/>
        </is>
      </c>
      <c r="CE185" t="inlineStr">
        <is>
          <t/>
        </is>
      </c>
      <c r="CF185" t="inlineStr">
        <is>
          <t/>
        </is>
      </c>
      <c r="CG185" t="inlineStr">
        <is>
          <t/>
        </is>
      </c>
      <c r="CH185" s="2" t="inlineStr">
        <is>
          <t>drenare</t>
        </is>
      </c>
      <c r="CI185" s="2" t="inlineStr">
        <is>
          <t>3</t>
        </is>
      </c>
      <c r="CJ185" s="2" t="inlineStr">
        <is>
          <t/>
        </is>
      </c>
      <c r="CK185" t="inlineStr">
        <is>
          <t>colectarea și evacuarea apei de infiltrație de pe un teren cu ajutorul drenurilor</t>
        </is>
      </c>
      <c r="CL185" s="2" t="inlineStr">
        <is>
          <t>odvodnenie|
drenáž</t>
        </is>
      </c>
      <c r="CM185" s="2" t="inlineStr">
        <is>
          <t>3|
3</t>
        </is>
      </c>
      <c r="CN185" s="2" t="inlineStr">
        <is>
          <t xml:space="preserve">|
</t>
        </is>
      </c>
      <c r="CO185" t="inlineStr">
        <is>
          <t>súbor všetkých opatrení spojených so zbieraním a odvádzaním prebytočnej vody zo zamokrených a zaplavených území a ich ochranou pred záplavami</t>
        </is>
      </c>
      <c r="CP185" s="2" t="inlineStr">
        <is>
          <t>osuševanje</t>
        </is>
      </c>
      <c r="CQ185" s="2" t="inlineStr">
        <is>
          <t>3</t>
        </is>
      </c>
      <c r="CR185" s="2" t="inlineStr">
        <is>
          <t/>
        </is>
      </c>
      <c r="CS185" t="inlineStr">
        <is>
          <t>DRENAŽA, DRENAŽNI SISTEM, OSUŠEVANJE: sistem za odvajanje presežne vode iz tal zaradi osušitve zemljišča z jarki ali vkopanimi cevmi &lt;br&gt; DRENIRANJE: odvajanje presežne vode iz tal</t>
        </is>
      </c>
      <c r="CT185" t="inlineStr">
        <is>
          <t/>
        </is>
      </c>
      <c r="CU185" t="inlineStr">
        <is>
          <t/>
        </is>
      </c>
      <c r="CV185" t="inlineStr">
        <is>
          <t/>
        </is>
      </c>
      <c r="CW185" t="inlineStr">
        <is>
          <t/>
        </is>
      </c>
    </row>
    <row r="186">
      <c r="A186" s="1" t="str">
        <f>HYPERLINK("https://iate.europa.eu/entry/result/1253628/all", "1253628")</f>
        <v>1253628</v>
      </c>
      <c r="B186" t="inlineStr">
        <is>
          <t>ECONOMICS;AGRICULTURE, FORESTRY AND FISHERIES</t>
        </is>
      </c>
      <c r="C186" t="inlineStr">
        <is>
          <t>ECONOMICS;AGRICULTURE, FORESTRY AND FISHERIES|agricultural structures and production|policy on agricultural structures;AGRICULTURE, FORESTRY AND FISHERIES|cultivation of agricultural land|cultivation system|extensive farming</t>
        </is>
      </c>
      <c r="D186" t="inlineStr">
        <is>
          <t>no</t>
        </is>
      </c>
      <c r="E186" t="inlineStr">
        <is>
          <t/>
        </is>
      </c>
      <c r="F186" s="2" t="inlineStr">
        <is>
          <t>екстензивно земеделие</t>
        </is>
      </c>
      <c r="G186" s="2" t="inlineStr">
        <is>
          <t>3</t>
        </is>
      </c>
      <c r="H186" s="2" t="inlineStr">
        <is>
          <t/>
        </is>
      </c>
      <c r="I186" t="inlineStr">
        <is>
          <t>система за селскостопанско призводство, при която се използват по-малко ресурси под формата на труд, торове и капитал спрямо земеделската площ, която се обработва</t>
        </is>
      </c>
      <c r="J186" s="2" t="inlineStr">
        <is>
          <t>extenzivní zemědělství</t>
        </is>
      </c>
      <c r="K186" s="2" t="inlineStr">
        <is>
          <t>3</t>
        </is>
      </c>
      <c r="L186" s="2" t="inlineStr">
        <is>
          <t/>
        </is>
      </c>
      <c r="M186" t="inlineStr">
        <is>
          <t>přístup k zemědělské výrobě, který využívá rozsáhlé plochy a pro který nejsou třeba rozsáhlé vstupní investice</t>
        </is>
      </c>
      <c r="N186" s="2" t="inlineStr">
        <is>
          <t>ekstensivt landbrug</t>
        </is>
      </c>
      <c r="O186" s="2" t="inlineStr">
        <is>
          <t>3</t>
        </is>
      </c>
      <c r="P186" s="2" t="inlineStr">
        <is>
          <t/>
        </is>
      </c>
      <c r="Q186" t="inlineStr">
        <is>
          <t>et system inden for landbruget, hvor der i produktionen anvendes mindre manuelt arbejde, gødning og kapital set i forhold til det areal, der bliver dyrket</t>
        </is>
      </c>
      <c r="R186" s="2" t="inlineStr">
        <is>
          <t>Extensivwirtschaft|
extensive Bodenbewirtschaftung|
extensive Kultur|
extensive Bewirtschaftung</t>
        </is>
      </c>
      <c r="S186" s="2" t="inlineStr">
        <is>
          <t>3|
3|
3|
3</t>
        </is>
      </c>
      <c r="T186" s="2" t="inlineStr">
        <is>
          <t xml:space="preserve">|
|
|
</t>
        </is>
      </c>
      <c r="U186" t="inlineStr">
        <is>
          <t/>
        </is>
      </c>
      <c r="V186" s="2" t="inlineStr">
        <is>
          <t>επεκτατική εκμετάλλευση|
εκτατική καλλιέργεια</t>
        </is>
      </c>
      <c r="W186" s="2" t="inlineStr">
        <is>
          <t>3|
3</t>
        </is>
      </c>
      <c r="X186" s="2" t="inlineStr">
        <is>
          <t xml:space="preserve">|
</t>
        </is>
      </c>
      <c r="Y186" t="inlineStr">
        <is>
          <t/>
        </is>
      </c>
      <c r="Z186" s="2" t="inlineStr">
        <is>
          <t>extensive farming|
extensive agriculture</t>
        </is>
      </c>
      <c r="AA186" s="2" t="inlineStr">
        <is>
          <t>3|
3</t>
        </is>
      </c>
      <c r="AB186" s="2" t="inlineStr">
        <is>
          <t xml:space="preserve">|
</t>
        </is>
      </c>
      <c r="AC186" t="inlineStr">
        <is>
          <t>system of crop cultivation using small amounts of labour and capital in relation to area of land being farmed</t>
        </is>
      </c>
      <c r="AD186" s="2" t="inlineStr">
        <is>
          <t>explotación extensiva|
explotación de cultivo extensivo|
agricultura extensiva|
ganadería extensiva</t>
        </is>
      </c>
      <c r="AE186" s="2" t="inlineStr">
        <is>
          <t>3|
3|
3|
3</t>
        </is>
      </c>
      <c r="AF186" s="2" t="inlineStr">
        <is>
          <t xml:space="preserve">|
|
|
</t>
        </is>
      </c>
      <c r="AG186" t="inlineStr">
        <is>
          <t>Sistema de producción agrícola que utiliza pequeños insumos de mano de obra, fertilizantes y capital, en relación con la superficie cultivada.</t>
        </is>
      </c>
      <c r="AH186" s="2" t="inlineStr">
        <is>
          <t>ekstensiivne põllumajandus</t>
        </is>
      </c>
      <c r="AI186" s="2" t="inlineStr">
        <is>
          <t>3</t>
        </is>
      </c>
      <c r="AJ186" s="2" t="inlineStr">
        <is>
          <t/>
        </is>
      </c>
      <c r="AK186" t="inlineStr">
        <is>
          <t>majandamise süsteem põllumajanduses, mille puhul 
kasutatava põllumajanduskõlviku iga pinnaühiku kohta kulutatakse nii materiaalseid 
vahendeid kui ka tööd suhteliselt vähe</t>
        </is>
      </c>
      <c r="AL186" s="2" t="inlineStr">
        <is>
          <t>laajaperäinen maanviljely|
laajaperäinen maatalous|
ekstensiivinen maatalous</t>
        </is>
      </c>
      <c r="AM186" s="2" t="inlineStr">
        <is>
          <t>3|
3|
3</t>
        </is>
      </c>
      <c r="AN186" s="2" t="inlineStr">
        <is>
          <t xml:space="preserve">|
|
</t>
        </is>
      </c>
      <c r="AO186" t="inlineStr">
        <is>
          <t>tuotantomenetelmä, jonka tuotantointensiteetti on alhaisempi kuin voimaperäisessä maataloudessa (pienemmät tuotantopanokset maa-alaa tai kotieläintä kohti)</t>
        </is>
      </c>
      <c r="AP186" s="2" t="inlineStr">
        <is>
          <t>agriculture extensive|
exploitation extensive</t>
        </is>
      </c>
      <c r="AQ186" s="2" t="inlineStr">
        <is>
          <t>3|
2</t>
        </is>
      </c>
      <c r="AR186" s="2" t="inlineStr">
        <is>
          <t xml:space="preserve">|
</t>
        </is>
      </c>
      <c r="AS186" t="inlineStr">
        <is>
          <t>système de production agricole qui se concentre sur l'utilisation des ressources naturelles pour obtenir la production et utilisé dans de très grandes surfaces, avec de grands champs de culture</t>
        </is>
      </c>
      <c r="AT186" s="2" t="inlineStr">
        <is>
          <t>feirmeoireacht fhairsing</t>
        </is>
      </c>
      <c r="AU186" s="2" t="inlineStr">
        <is>
          <t>3</t>
        </is>
      </c>
      <c r="AV186" s="2" t="inlineStr">
        <is>
          <t/>
        </is>
      </c>
      <c r="AW186" t="inlineStr">
        <is>
          <t/>
        </is>
      </c>
      <c r="AX186" s="2" t="inlineStr">
        <is>
          <t>ekstenzivna poljoprivreda</t>
        </is>
      </c>
      <c r="AY186" s="2" t="inlineStr">
        <is>
          <t>3</t>
        </is>
      </c>
      <c r="AZ186" s="2" t="inlineStr">
        <is>
          <t/>
        </is>
      </c>
      <c r="BA186" t="inlineStr">
        <is>
          <t>poljoprivreda koja se odvija na većem prostoru
uz manja ulaganja i manje prinose</t>
        </is>
      </c>
      <c r="BB186" t="inlineStr">
        <is>
          <t/>
        </is>
      </c>
      <c r="BC186" t="inlineStr">
        <is>
          <t/>
        </is>
      </c>
      <c r="BD186" t="inlineStr">
        <is>
          <t/>
        </is>
      </c>
      <c r="BE186" t="inlineStr">
        <is>
          <t/>
        </is>
      </c>
      <c r="BF186" s="2" t="inlineStr">
        <is>
          <t>agricoltura estensiva|
coltivazione estensiva</t>
        </is>
      </c>
      <c r="BG186" s="2" t="inlineStr">
        <is>
          <t>3|
3</t>
        </is>
      </c>
      <c r="BH186" s="2" t="inlineStr">
        <is>
          <t xml:space="preserve">|
</t>
        </is>
      </c>
      <c r="BI186" t="inlineStr">
        <is>
          <t/>
        </is>
      </c>
      <c r="BJ186" s="2" t="inlineStr">
        <is>
          <t>ekstensyvusis ūkininkavimas|
ekstensyvusis žemės ūkis</t>
        </is>
      </c>
      <c r="BK186" s="2" t="inlineStr">
        <is>
          <t>3|
3</t>
        </is>
      </c>
      <c r="BL186" s="2" t="inlineStr">
        <is>
          <t xml:space="preserve">|
</t>
        </is>
      </c>
      <c r="BM186" t="inlineStr">
        <is>
          <t>žemės ūkio veiklos, kurios darbo ir kapitalo sąnaudos, palyginti su žemės plotu, kuriame ji vykdoma, yra mažos, sistema</t>
        </is>
      </c>
      <c r="BN186" s="2" t="inlineStr">
        <is>
          <t>ekstensīvā lauksaimniecība</t>
        </is>
      </c>
      <c r="BO186" s="2" t="inlineStr">
        <is>
          <t>3</t>
        </is>
      </c>
      <c r="BP186" s="2" t="inlineStr">
        <is>
          <t/>
        </is>
      </c>
      <c r="BQ186" t="inlineStr">
        <is>
          <t/>
        </is>
      </c>
      <c r="BR186" s="2" t="inlineStr">
        <is>
          <t>biedja estensiva|
agrikoltura estensiva</t>
        </is>
      </c>
      <c r="BS186" s="2" t="inlineStr">
        <is>
          <t>3|
3</t>
        </is>
      </c>
      <c r="BT186" s="2" t="inlineStr">
        <is>
          <t xml:space="preserve">|
</t>
        </is>
      </c>
      <c r="BU186" t="inlineStr">
        <is>
          <t>sistema ta' kultivazzjoni tal-għelejjel li tagħmel użu minn ammonti żgħar ta' xogħol u kapital meta mqabbla mad-daqs tal-art li tkun qed tinħadem</t>
        </is>
      </c>
      <c r="BV186" s="2" t="inlineStr">
        <is>
          <t>extensieve landbouw</t>
        </is>
      </c>
      <c r="BW186" s="2" t="inlineStr">
        <is>
          <t>3</t>
        </is>
      </c>
      <c r="BX186" s="2" t="inlineStr">
        <is>
          <t/>
        </is>
      </c>
      <c r="BY186" t="inlineStr">
        <is>
          <t>vorm van landbouw waarbij slechts in geringe mate wordt ingegrepen in de natuur</t>
        </is>
      </c>
      <c r="BZ186" s="2" t="inlineStr">
        <is>
          <t>rolnictwo ekstensywne</t>
        </is>
      </c>
      <c r="CA186" s="2" t="inlineStr">
        <is>
          <t>3</t>
        </is>
      </c>
      <c r="CB186" s="2" t="inlineStr">
        <is>
          <t/>
        </is>
      </c>
      <c r="CC186" t="inlineStr">
        <is>
          <t>rodzaj rolnictwa, w którym nie stosuje się sztucznych środków wspomagających uprawy, takich jak nawozy mineralne i pestycydy, co skutkuje jednak zmniejszonymi plonami</t>
        </is>
      </c>
      <c r="CD186" s="2" t="inlineStr">
        <is>
          <t>exploração extensiva|
agricultura extensiva</t>
        </is>
      </c>
      <c r="CE186" s="2" t="inlineStr">
        <is>
          <t>3|
3</t>
        </is>
      </c>
      <c r="CF186" s="2" t="inlineStr">
        <is>
          <t xml:space="preserve">|
</t>
        </is>
      </c>
      <c r="CG186" t="inlineStr">
        <is>
          <t>Agricultura que, não estando sujeita a condicionalismos de superfície, tem como objectivo principal, não a procura de um rendimento máximo, mas a obtenção de uma produção razoável com encargos limitados.</t>
        </is>
      </c>
      <c r="CH186" s="2" t="inlineStr">
        <is>
          <t>agricultură extensivă|
exploatație agricolă extensivă</t>
        </is>
      </c>
      <c r="CI186" s="2" t="inlineStr">
        <is>
          <t>3|
3</t>
        </is>
      </c>
      <c r="CJ186" s="2" t="inlineStr">
        <is>
          <t xml:space="preserve">|
</t>
        </is>
      </c>
      <c r="CK186" t="inlineStr">
        <is>
          <t>agricultură (sau cultură) care își bazează sporirea producției pe mărirea suprafețelor cultivate</t>
        </is>
      </c>
      <c r="CL186" s="2" t="inlineStr">
        <is>
          <t>extenzívne poľnohospodárstvo</t>
        </is>
      </c>
      <c r="CM186" s="2" t="inlineStr">
        <is>
          <t>3</t>
        </is>
      </c>
      <c r="CN186" s="2" t="inlineStr">
        <is>
          <t/>
        </is>
      </c>
      <c r="CO186" t="inlineStr">
        <is>
          <t>hospodárenie, ktoré si vyžaduje značnú výmeru plochy poľnohospodárskej pôdy. Týmto štýlom dochádza k zvyšovaniu celkových výnosov rozširovaním poľnohospodárskej pôdy. Pre tento spôsob je tiež typické sezónne striedanie plodín, ponechávanie pôdy „ľadom“ a využívanie tradičných spôsobov starostlivosti o pôdu</t>
        </is>
      </c>
      <c r="CP186" s="2" t="inlineStr">
        <is>
          <t>ekstenzivne metode kmetovanja|
ekstenzivno kmetijstvo</t>
        </is>
      </c>
      <c r="CQ186" s="2" t="inlineStr">
        <is>
          <t>2|
2</t>
        </is>
      </c>
      <c r="CR186" s="2" t="inlineStr">
        <is>
          <t xml:space="preserve">|
</t>
        </is>
      </c>
      <c r="CS186" t="inlineStr">
        <is>
          <t>sistem kmetovanja, ki se pogosto izvaja na večjih kmetijah in za katerega so značilna nizka vlaganja in število zaposlenih glede na velikost obdelovalne površine</t>
        </is>
      </c>
      <c r="CT186" s="2" t="inlineStr">
        <is>
          <t>extensivt jordbruk</t>
        </is>
      </c>
      <c r="CU186" s="2" t="inlineStr">
        <is>
          <t>3</t>
        </is>
      </c>
      <c r="CV186" s="2" t="inlineStr">
        <is>
          <t/>
        </is>
      </c>
      <c r="CW186" t="inlineStr">
        <is>
          <t>driftsform inom jordbruket med liten insats av resurser i form av t.ex. bevattning, jordbearbetning, tekniska hjälpmedel, importfoder, gödselmedel och bekämpningsåtgärder mot skadegörare</t>
        </is>
      </c>
    </row>
    <row r="187">
      <c r="A187" s="1" t="str">
        <f>HYPERLINK("https://iate.europa.eu/entry/result/3568368/all", "3568368")</f>
        <v>3568368</v>
      </c>
      <c r="B187" t="inlineStr">
        <is>
          <t>ENVIRONMENT</t>
        </is>
      </c>
      <c r="C187" t="inlineStr">
        <is>
          <t>ENVIRONMENT|natural environment|physical environment|biosphere|biodiversity</t>
        </is>
      </c>
      <c r="D187" t="inlineStr">
        <is>
          <t>yes</t>
        </is>
      </c>
      <c r="E187" t="inlineStr">
        <is>
          <t/>
        </is>
      </c>
      <c r="F187" s="2" t="inlineStr">
        <is>
          <t>морско биологично разнообразие на зоните, разположени извън националните юрисдикции|
БРИНЮ</t>
        </is>
      </c>
      <c r="G187" s="2" t="inlineStr">
        <is>
          <t>3|
3</t>
        </is>
      </c>
      <c r="H187" s="2" t="inlineStr">
        <is>
          <t xml:space="preserve">|
</t>
        </is>
      </c>
      <c r="I187" t="inlineStr">
        <is>
          <t/>
        </is>
      </c>
      <c r="J187" s="2" t="inlineStr">
        <is>
          <t>biologická rozmanitost moří v oblastech nacházejících se mimo jurisdikci jednotlivých států</t>
        </is>
      </c>
      <c r="K187" s="2" t="inlineStr">
        <is>
          <t>3</t>
        </is>
      </c>
      <c r="L187" s="2" t="inlineStr">
        <is>
          <t/>
        </is>
      </c>
      <c r="M187" t="inlineStr">
        <is>
          <t/>
        </is>
      </c>
      <c r="N187" s="2" t="inlineStr">
        <is>
          <t>havets biodiversitet i områder uden for national jurisdiktion|
BBNJ</t>
        </is>
      </c>
      <c r="O187" s="2" t="inlineStr">
        <is>
          <t>3|
3</t>
        </is>
      </c>
      <c r="P187" s="2" t="inlineStr">
        <is>
          <t xml:space="preserve">|
</t>
        </is>
      </c>
      <c r="Q187" t="inlineStr">
        <is>
          <t/>
        </is>
      </c>
      <c r="R187" s="2" t="inlineStr">
        <is>
          <t>marine biologische Vielfalt in Gebieten außerhalb nationaler Hoheitsgewalt|
BBNJ</t>
        </is>
      </c>
      <c r="S187" s="2" t="inlineStr">
        <is>
          <t>3|
3</t>
        </is>
      </c>
      <c r="T187" s="2" t="inlineStr">
        <is>
          <t xml:space="preserve">|
</t>
        </is>
      </c>
      <c r="U187" t="inlineStr">
        <is>
          <t/>
        </is>
      </c>
      <c r="V187" s="2" t="inlineStr">
        <is>
          <t>θαλάσσια βιοποικιλότητα σε περιοχές εκτός εθνικής δικαιοδοσίας|
BBNJ</t>
        </is>
      </c>
      <c r="W187" s="2" t="inlineStr">
        <is>
          <t>3|
3</t>
        </is>
      </c>
      <c r="X187" s="2" t="inlineStr">
        <is>
          <t xml:space="preserve">|
</t>
        </is>
      </c>
      <c r="Y187" t="inlineStr">
        <is>
          <t/>
        </is>
      </c>
      <c r="Z187" s="2" t="inlineStr">
        <is>
          <t>marine biological diversity beyond areas of national jurisdiction|
biological diversity beyond areas of national jurisdiction|
BBNJ|
marine biodiversity beyond areas of national jurisdiction|
biodiversity in areas beyond national jurisdiction|
biodiversity beyond national jurisdiction</t>
        </is>
      </c>
      <c r="AA187" s="2" t="inlineStr">
        <is>
          <t>3|
1|
3|
3|
1|
1</t>
        </is>
      </c>
      <c r="AB187" s="2" t="inlineStr">
        <is>
          <t xml:space="preserve">|
|
|
|
|
</t>
        </is>
      </c>
      <c r="AC187" t="inlineStr">
        <is>
          <t/>
        </is>
      </c>
      <c r="AD187" s="2" t="inlineStr">
        <is>
          <t>diversidad biológica marina de las zonas situadas fuera de la jurisdicción nacional</t>
        </is>
      </c>
      <c r="AE187" s="2" t="inlineStr">
        <is>
          <t>3</t>
        </is>
      </c>
      <c r="AF187" s="2" t="inlineStr">
        <is>
          <t/>
        </is>
      </c>
      <c r="AG187" t="inlineStr">
        <is>
          <t/>
        </is>
      </c>
      <c r="AH187" s="2" t="inlineStr">
        <is>
          <t>mere elurikkus väljaspool riiklikku jurisdiktsiooni olevatel aladel</t>
        </is>
      </c>
      <c r="AI187" s="2" t="inlineStr">
        <is>
          <t>3</t>
        </is>
      </c>
      <c r="AJ187" s="2" t="inlineStr">
        <is>
          <t/>
        </is>
      </c>
      <c r="AK187" t="inlineStr">
        <is>
          <t/>
        </is>
      </c>
      <c r="AL187" s="2" t="inlineStr">
        <is>
          <t>merten biologinen monimuotoisuus kansallisen lainkäyttövallan ulkopuolisilla alueilla</t>
        </is>
      </c>
      <c r="AM187" s="2" t="inlineStr">
        <is>
          <t>3</t>
        </is>
      </c>
      <c r="AN187" s="2" t="inlineStr">
        <is>
          <t/>
        </is>
      </c>
      <c r="AO187" t="inlineStr">
        <is>
          <t/>
        </is>
      </c>
      <c r="AP187" s="2" t="inlineStr">
        <is>
          <t>biodiversité marine des zones ne relevant pas de la juridiction nationale|
biodiversité marine dans les zones situées au-delà des limites de la juridiction nationale|
biodiversité en haute mer</t>
        </is>
      </c>
      <c r="AQ187" s="2" t="inlineStr">
        <is>
          <t>3|
3|
2</t>
        </is>
      </c>
      <c r="AR187" s="2" t="inlineStr">
        <is>
          <t xml:space="preserve">|
|
</t>
        </is>
      </c>
      <c r="AS187" t="inlineStr">
        <is>
          <t/>
        </is>
      </c>
      <c r="AT187" s="2" t="inlineStr">
        <is>
          <t>bithéagsúlacht mhuirí i limistéir lasmuigh den dlínse náisiúnta|
BBNJ</t>
        </is>
      </c>
      <c r="AU187" s="2" t="inlineStr">
        <is>
          <t>3|
3</t>
        </is>
      </c>
      <c r="AV187" s="2" t="inlineStr">
        <is>
          <t xml:space="preserve">|
</t>
        </is>
      </c>
      <c r="AW187" t="inlineStr">
        <is>
          <t/>
        </is>
      </c>
      <c r="AX187" s="2" t="inlineStr">
        <is>
          <t>morska biološka raznolikost područja koja se nalaze izvan nacionalne jurisdikcije|
BBNJ</t>
        </is>
      </c>
      <c r="AY187" s="2" t="inlineStr">
        <is>
          <t>3|
3</t>
        </is>
      </c>
      <c r="AZ187" s="2" t="inlineStr">
        <is>
          <t xml:space="preserve">|
</t>
        </is>
      </c>
      <c r="BA187" t="inlineStr">
        <is>
          <t/>
        </is>
      </c>
      <c r="BB187" s="2" t="inlineStr">
        <is>
          <t>a nemzeti joghatóságon kívül eső területek tengeri biológiai sokfélesége</t>
        </is>
      </c>
      <c r="BC187" s="2" t="inlineStr">
        <is>
          <t>3</t>
        </is>
      </c>
      <c r="BD187" s="2" t="inlineStr">
        <is>
          <t/>
        </is>
      </c>
      <c r="BE187" t="inlineStr">
        <is>
          <t/>
        </is>
      </c>
      <c r="BF187" s="2" t="inlineStr">
        <is>
          <t>diversità biologica marina nelle zone non soggette a giurisdizione nazionale|
BBNJ|
biodiversità marina nelle zone non soggette a giurisdizione nazionale</t>
        </is>
      </c>
      <c r="BG187" s="2" t="inlineStr">
        <is>
          <t>3|
3|
3</t>
        </is>
      </c>
      <c r="BH187" s="2" t="inlineStr">
        <is>
          <t xml:space="preserve">|
|
</t>
        </is>
      </c>
      <c r="BI187" t="inlineStr">
        <is>
          <t>varietà di organismi viventi - tutti legati l’uno all’altro, tutti indispensabili - che popolano i mari e gli oceani</t>
        </is>
      </c>
      <c r="BJ187" s="2" t="inlineStr">
        <is>
          <t>nacionalinei jurisdikcijai nepriklausančių rajonų jūrų biologinė įvairovė|
BBNJ</t>
        </is>
      </c>
      <c r="BK187" s="2" t="inlineStr">
        <is>
          <t>3|
3</t>
        </is>
      </c>
      <c r="BL187" s="2" t="inlineStr">
        <is>
          <t xml:space="preserve">|
</t>
        </is>
      </c>
      <c r="BM187" t="inlineStr">
        <is>
          <t/>
        </is>
      </c>
      <c r="BN187" s="2" t="inlineStr">
        <is>
          <t>jūras bioloģiskā daudzveidība teritorijās, kas ir ārpus valstu jurisdikcijas|
&lt;i&gt;BBNJ&lt;/i&gt;</t>
        </is>
      </c>
      <c r="BO187" s="2" t="inlineStr">
        <is>
          <t>3|
2</t>
        </is>
      </c>
      <c r="BP187" s="2" t="inlineStr">
        <is>
          <t xml:space="preserve">|
</t>
        </is>
      </c>
      <c r="BQ187" t="inlineStr">
        <is>
          <t/>
        </is>
      </c>
      <c r="BR187" s="2" t="inlineStr">
        <is>
          <t>diversità bijoloġika tal-baħar lil hinn mill-ġuriżdizzjoni nazzjonali|
BBNJ</t>
        </is>
      </c>
      <c r="BS187" s="2" t="inlineStr">
        <is>
          <t>3|
3</t>
        </is>
      </c>
      <c r="BT187" s="2" t="inlineStr">
        <is>
          <t xml:space="preserve">|
</t>
        </is>
      </c>
      <c r="BU187" t="inlineStr">
        <is>
          <t/>
        </is>
      </c>
      <c r="BV187" s="2" t="inlineStr">
        <is>
          <t>mariene biologische diversiteit in gebieden voorbij de grenzen van de nationale rechtsmacht</t>
        </is>
      </c>
      <c r="BW187" s="2" t="inlineStr">
        <is>
          <t>3</t>
        </is>
      </c>
      <c r="BX187" s="2" t="inlineStr">
        <is>
          <t/>
        </is>
      </c>
      <c r="BY187" t="inlineStr">
        <is>
          <t>nieuw beleidsgebied van de VN, omdat het toepassingsgebied van het Biodiversiteitsverdrag beperkt is tot bestanddelen van de biologische diversiteit in gebieden gelegen binnen de grenzen van de nationale rechtsmacht van verdragspartijen</t>
        </is>
      </c>
      <c r="BZ187" s="2" t="inlineStr">
        <is>
          <t>morska różnorodność biologiczna na obszarach znajdujących się poza jurysdykcją krajową|
BBNJ</t>
        </is>
      </c>
      <c r="CA187" s="2" t="inlineStr">
        <is>
          <t>3|
2</t>
        </is>
      </c>
      <c r="CB187" s="2" t="inlineStr">
        <is>
          <t xml:space="preserve">|
</t>
        </is>
      </c>
      <c r="CC187" t="inlineStr">
        <is>
          <t/>
        </is>
      </c>
      <c r="CD187" s="2" t="inlineStr">
        <is>
          <t>biodiversidade marinha das zonas situadas além da jurisdição nacional|
BBNJ</t>
        </is>
      </c>
      <c r="CE187" s="2" t="inlineStr">
        <is>
          <t>3|
3</t>
        </is>
      </c>
      <c r="CF187" s="2" t="inlineStr">
        <is>
          <t xml:space="preserve">|
</t>
        </is>
      </c>
      <c r="CG187" t="inlineStr">
        <is>
          <t>Variedade de organismos que vivem nos mares e oceanos para além das zonas sob jurisdição nacional.</t>
        </is>
      </c>
      <c r="CH187" s="2" t="inlineStr">
        <is>
          <t>diversitate biologică marină în zonele din afara jurisdicției naționale|
biodiversitate marină în zonele din afara jurisdicției naționale</t>
        </is>
      </c>
      <c r="CI187" s="2" t="inlineStr">
        <is>
          <t>3|
3</t>
        </is>
      </c>
      <c r="CJ187" s="2" t="inlineStr">
        <is>
          <t xml:space="preserve">|
</t>
        </is>
      </c>
      <c r="CK187" t="inlineStr">
        <is>
          <t/>
        </is>
      </c>
      <c r="CL187" s="2" t="inlineStr">
        <is>
          <t>morská biodiverzita v oblastiach mimo vnútroštátnej právomoci|
morská biodiverzita v oblastiach mimo vnútroštátnej jurisdikcie|
morská biodiverzita v oblastiach mimo jurisdikcie jednotlivých štátov</t>
        </is>
      </c>
      <c r="CM187" s="2" t="inlineStr">
        <is>
          <t>3|
3|
3</t>
        </is>
      </c>
      <c r="CN187" s="2" t="inlineStr">
        <is>
          <t xml:space="preserve">|
|
</t>
        </is>
      </c>
      <c r="CO187" t="inlineStr">
        <is>
          <t/>
        </is>
      </c>
      <c r="CP187" s="2" t="inlineStr">
        <is>
          <t>morska biotska raznovrstnost na območjih zunaj nacionalne jurisdikcije|
BBNJ</t>
        </is>
      </c>
      <c r="CQ187" s="2" t="inlineStr">
        <is>
          <t>3|
3</t>
        </is>
      </c>
      <c r="CR187" s="2" t="inlineStr">
        <is>
          <t xml:space="preserve">|
</t>
        </is>
      </c>
      <c r="CS187" t="inlineStr">
        <is>
          <t/>
        </is>
      </c>
      <c r="CT187" s="2" t="inlineStr">
        <is>
          <t>marin biologisk mångfald i områden utanför nationell jurisdiktion</t>
        </is>
      </c>
      <c r="CU187" s="2" t="inlineStr">
        <is>
          <t>3</t>
        </is>
      </c>
      <c r="CV187" s="2" t="inlineStr">
        <is>
          <t/>
        </is>
      </c>
      <c r="CW187" t="inlineStr">
        <is>
          <t/>
        </is>
      </c>
    </row>
    <row r="188">
      <c r="A188" s="1" t="str">
        <f>HYPERLINK("https://iate.europa.eu/entry/result/838067/all", "838067")</f>
        <v>838067</v>
      </c>
      <c r="B188" t="inlineStr">
        <is>
          <t>LAW;TRADE</t>
        </is>
      </c>
      <c r="C188" t="inlineStr">
        <is>
          <t>LAW;TRADE|trade policy|public contract</t>
        </is>
      </c>
      <c r="D188" t="inlineStr">
        <is>
          <t>yes</t>
        </is>
      </c>
      <c r="E188" t="inlineStr">
        <is>
          <t/>
        </is>
      </c>
      <c r="F188" s="2" t="inlineStr">
        <is>
          <t>орган, уреден от публичното право|
публичен орган|
публичноправен орган|
публичноправна организация</t>
        </is>
      </c>
      <c r="G188" s="2" t="inlineStr">
        <is>
          <t>4|
3|
3|
4</t>
        </is>
      </c>
      <c r="H188" s="2" t="inlineStr">
        <is>
          <t xml:space="preserve">|
|
|
</t>
        </is>
      </c>
      <c r="I188" t="inlineStr">
        <is>
          <t>орган, които има всички изброени по-долу характеристики: 
&lt;br&gt;a) създаден е със специфичната цел да задоволява нужди от общ интерес, без да има промишлен или търговски характер; 
&lt;br&gt;б) има правосубектност; и 
&lt;br&gt;в) финансира се в по-голямата си част от държавни, регионални или местни органи или от други публичноправни организации; или е обект на управленски контролот страна на тези органи; или има административен, управителен или надзорен съвет, повечето от половината от членовете на който са назначени от държавните, регионалните или местните органи или от други публичноправни органи</t>
        </is>
      </c>
      <c r="J188" s="2" t="inlineStr">
        <is>
          <t>veřejnoprávní subjekt</t>
        </is>
      </c>
      <c r="K188" s="2" t="inlineStr">
        <is>
          <t>3</t>
        </is>
      </c>
      <c r="L188" s="2" t="inlineStr">
        <is>
          <t/>
        </is>
      </c>
      <c r="M188" t="inlineStr">
        <is>
          <t>subjekty se všemi těmito vlastnostmi: 
&lt;br&gt;a) jsou založeny za zvláštním účelem spočívajícím v uspokojování potřeb obecného zájmu, které nemají průmyslovou nebo obchodní povahu; 
&lt;br&gt;b) mají právní subjektivitu a 
&lt;br&gt;c) jsou financovány převážně státem, regionálními nebo místními orgány nebo jinými veřejnoprávními subjekty; nebo podléhají řídicímu dohledu těchto orgánů nebo subjektů; nebo je v jejich správním, řídícím nebo dozorčím orgánu více než polovina členů jmenována státem, regionálními nebo místními orgány nebo jinými veřejnoprávními subjekty;</t>
        </is>
      </c>
      <c r="N188" s="2" t="inlineStr">
        <is>
          <t>offentligretligt organ|
offentligt organ|
offentlig enhed</t>
        </is>
      </c>
      <c r="O188" s="2" t="inlineStr">
        <is>
          <t>4|
4|
4</t>
        </is>
      </c>
      <c r="P188" s="2" t="inlineStr">
        <is>
          <t xml:space="preserve">|
|
</t>
        </is>
      </c>
      <c r="Q188" t="inlineStr">
        <is>
          <t>Et offentligretligt organ er et organ, der er oprettet specielt med henblik på at imødekomme almenhedens behov, dog ikke behov af industriel eller kommerciel karakter, som er en juridisk person, og hvis drift finansieres enten for størstedelens vedkommende af staten, regionale eller lokale myndigheder eller andre offentligretlige organer, eller er underlagt disses kontrol, eller de har et administrations-, ledelses- eller tilsynsorgan, hvor mere end halvdelen af medlemmerne udpeges af staten, regionale eller lokale myndigheder eller af andre offentligretlige organer.</t>
        </is>
      </c>
      <c r="R188" s="2" t="inlineStr">
        <is>
          <t>Einrichtung des öffentlichen Rechts|
Körperschaft des öffentlichen Rechts|
öffentlich-rechtliche Körperschaft</t>
        </is>
      </c>
      <c r="S188" s="2" t="inlineStr">
        <is>
          <t>3|
3|
3</t>
        </is>
      </c>
      <c r="T188" s="2" t="inlineStr">
        <is>
          <t xml:space="preserve">|
|
</t>
        </is>
      </c>
      <c r="U188" t="inlineStr">
        <is>
          <t>jede Einrichtung, die a) zu dem besonderen Zweck gegründet wurde, im Allgemeininteresse liegende Aufgaben nicht gewerblicher Art zu erfüllen, b) Rechtspersönlichkeit besitzt und c) überwiegend vom Staat, von Gebietskörperschaften oder von anderen Einrichtungen des öffentlichen Rechts finanziert wird</t>
        </is>
      </c>
      <c r="V188" s="2" t="inlineStr">
        <is>
          <t>οργανισμός δημοσίου δικαίου</t>
        </is>
      </c>
      <c r="W188" s="2" t="inlineStr">
        <is>
          <t>4</t>
        </is>
      </c>
      <c r="X188" s="2" t="inlineStr">
        <is>
          <t/>
        </is>
      </c>
      <c r="Y188" t="inlineStr">
        <is>
          <t>"Ως οργανισμός δημοσίου δικαίου νοείται κάθε οργανισμός: 
&lt;br&gt;- που δημιουργήθηκε ειδικά για να ικανοποιήσει ανάγκες γενικού συμφέροντος που δεν έχουν βιομηχανικό ή εμπορικό χαρακτήρα και 
&lt;br&gt;- που έχει νομική προσωπικότητα και 
&lt;br&gt;- του οποίου, είτε η δραστηριότητα χρηματοδοτείται κατά πλειοψηφία από το κράτος, τους οργανισμούς τοπικής αυτοδιοίκησης ή άλλους οργανισμούς δημοσίου δικαίου, είτε η διαχείριση υπόκειται σε έλεγχο από το κράτος ή τους οργανισμούς αυτούς, είτε άνω του ημίσεος του αριθμού των μελών του οργάνου διοίκησης, διεύθυνσης ή εποπτείας ορίζεται από το κράτος, τους οργανισμούς τοπικής αυτοδιοίκησης ή άλλους οργανισμούς δημοσίου δικαίου. "</t>
        </is>
      </c>
      <c r="Z188" s="2" t="inlineStr">
        <is>
          <t>body governed by public law|
public law body</t>
        </is>
      </c>
      <c r="AA188" s="2" t="inlineStr">
        <is>
          <t>4|
3</t>
        </is>
      </c>
      <c r="AB188" s="2" t="inlineStr">
        <is>
          <t xml:space="preserve">|
</t>
        </is>
      </c>
      <c r="AC188" t="inlineStr">
        <is>
          <t>body that is established for the specific purpose of meeting needs in the general interest, not having an industrial or commercial character; have legal personality; and is financed, for the most part, by the State, regional or local authorities, or by other bodies governed by public law; or is subject to management supervision by those authorities or bodies; or has an administrative, managerial or supervisory board, more than half of whose members are appointed by the State, regional or local authorities, or by other bodies governed by public law</t>
        </is>
      </c>
      <c r="AD188" s="2" t="inlineStr">
        <is>
          <t>organismo público|
entidad de derecho público|
organismo de Derecho público</t>
        </is>
      </c>
      <c r="AE188" s="2" t="inlineStr">
        <is>
          <t>4|
3|
4</t>
        </is>
      </c>
      <c r="AF188" s="2" t="inlineStr">
        <is>
          <t xml:space="preserve">|
|
</t>
        </is>
      </c>
      <c r="AG188" t="inlineStr">
        <is>
          <t>Cualquier organismo: 
&lt;br&gt;— creado para satisfacer específicamente necesidades de interés general que no tengan carácter industrial o mercantil, 
&lt;br&gt;— dotado de personalidad jurídica, y 
&lt;br&gt;— cuya actividad esté mayoritariamente financiada por el Estado, los entes territoriales u otros organismos de derecho público, o bien, cuya gestión se halle sometida a un control por parte de estos últimos, o bien, cuyo órgano de administración, de dirección o de vigilancia esté compuesto por miembros de los cuales más de la mitad sean nombrados por el Estado, los entes territoriales u otros organismos de derecho público.</t>
        </is>
      </c>
      <c r="AH188" s="2" t="inlineStr">
        <is>
          <t>avalik-õiguslik isik|
avalik-õiguslik asutus</t>
        </is>
      </c>
      <c r="AI188" s="2" t="inlineStr">
        <is>
          <t>3|
3</t>
        </is>
      </c>
      <c r="AJ188" s="2" t="inlineStr">
        <is>
          <t xml:space="preserve">|
</t>
        </is>
      </c>
      <c r="AK188" t="inlineStr">
        <is>
          <t>1. mis tahes isik: a) mis on asutatud üldistes huvides ega tegele tööstuse ega kaubandusega; b) mis on juriidiline isik ja c) mida põhiliselt rahastab riik, piirkondlikud või kohalikud omavalitsused või teised avalik-õiguslikud isikud või mille juhtimist need isikud kontrollivad või millel on haldus-, juhtimis- või järelevalveorgan, mille liikmetest üle poole nimetab riik, piirkondlik või kohalik omavalitsus või teised avalik-õiguslikud isikud. 
&lt;br&gt;2. asutus, mis vastab kõigile järgmistele tingimustele: 
&lt;br&gt;(a) see on moodustatud eesmärgiga rahuldada vajadusi üldistes huvides ning sellel ei ole tööstuslikku ega ärilist iseloomu; tavapärastes turutingimustes tegutsev asutus püüab teenida kasumit ja kannab oma tegevusega seotud kahju ning tema eesmärk ei ole rahuldada vajadusi üldistes huvides ilma tööstusliku või ärilise iseloomuta; 
&lt;br&gt;(b) see on juriidiline isik; 
&lt;br&gt;(c) seda rahastavad põhiliselt riik, piirkondlikud või kohalikud omavalitsused või muud avalik-õiguslikud isikud; selle juhtimine toimub kõnealuste avalik-õiguslike isikute järelevalve all; selle haldus-, juhtimis- või järelevalveorgani liikmetest üle poole on määranud riik, piirkondlik või kohalik omavalitsus või muud avalik-õiguslikud isikud.</t>
        </is>
      </c>
      <c r="AL188" s="2" t="inlineStr">
        <is>
          <t>julkisoikeudellinen yhteisö|
julkisyhteisö|
julkisoikeudellinen laitos</t>
        </is>
      </c>
      <c r="AM188" s="2" t="inlineStr">
        <is>
          <t>3|
3|
3</t>
        </is>
      </c>
      <c r="AN188" s="2" t="inlineStr">
        <is>
          <t xml:space="preserve">|
|
</t>
        </is>
      </c>
      <c r="AO188" t="inlineStr">
        <is>
          <t/>
        </is>
      </c>
      <c r="AP188" s="2" t="inlineStr">
        <is>
          <t>organisme de droit public|
organisme public</t>
        </is>
      </c>
      <c r="AQ188" s="2" t="inlineStr">
        <is>
          <t>3|
3</t>
        </is>
      </c>
      <c r="AR188" s="2" t="inlineStr">
        <is>
          <t xml:space="preserve">|
</t>
        </is>
      </c>
      <c r="AS188" t="inlineStr">
        <is>
          <t>Tout organisme créé pour satisfaire spécifiquement des besoins d'intérêt général ayant un caractère autre qu'industriel ou commercial, doté de la personnalité juridique et dont l'activité est financée en majorité par l'État, les collectivités territoriales... ou dont la gestion est contrôlée par ces derniers ou dont l'organe d'administration, de direction ou de surveillance est composé de membres dont plus de la moitié sont nommés par l'État, les collectivités territoriales.</t>
        </is>
      </c>
      <c r="AT188" s="2" t="inlineStr">
        <is>
          <t>comhlacht faoi rialú an dlí phoiblí|
comhlacht poiblí|
comhlacht dlí phoiblí</t>
        </is>
      </c>
      <c r="AU188" s="2" t="inlineStr">
        <is>
          <t>3|
3|
2</t>
        </is>
      </c>
      <c r="AV188" s="2" t="inlineStr">
        <is>
          <t xml:space="preserve">|
|
</t>
        </is>
      </c>
      <c r="AW188" t="inlineStr">
        <is>
          <t/>
        </is>
      </c>
      <c r="AX188" s="2" t="inlineStr">
        <is>
          <t>javnopravno tijelo</t>
        </is>
      </c>
      <c r="AY188" s="2" t="inlineStr">
        <is>
          <t>3</t>
        </is>
      </c>
      <c r="AZ188" s="2" t="inlineStr">
        <is>
          <t/>
        </is>
      </c>
      <c r="BA188" t="inlineStr">
        <is>
          <t/>
        </is>
      </c>
      <c r="BB188" s="2" t="inlineStr">
        <is>
          <t>közjogi intézmény</t>
        </is>
      </c>
      <c r="BC188" s="2" t="inlineStr">
        <is>
          <t>4</t>
        </is>
      </c>
      <c r="BD188" s="2" t="inlineStr">
        <is>
          <t/>
        </is>
      </c>
      <c r="BE188" t="inlineStr">
        <is>
          <t>minden olyan intézmény, amely a) kifejezetten közfeladat ellátására jött létre, és amely nem ipari vagy kereskedelmi jellegű, továbbá b) amely jogi személyiséggel rendelkezik, valamint c) amely pénzügyi fenntartása többségi részben az állam, vagy a területi vagy a települési önkormányzat, vagy egyéb közjogi intézmény feladata; vagy amelynek igazgatása ezen intézmények felügyelete alatt áll; vagy amelynek olyan ügyviteli testülete, igazgatósága vagy felügyelőbizottsága van, amely tagjainak több mint a felét az állam, a területi vagy a települési önkormányzat, vagy egyéb közjogi intézmény nevezi ki</t>
        </is>
      </c>
      <c r="BF188" s="2" t="inlineStr">
        <is>
          <t>organismo di diritto pubblico|
ente di diritto pubblico</t>
        </is>
      </c>
      <c r="BG188" s="2" t="inlineStr">
        <is>
          <t>4|
4</t>
        </is>
      </c>
      <c r="BH188" s="2" t="inlineStr">
        <is>
          <t xml:space="preserve">|
</t>
        </is>
      </c>
      <c r="BI188" t="inlineStr">
        <is>
          <t>Nell'ambito dell'appalto di lavori pubblici, è così definito ogni organismo con personalità giuridica sorto per il soddisfacimento di bisogni generali, privo di carattere commerciale o industriale, a condizione che: l'attività svolta dallo stesso sia sostenuta e finanziata dallo Stato, dalle regioni, dalle province autonome, dagli enti locali, da altri enti o organismi di diritto pubblico; ovvero la gestione sia soggetta al controllo degli enti sopraindicati; oppure gli organismi di amministrazione, direzione e vigilanza siano composti almeno per il 50% da membri designati dagli enti pubblici sopramenzionati. 
&lt;br&gt;La figura in questione nasce nel diritto comunitario (v. anche citazioni nel campo "Context").</t>
        </is>
      </c>
      <c r="BJ188" s="2" t="inlineStr">
        <is>
          <t>viešosios teisės reglamentuojama įstaiga|
viešosios teisės subjektas</t>
        </is>
      </c>
      <c r="BK188" s="2" t="inlineStr">
        <is>
          <t>3|
3</t>
        </is>
      </c>
      <c r="BL188" s="2" t="inlineStr">
        <is>
          <t xml:space="preserve">|
</t>
        </is>
      </c>
      <c r="BM188" t="inlineStr">
        <is>
          <t>subjektas, kuris: 
&lt;br&gt;pasižymi visomis toliau išvardytomis charakteristikomis: a) įsteigtas siekiant konkretaus tikslo – patenkinti bendrojo intereso poreikius, kurie nėra pramoninio ar komercinio pobūdžio; b) turi teisinį subjektiškumą ir c) didžiąja dalimi finansuojamas valstybės, regionų ar vietos valdžios institucijų ar kitų viešosios teisės reglamentuojamų subjektų lėšomis arba jo valdymas yra prižiūrimas tų institucijų ar subjektų, arba jis turi administracinį, valdymo ar priežiūros organą, kurio daugiau kaip pusę narių skiria valstybės, regionų ar vietos valdžios institucijos arba kiti viešosios teisės reglamentuojami subjektai</t>
        </is>
      </c>
      <c r="BN188" s="2" t="inlineStr">
        <is>
          <t>publisko tiesību subjekts|
publisko tiesību struktūra|
publisko tiesību reglamentēta iestāde</t>
        </is>
      </c>
      <c r="BO188" s="2" t="inlineStr">
        <is>
          <t>3|
3|
2</t>
        </is>
      </c>
      <c r="BP188" s="2" t="inlineStr">
        <is>
          <t xml:space="preserve">preferred|
|
</t>
        </is>
      </c>
      <c r="BQ188" t="inlineStr">
        <is>
          <t>Jebkura struktūra, kas nodibināta ar konkrētu mērķi sabiedrības interesēs un neveic rūpnieciskas vai komerciālas darbības, kas ir juridiska persona, un ko finansē galvenokārt valsts, reģionālas vai vietējas iestādes vai citi publisko tiesību subjekti, vai ko šie subjekti pārrauga, vai kuru vadībā, pārvaldē vai uzraudzības struktūrā vairāk nekā pusi locekļu ieceļ valsts, reģionālas vai vietējas iestādes vai citi publisko tiesību subjekti.</t>
        </is>
      </c>
      <c r="BR188" s="2" t="inlineStr">
        <is>
          <t>korp irregolat bil-liġi pubblika</t>
        </is>
      </c>
      <c r="BS188" s="2" t="inlineStr">
        <is>
          <t>3</t>
        </is>
      </c>
      <c r="BT188" s="2" t="inlineStr">
        <is>
          <t/>
        </is>
      </c>
      <c r="BU188" t="inlineStr">
        <is>
          <t>kull korp stabbilit għall-għan speċifiku li jilħaq il-bżonnijiet ta' interess pubbliku, li m'għandux karattru industrijali jew kummerċjali, li għandu personalità legali, u ffinanzjat, fil-biċċa l-kbira, mill-Istat, awtoritajiet reġjonali jew lokali, jew korpi oħra rregolati mil-liġi pubblika; jew suġġett għas-superviżjoni maniġerjali minn dawk il-korpi; jew għandu bord amministrattiv, maniġerjali jew superviżorju, li aktar minn nofs il-membri tiegħu huma appuntati mill-Istat, awtoritajiet reġjonali jew lokali, jew minn korpi oħra rregolati bil-liġi pubblika</t>
        </is>
      </c>
      <c r="BV188" s="2" t="inlineStr">
        <is>
          <t>publiekrechtelijke instelling|
publiekrechtelijk lichaam</t>
        </is>
      </c>
      <c r="BW188" s="2" t="inlineStr">
        <is>
          <t>3|
3</t>
        </is>
      </c>
      <c r="BX188" s="2" t="inlineStr">
        <is>
          <t xml:space="preserve">|
</t>
        </is>
      </c>
      <c r="BY188" t="inlineStr">
        <is>
          <t>"Onder publiekrechtelijke instelling wordt iedere instelling verstaan 
&lt;br&gt;a) die is opgericht met het specifieke doel te voorzien in behoeften van algemeen belang die niet van industriële of commerciële aard zijn, 
&lt;br&gt;b) die rechtspersoonlijkheid bezit, en 
&lt;br&gt;c) waarvan ofwel de activiteiten in hoofdzaak door de staat, de territoriale lichamen of andere publiekrechtelijke instellingen worden gefinancierd, ofwel het beheer onderworpen is aan toezicht door deze laatste, ofwel de leden van het bestuursorgaan, het leidinggevend of het toezichthoudend orgaan voor meer dan de helft door de staat, de territoriale lichamen of andere publiekrechtelijke instellingen zijn aangewezen."</t>
        </is>
      </c>
      <c r="BZ188" s="2" t="inlineStr">
        <is>
          <t>podmiot prawa publicznego</t>
        </is>
      </c>
      <c r="CA188" s="2" t="inlineStr">
        <is>
          <t>3</t>
        </is>
      </c>
      <c r="CB188" s="2" t="inlineStr">
        <is>
          <t/>
        </is>
      </c>
      <c r="CC188" t="inlineStr">
        <is>
          <t>każdy podmiot: a) ustanowiony w szczególnym celu zaspokajania potrzeb w interesie ogólnym, które nie mają charakteru przemysłowego ani handlowego; b) posiadający osobowość prawną; oraz c) finansowany w przeważającej części przez państwo, jednostki samorządu terytorialnego lub inne podmioty prawa publicznego; albo taki, którego zarząd podlega nadzorowi ze strony tych podmiotów; albo taki, w którym ponad połowa członków organu administrującego, zarządzającego lub nadzorczego została wyznaczona przez państwo, jednostki samorządu terytorialnego lub inne podmioty prawa publicznego.</t>
        </is>
      </c>
      <c r="CD188" s="2" t="inlineStr">
        <is>
          <t>organismo de direito público</t>
        </is>
      </c>
      <c r="CE188" s="2" t="inlineStr">
        <is>
          <t>3</t>
        </is>
      </c>
      <c r="CF188" s="2" t="inlineStr">
        <is>
          <t/>
        </is>
      </c>
      <c r="CG188" t="inlineStr">
        <is>
          <t>Organismo criado para ou tendo por objetivo específico satisfazer necessidades de interesse geral, sem caráter industrial ou comercial, com personalidade jurídica, maioritariamente financiado ou gerido pelo Estado, autarquias locais ou regionais ou outros.</t>
        </is>
      </c>
      <c r="CH188" s="2" t="inlineStr">
        <is>
          <t>organism public|
organism de drept public</t>
        </is>
      </c>
      <c r="CI188" s="2" t="inlineStr">
        <is>
          <t>3|
3</t>
        </is>
      </c>
      <c r="CJ188" s="2" t="inlineStr">
        <is>
          <t xml:space="preserve">|
</t>
        </is>
      </c>
      <c r="CK188" t="inlineStr">
        <is>
          <t/>
        </is>
      </c>
      <c r="CL188" s="2" t="inlineStr">
        <is>
          <t>verejnoprávna inštitúcia|
verejnoprávny subjekt|
inštitúcia, ktorá sa spravuje verejným právom|
subjekt, ktorý sa riadi verejným právom</t>
        </is>
      </c>
      <c r="CM188" s="2" t="inlineStr">
        <is>
          <t>3|
3|
3|
3</t>
        </is>
      </c>
      <c r="CN188" s="2" t="inlineStr">
        <is>
          <t xml:space="preserve">|
|
|
</t>
        </is>
      </c>
      <c r="CO188" t="inlineStr">
        <is>
          <t>právnická osoba financovaná z verejných zdrojov, ktorá plní funkcie vo verejnom záujme</t>
        </is>
      </c>
      <c r="CP188" s="2" t="inlineStr">
        <is>
          <t>oseba javnega prava</t>
        </is>
      </c>
      <c r="CQ188" s="2" t="inlineStr">
        <is>
          <t>3</t>
        </is>
      </c>
      <c r="CR188" s="2" t="inlineStr">
        <is>
          <t/>
        </is>
      </c>
      <c r="CS188" t="inlineStr">
        <is>
          <t>vsak subjekt: 
&lt;br&gt;(a) ki je ustanovljen s posebnim namenom zadovoljevanja potreb javnega interesa, in ki nima pridobitnega značaja; 
&lt;br&gt;(b) ki ima pravno osebnost; in 
&lt;br&gt;(c) ga pretežno financirajo država, regionalni ali lokalni organi ali druge osebe javnega prava; ali za katerega velja upravljalski nadzor s strani teh oseb; ali ki ima upravljavski ali nadzorni odbor, katerega več kakor polovico članov imenuje država, regionalni ali lokalni organi ali druge osebe javnega prava</t>
        </is>
      </c>
      <c r="CT188" s="2" t="inlineStr">
        <is>
          <t>offentligrättsligt organ</t>
        </is>
      </c>
      <c r="CU188" s="2" t="inlineStr">
        <is>
          <t>3</t>
        </is>
      </c>
      <c r="CV188" s="2" t="inlineStr">
        <is>
          <t/>
        </is>
      </c>
      <c r="CW188" t="inlineStr">
        <is>
          <t/>
        </is>
      </c>
    </row>
    <row r="189">
      <c r="A189" s="1" t="str">
        <f>HYPERLINK("https://iate.europa.eu/entry/result/1107724/all", "1107724")</f>
        <v>1107724</v>
      </c>
      <c r="B189" t="inlineStr">
        <is>
          <t>ENVIRONMENT;SCIENCE</t>
        </is>
      </c>
      <c r="C189" t="inlineStr">
        <is>
          <t>ENVIRONMENT|natural environment|wildlife|animal life|insect;SCIENCE|natural and applied sciences|life sciences|biology|botany</t>
        </is>
      </c>
      <c r="D189" t="inlineStr">
        <is>
          <t>yes</t>
        </is>
      </c>
      <c r="E189" t="inlineStr">
        <is>
          <t/>
        </is>
      </c>
      <c r="F189" s="2" t="inlineStr">
        <is>
          <t>опрашител</t>
        </is>
      </c>
      <c r="G189" s="2" t="inlineStr">
        <is>
          <t>3</t>
        </is>
      </c>
      <c r="H189" s="2" t="inlineStr">
        <is>
          <t/>
        </is>
      </c>
      <c r="I189" t="inlineStr">
        <is>
          <t/>
        </is>
      </c>
      <c r="J189" t="inlineStr">
        <is>
          <t/>
        </is>
      </c>
      <c r="K189" t="inlineStr">
        <is>
          <t/>
        </is>
      </c>
      <c r="L189" t="inlineStr">
        <is>
          <t/>
        </is>
      </c>
      <c r="M189" t="inlineStr">
        <is>
          <t/>
        </is>
      </c>
      <c r="N189" s="2" t="inlineStr">
        <is>
          <t>bestøvende insekt</t>
        </is>
      </c>
      <c r="O189" s="2" t="inlineStr">
        <is>
          <t>3</t>
        </is>
      </c>
      <c r="P189" s="2" t="inlineStr">
        <is>
          <t/>
        </is>
      </c>
      <c r="Q189" t="inlineStr">
        <is>
          <t/>
        </is>
      </c>
      <c r="R189" s="2" t="inlineStr">
        <is>
          <t>bestäubendes Insekt|
Bestäuberinsekt</t>
        </is>
      </c>
      <c r="S189" s="2" t="inlineStr">
        <is>
          <t>3|
1</t>
        </is>
      </c>
      <c r="T189" s="2" t="inlineStr">
        <is>
          <t xml:space="preserve">|
</t>
        </is>
      </c>
      <c r="U189" t="inlineStr">
        <is>
          <t/>
        </is>
      </c>
      <c r="V189" s="2" t="inlineStr">
        <is>
          <t>έντομο επικονιαστής</t>
        </is>
      </c>
      <c r="W189" s="2" t="inlineStr">
        <is>
          <t>3</t>
        </is>
      </c>
      <c r="X189" s="2" t="inlineStr">
        <is>
          <t/>
        </is>
      </c>
      <c r="Y189" t="inlineStr">
        <is>
          <t/>
        </is>
      </c>
      <c r="Z189" s="2" t="inlineStr">
        <is>
          <t>insect pollinator|
pollinating insect|
pollinator insect</t>
        </is>
      </c>
      <c r="AA189" s="2" t="inlineStr">
        <is>
          <t>3|
3|
3</t>
        </is>
      </c>
      <c r="AB189" s="2" t="inlineStr">
        <is>
          <t xml:space="preserve">|
|
</t>
        </is>
      </c>
      <c r="AC189" t="inlineStr">
        <is>
          <t>insect that that moves pollen from the male anther of a flower to the female stigma of a flower and thus helps to bring about fertilisation of the ovules in the flower by the male gametes from the pollen grains</t>
        </is>
      </c>
      <c r="AD189" s="2" t="inlineStr">
        <is>
          <t>insecto polinizador</t>
        </is>
      </c>
      <c r="AE189" s="2" t="inlineStr">
        <is>
          <t>3</t>
        </is>
      </c>
      <c r="AF189" s="2" t="inlineStr">
        <is>
          <t/>
        </is>
      </c>
      <c r="AG189" t="inlineStr">
        <is>
          <t/>
        </is>
      </c>
      <c r="AH189" t="inlineStr">
        <is>
          <t/>
        </is>
      </c>
      <c r="AI189" t="inlineStr">
        <is>
          <t/>
        </is>
      </c>
      <c r="AJ189" t="inlineStr">
        <is>
          <t/>
        </is>
      </c>
      <c r="AK189" t="inlineStr">
        <is>
          <t/>
        </is>
      </c>
      <c r="AL189" s="2" t="inlineStr">
        <is>
          <t>pölyttävä hyönteinen</t>
        </is>
      </c>
      <c r="AM189" s="2" t="inlineStr">
        <is>
          <t>3</t>
        </is>
      </c>
      <c r="AN189" s="2" t="inlineStr">
        <is>
          <t/>
        </is>
      </c>
      <c r="AO189" t="inlineStr">
        <is>
          <t/>
        </is>
      </c>
      <c r="AP189" s="2" t="inlineStr">
        <is>
          <t>insecte pollinisateur</t>
        </is>
      </c>
      <c r="AQ189" s="2" t="inlineStr">
        <is>
          <t>3</t>
        </is>
      </c>
      <c r="AR189" s="2" t="inlineStr">
        <is>
          <t/>
        </is>
      </c>
      <c r="AS189" t="inlineStr">
        <is>
          <t/>
        </is>
      </c>
      <c r="AT189" t="inlineStr">
        <is>
          <t/>
        </is>
      </c>
      <c r="AU189" t="inlineStr">
        <is>
          <t/>
        </is>
      </c>
      <c r="AV189" t="inlineStr">
        <is>
          <t/>
        </is>
      </c>
      <c r="AW189" t="inlineStr">
        <is>
          <t/>
        </is>
      </c>
      <c r="AX189" t="inlineStr">
        <is>
          <t/>
        </is>
      </c>
      <c r="AY189" t="inlineStr">
        <is>
          <t/>
        </is>
      </c>
      <c r="AZ189" t="inlineStr">
        <is>
          <t/>
        </is>
      </c>
      <c r="BA189" t="inlineStr">
        <is>
          <t/>
        </is>
      </c>
      <c r="BB189" t="inlineStr">
        <is>
          <t/>
        </is>
      </c>
      <c r="BC189" t="inlineStr">
        <is>
          <t/>
        </is>
      </c>
      <c r="BD189" t="inlineStr">
        <is>
          <t/>
        </is>
      </c>
      <c r="BE189" t="inlineStr">
        <is>
          <t/>
        </is>
      </c>
      <c r="BF189" s="2" t="inlineStr">
        <is>
          <t>insetto impollinatore|
insetto pronubo</t>
        </is>
      </c>
      <c r="BG189" s="2" t="inlineStr">
        <is>
          <t>3|
3</t>
        </is>
      </c>
      <c r="BH189" s="2" t="inlineStr">
        <is>
          <t xml:space="preserve">|
</t>
        </is>
      </c>
      <c r="BI189" t="inlineStr">
        <is>
          <t/>
        </is>
      </c>
      <c r="BJ189" t="inlineStr">
        <is>
          <t/>
        </is>
      </c>
      <c r="BK189" t="inlineStr">
        <is>
          <t/>
        </is>
      </c>
      <c r="BL189" t="inlineStr">
        <is>
          <t/>
        </is>
      </c>
      <c r="BM189" t="inlineStr">
        <is>
          <t/>
        </is>
      </c>
      <c r="BN189" s="2" t="inlineStr">
        <is>
          <t>apputeksnētājkukainis</t>
        </is>
      </c>
      <c r="BO189" s="2" t="inlineStr">
        <is>
          <t>3</t>
        </is>
      </c>
      <c r="BP189" s="2" t="inlineStr">
        <is>
          <t/>
        </is>
      </c>
      <c r="BQ189" t="inlineStr">
        <is>
          <t/>
        </is>
      </c>
      <c r="BR189" t="inlineStr">
        <is>
          <t/>
        </is>
      </c>
      <c r="BS189" t="inlineStr">
        <is>
          <t/>
        </is>
      </c>
      <c r="BT189" t="inlineStr">
        <is>
          <t/>
        </is>
      </c>
      <c r="BU189" t="inlineStr">
        <is>
          <t/>
        </is>
      </c>
      <c r="BV189" s="2" t="inlineStr">
        <is>
          <t>bestuivend insect</t>
        </is>
      </c>
      <c r="BW189" s="2" t="inlineStr">
        <is>
          <t>3</t>
        </is>
      </c>
      <c r="BX189" s="2" t="inlineStr">
        <is>
          <t/>
        </is>
      </c>
      <c r="BY189" t="inlineStr">
        <is>
          <t/>
        </is>
      </c>
      <c r="BZ189" t="inlineStr">
        <is>
          <t/>
        </is>
      </c>
      <c r="CA189" t="inlineStr">
        <is>
          <t/>
        </is>
      </c>
      <c r="CB189" t="inlineStr">
        <is>
          <t/>
        </is>
      </c>
      <c r="CC189" t="inlineStr">
        <is>
          <t/>
        </is>
      </c>
      <c r="CD189" s="2" t="inlineStr">
        <is>
          <t>inseto polinizador</t>
        </is>
      </c>
      <c r="CE189" s="2" t="inlineStr">
        <is>
          <t>3</t>
        </is>
      </c>
      <c r="CF189" s="2" t="inlineStr">
        <is>
          <t/>
        </is>
      </c>
      <c r="CG189" t="inlineStr">
        <is>
          <t/>
        </is>
      </c>
      <c r="CH189" s="2" t="inlineStr">
        <is>
          <t>insectă polenizatoare</t>
        </is>
      </c>
      <c r="CI189" s="2" t="inlineStr">
        <is>
          <t>3</t>
        </is>
      </c>
      <c r="CJ189" s="2" t="inlineStr">
        <is>
          <t/>
        </is>
      </c>
      <c r="CK189" t="inlineStr">
        <is>
          <t>insectă care transportă polenul de la antera unei plante la stigmatul unei plante, 
permițând fertilizarea și producerea de semințe</t>
        </is>
      </c>
      <c r="CL189" t="inlineStr">
        <is>
          <t/>
        </is>
      </c>
      <c r="CM189" t="inlineStr">
        <is>
          <t/>
        </is>
      </c>
      <c r="CN189" t="inlineStr">
        <is>
          <t/>
        </is>
      </c>
      <c r="CO189" t="inlineStr">
        <is>
          <t/>
        </is>
      </c>
      <c r="CP189" t="inlineStr">
        <is>
          <t/>
        </is>
      </c>
      <c r="CQ189" t="inlineStr">
        <is>
          <t/>
        </is>
      </c>
      <c r="CR189" t="inlineStr">
        <is>
          <t/>
        </is>
      </c>
      <c r="CS189" t="inlineStr">
        <is>
          <t/>
        </is>
      </c>
      <c r="CT189" s="2" t="inlineStr">
        <is>
          <t>pollinerande insekt|
pollinerare|
pollinatör</t>
        </is>
      </c>
      <c r="CU189" s="2" t="inlineStr">
        <is>
          <t>3|
3|
3</t>
        </is>
      </c>
      <c r="CV189" s="2" t="inlineStr">
        <is>
          <t xml:space="preserve">|
|
</t>
        </is>
      </c>
      <c r="CW189" t="inlineStr">
        <is>
          <t/>
        </is>
      </c>
    </row>
    <row r="190">
      <c r="A190" s="1" t="str">
        <f>HYPERLINK("https://iate.europa.eu/entry/result/3629890/all", "3629890")</f>
        <v>3629890</v>
      </c>
      <c r="B190" t="inlineStr">
        <is>
          <t>ENVIRONMENT</t>
        </is>
      </c>
      <c r="C190" t="inlineStr">
        <is>
          <t>ENVIRONMENT|environmental policy|environmental protection;ENVIRONMENT</t>
        </is>
      </c>
      <c r="D190" t="inlineStr">
        <is>
          <t>no</t>
        </is>
      </c>
      <c r="E190" t="inlineStr">
        <is>
          <t/>
        </is>
      </c>
      <c r="F190" s="2" t="inlineStr">
        <is>
          <t>схема на ЕС за мониторинг на опрашителите</t>
        </is>
      </c>
      <c r="G190" s="2" t="inlineStr">
        <is>
          <t>2</t>
        </is>
      </c>
      <c r="H190" s="2" t="inlineStr">
        <is>
          <t/>
        </is>
      </c>
      <c r="I190" t="inlineStr">
        <is>
          <t/>
        </is>
      </c>
      <c r="J190" s="2" t="inlineStr">
        <is>
          <t>systém EÚ na monitorovanie opeľovačov</t>
        </is>
      </c>
      <c r="K190" s="2" t="inlineStr">
        <is>
          <t>2</t>
        </is>
      </c>
      <c r="L190" s="2" t="inlineStr">
        <is>
          <t/>
        </is>
      </c>
      <c r="M190" t="inlineStr">
        <is>
          <t/>
        </is>
      </c>
      <c r="N190" t="inlineStr">
        <is>
          <t/>
        </is>
      </c>
      <c r="O190" t="inlineStr">
        <is>
          <t/>
        </is>
      </c>
      <c r="P190" t="inlineStr">
        <is>
          <t/>
        </is>
      </c>
      <c r="Q190" t="inlineStr">
        <is>
          <t/>
        </is>
      </c>
      <c r="R190" t="inlineStr">
        <is>
          <t/>
        </is>
      </c>
      <c r="S190" t="inlineStr">
        <is>
          <t/>
        </is>
      </c>
      <c r="T190" t="inlineStr">
        <is>
          <t/>
        </is>
      </c>
      <c r="U190" t="inlineStr">
        <is>
          <t/>
        </is>
      </c>
      <c r="V190" t="inlineStr">
        <is>
          <t/>
        </is>
      </c>
      <c r="W190" t="inlineStr">
        <is>
          <t/>
        </is>
      </c>
      <c r="X190" t="inlineStr">
        <is>
          <t/>
        </is>
      </c>
      <c r="Y190" t="inlineStr">
        <is>
          <t/>
        </is>
      </c>
      <c r="Z190" s="2" t="inlineStr">
        <is>
          <t>EU Pollinator Monitoring Scheme|
EUPoMS</t>
        </is>
      </c>
      <c r="AA190" s="2" t="inlineStr">
        <is>
          <t>2|
2</t>
        </is>
      </c>
      <c r="AB190" s="2" t="inlineStr">
        <is>
          <t xml:space="preserve">|
</t>
        </is>
      </c>
      <c r="AC190" t="inlineStr">
        <is>
          <t>Action 1 of the EU Pollinators Initiative; once implemented it will ensure data on the status and trends of pollinator species, as well on pollination ecosystem service</t>
        </is>
      </c>
      <c r="AD190" s="2" t="inlineStr">
        <is>
          <t>sistema de seguimiento de los polinizadores de la UE</t>
        </is>
      </c>
      <c r="AE190" s="2" t="inlineStr">
        <is>
          <t>2</t>
        </is>
      </c>
      <c r="AF190" s="2" t="inlineStr">
        <is>
          <t/>
        </is>
      </c>
      <c r="AG190" t="inlineStr">
        <is>
          <t/>
        </is>
      </c>
      <c r="AH190" t="inlineStr">
        <is>
          <t/>
        </is>
      </c>
      <c r="AI190" t="inlineStr">
        <is>
          <t/>
        </is>
      </c>
      <c r="AJ190" t="inlineStr">
        <is>
          <t/>
        </is>
      </c>
      <c r="AK190" t="inlineStr">
        <is>
          <t/>
        </is>
      </c>
      <c r="AL190" t="inlineStr">
        <is>
          <t/>
        </is>
      </c>
      <c r="AM190" t="inlineStr">
        <is>
          <t/>
        </is>
      </c>
      <c r="AN190" t="inlineStr">
        <is>
          <t/>
        </is>
      </c>
      <c r="AO190" t="inlineStr">
        <is>
          <t/>
        </is>
      </c>
      <c r="AP190" s="2" t="inlineStr">
        <is>
          <t>système de surveillance des pollinisateurs de l’UE</t>
        </is>
      </c>
      <c r="AQ190" s="2" t="inlineStr">
        <is>
          <t>2</t>
        </is>
      </c>
      <c r="AR190" s="2" t="inlineStr">
        <is>
          <t/>
        </is>
      </c>
      <c r="AS190" t="inlineStr">
        <is>
          <t/>
        </is>
      </c>
      <c r="AT190" t="inlineStr">
        <is>
          <t/>
        </is>
      </c>
      <c r="AU190" t="inlineStr">
        <is>
          <t/>
        </is>
      </c>
      <c r="AV190" t="inlineStr">
        <is>
          <t/>
        </is>
      </c>
      <c r="AW190" t="inlineStr">
        <is>
          <t/>
        </is>
      </c>
      <c r="AX190" s="2" t="inlineStr">
        <is>
          <t>program EU-a za praćenje oprašivača</t>
        </is>
      </c>
      <c r="AY190" s="2" t="inlineStr">
        <is>
          <t>2</t>
        </is>
      </c>
      <c r="AZ190" s="2" t="inlineStr">
        <is>
          <t/>
        </is>
      </c>
      <c r="BA190" t="inlineStr">
        <is>
          <t/>
        </is>
      </c>
      <c r="BB190" t="inlineStr">
        <is>
          <t/>
        </is>
      </c>
      <c r="BC190" t="inlineStr">
        <is>
          <t/>
        </is>
      </c>
      <c r="BD190" t="inlineStr">
        <is>
          <t/>
        </is>
      </c>
      <c r="BE190" t="inlineStr">
        <is>
          <t/>
        </is>
      </c>
      <c r="BF190" s="2" t="inlineStr">
        <is>
          <t>sistema di monitoraggio degli impollinatori a livello dell'UE</t>
        </is>
      </c>
      <c r="BG190" s="2" t="inlineStr">
        <is>
          <t>2</t>
        </is>
      </c>
      <c r="BH190" s="2" t="inlineStr">
        <is>
          <t/>
        </is>
      </c>
      <c r="BI190" t="inlineStr">
        <is>
          <t/>
        </is>
      </c>
      <c r="BJ190" t="inlineStr">
        <is>
          <t/>
        </is>
      </c>
      <c r="BK190" t="inlineStr">
        <is>
          <t/>
        </is>
      </c>
      <c r="BL190" t="inlineStr">
        <is>
          <t/>
        </is>
      </c>
      <c r="BM190" t="inlineStr">
        <is>
          <t/>
        </is>
      </c>
      <c r="BN190" t="inlineStr">
        <is>
          <t/>
        </is>
      </c>
      <c r="BO190" t="inlineStr">
        <is>
          <t/>
        </is>
      </c>
      <c r="BP190" t="inlineStr">
        <is>
          <t/>
        </is>
      </c>
      <c r="BQ190" t="inlineStr">
        <is>
          <t/>
        </is>
      </c>
      <c r="BR190" t="inlineStr">
        <is>
          <t/>
        </is>
      </c>
      <c r="BS190" t="inlineStr">
        <is>
          <t/>
        </is>
      </c>
      <c r="BT190" t="inlineStr">
        <is>
          <t/>
        </is>
      </c>
      <c r="BU190" t="inlineStr">
        <is>
          <t/>
        </is>
      </c>
      <c r="BV190" t="inlineStr">
        <is>
          <t/>
        </is>
      </c>
      <c r="BW190" t="inlineStr">
        <is>
          <t/>
        </is>
      </c>
      <c r="BX190" t="inlineStr">
        <is>
          <t/>
        </is>
      </c>
      <c r="BY190" t="inlineStr">
        <is>
          <t/>
        </is>
      </c>
      <c r="BZ190" s="2" t="inlineStr">
        <is>
          <t>ogólnounijny system monitorowania owadów zapylających</t>
        </is>
      </c>
      <c r="CA190" s="2" t="inlineStr">
        <is>
          <t>2</t>
        </is>
      </c>
      <c r="CB190" s="2" t="inlineStr">
        <is>
          <t/>
        </is>
      </c>
      <c r="CC190" t="inlineStr">
        <is>
          <t/>
        </is>
      </c>
      <c r="CD190" s="2" t="inlineStr">
        <is>
          <t>sistema de monitorização dos polinizadores da UE</t>
        </is>
      </c>
      <c r="CE190" s="2" t="inlineStr">
        <is>
          <t>2</t>
        </is>
      </c>
      <c r="CF190" s="2" t="inlineStr">
        <is>
          <t/>
        </is>
      </c>
      <c r="CG190" t="inlineStr">
        <is>
          <t/>
        </is>
      </c>
      <c r="CH190" s="2" t="inlineStr">
        <is>
          <t>sistem al UE de monitorizare a polenizatorilor</t>
        </is>
      </c>
      <c r="CI190" s="2" t="inlineStr">
        <is>
          <t>2</t>
        </is>
      </c>
      <c r="CJ190" s="2" t="inlineStr">
        <is>
          <t/>
        </is>
      </c>
      <c r="CK190" t="inlineStr">
        <is>
          <t/>
        </is>
      </c>
      <c r="CL190" s="2" t="inlineStr">
        <is>
          <t>systém EÚ na monitorovanie opeľovačov</t>
        </is>
      </c>
      <c r="CM190" s="2" t="inlineStr">
        <is>
          <t>2</t>
        </is>
      </c>
      <c r="CN190" s="2" t="inlineStr">
        <is>
          <t/>
        </is>
      </c>
      <c r="CO190" t="inlineStr">
        <is>
          <t/>
        </is>
      </c>
      <c r="CP190" s="2" t="inlineStr">
        <is>
          <t>program EU za spremljanje opraševalcev</t>
        </is>
      </c>
      <c r="CQ190" s="2" t="inlineStr">
        <is>
          <t>2</t>
        </is>
      </c>
      <c r="CR190" s="2" t="inlineStr">
        <is>
          <t/>
        </is>
      </c>
      <c r="CS190" t="inlineStr">
        <is>
          <t/>
        </is>
      </c>
      <c r="CT190" t="inlineStr">
        <is>
          <t/>
        </is>
      </c>
      <c r="CU190" t="inlineStr">
        <is>
          <t/>
        </is>
      </c>
      <c r="CV190" t="inlineStr">
        <is>
          <t/>
        </is>
      </c>
      <c r="CW190" t="inlineStr">
        <is>
          <t/>
        </is>
      </c>
    </row>
    <row r="191">
      <c r="A191" s="1" t="str">
        <f>HYPERLINK("https://iate.europa.eu/entry/result/3597142/all", "3597142")</f>
        <v>3597142</v>
      </c>
      <c r="B191" t="inlineStr">
        <is>
          <t>AGRICULTURE, FORESTRY AND FISHERIES;AGRI-FOODSTUFFS</t>
        </is>
      </c>
      <c r="C191" t="inlineStr">
        <is>
          <t>AGRICULTURE, FORESTRY AND FISHERIES|agricultural activity|crop production|energy crop;AGRICULTURE, FORESTRY AND FISHERIES|agricultural activity|animal nutrition|animal feedingstuffs|manufactured feedingstuffs;AGRI-FOODSTUFFS|processed agricultural produce|protein products|vegetable protein</t>
        </is>
      </c>
      <c r="D191" t="inlineStr">
        <is>
          <t>no</t>
        </is>
      </c>
      <c r="E191" t="inlineStr">
        <is>
          <t/>
        </is>
      </c>
      <c r="F191" s="2" t="inlineStr">
        <is>
          <t>намаляване на опрашителите</t>
        </is>
      </c>
      <c r="G191" s="2" t="inlineStr">
        <is>
          <t>2</t>
        </is>
      </c>
      <c r="H191" s="2" t="inlineStr">
        <is>
          <t/>
        </is>
      </c>
      <c r="I191" t="inlineStr">
        <is>
          <t/>
        </is>
      </c>
      <c r="J191" s="2" t="inlineStr">
        <is>
          <t>úbytek opylovačů</t>
        </is>
      </c>
      <c r="K191" s="2" t="inlineStr">
        <is>
          <t>2</t>
        </is>
      </c>
      <c r="L191" s="2" t="inlineStr">
        <is>
          <t/>
        </is>
      </c>
      <c r="M191" t="inlineStr">
        <is>
          <t/>
        </is>
      </c>
      <c r="N191" t="inlineStr">
        <is>
          <t/>
        </is>
      </c>
      <c r="O191" t="inlineStr">
        <is>
          <t/>
        </is>
      </c>
      <c r="P191" t="inlineStr">
        <is>
          <t/>
        </is>
      </c>
      <c r="Q191" t="inlineStr">
        <is>
          <t/>
        </is>
      </c>
      <c r="R191" s="2" t="inlineStr">
        <is>
          <t>Rückgang des Bestands an bestäubenden Insekten</t>
        </is>
      </c>
      <c r="S191" s="2" t="inlineStr">
        <is>
          <t>2</t>
        </is>
      </c>
      <c r="T191" s="2" t="inlineStr">
        <is>
          <t/>
        </is>
      </c>
      <c r="U191" t="inlineStr">
        <is>
          <t/>
        </is>
      </c>
      <c r="V191" s="2" t="inlineStr">
        <is>
          <t>αποπληθυσμός των επικονιαστών</t>
        </is>
      </c>
      <c r="W191" s="2" t="inlineStr">
        <is>
          <t>2</t>
        </is>
      </c>
      <c r="X191" s="2" t="inlineStr">
        <is>
          <t/>
        </is>
      </c>
      <c r="Y191" t="inlineStr">
        <is>
          <t/>
        </is>
      </c>
      <c r="Z191" s="2" t="inlineStr">
        <is>
          <t>pollinator decline</t>
        </is>
      </c>
      <c r="AA191" s="2" t="inlineStr">
        <is>
          <t>2</t>
        </is>
      </c>
      <c r="AB191" s="2" t="inlineStr">
        <is>
          <t/>
        </is>
      </c>
      <c r="AC191" t="inlineStr">
        <is>
          <t/>
        </is>
      </c>
      <c r="AD191" s="2" t="inlineStr">
        <is>
          <t>declive de los polinizadores</t>
        </is>
      </c>
      <c r="AE191" s="2" t="inlineStr">
        <is>
          <t>2</t>
        </is>
      </c>
      <c r="AF191" s="2" t="inlineStr">
        <is>
          <t/>
        </is>
      </c>
      <c r="AG191" t="inlineStr">
        <is>
          <t/>
        </is>
      </c>
      <c r="AH191" t="inlineStr">
        <is>
          <t/>
        </is>
      </c>
      <c r="AI191" t="inlineStr">
        <is>
          <t/>
        </is>
      </c>
      <c r="AJ191" t="inlineStr">
        <is>
          <t/>
        </is>
      </c>
      <c r="AK191" t="inlineStr">
        <is>
          <t/>
        </is>
      </c>
      <c r="AL191" t="inlineStr">
        <is>
          <t/>
        </is>
      </c>
      <c r="AM191" t="inlineStr">
        <is>
          <t/>
        </is>
      </c>
      <c r="AN191" t="inlineStr">
        <is>
          <t/>
        </is>
      </c>
      <c r="AO191" t="inlineStr">
        <is>
          <t/>
        </is>
      </c>
      <c r="AP191" s="2" t="inlineStr">
        <is>
          <t>disparition des pollinisateurs</t>
        </is>
      </c>
      <c r="AQ191" s="2" t="inlineStr">
        <is>
          <t>2</t>
        </is>
      </c>
      <c r="AR191" s="2" t="inlineStr">
        <is>
          <t/>
        </is>
      </c>
      <c r="AS191" t="inlineStr">
        <is>
          <t/>
        </is>
      </c>
      <c r="AT191" t="inlineStr">
        <is>
          <t/>
        </is>
      </c>
      <c r="AU191" t="inlineStr">
        <is>
          <t/>
        </is>
      </c>
      <c r="AV191" t="inlineStr">
        <is>
          <t/>
        </is>
      </c>
      <c r="AW191" t="inlineStr">
        <is>
          <t/>
        </is>
      </c>
      <c r="AX191" s="2" t="inlineStr">
        <is>
          <t>pogoršanje stanja oprašivača</t>
        </is>
      </c>
      <c r="AY191" s="2" t="inlineStr">
        <is>
          <t>2</t>
        </is>
      </c>
      <c r="AZ191" s="2" t="inlineStr">
        <is>
          <t/>
        </is>
      </c>
      <c r="BA191" t="inlineStr">
        <is>
          <t/>
        </is>
      </c>
      <c r="BB191" s="2" t="inlineStr">
        <is>
          <t>beporzók pusztulása</t>
        </is>
      </c>
      <c r="BC191" s="2" t="inlineStr">
        <is>
          <t>2</t>
        </is>
      </c>
      <c r="BD191" s="2" t="inlineStr">
        <is>
          <t/>
        </is>
      </c>
      <c r="BE191" t="inlineStr">
        <is>
          <t/>
        </is>
      </c>
      <c r="BF191" s="2" t="inlineStr">
        <is>
          <t>declino degli impollinatori</t>
        </is>
      </c>
      <c r="BG191" s="2" t="inlineStr">
        <is>
          <t>2</t>
        </is>
      </c>
      <c r="BH191" s="2" t="inlineStr">
        <is>
          <t/>
        </is>
      </c>
      <c r="BI191" t="inlineStr">
        <is>
          <t/>
        </is>
      </c>
      <c r="BJ191" s="2" t="inlineStr">
        <is>
          <t>apdulkintojų populiacijos mažėjimas</t>
        </is>
      </c>
      <c r="BK191" s="2" t="inlineStr">
        <is>
          <t>2</t>
        </is>
      </c>
      <c r="BL191" s="2" t="inlineStr">
        <is>
          <t/>
        </is>
      </c>
      <c r="BM191" t="inlineStr">
        <is>
          <t/>
        </is>
      </c>
      <c r="BN191" s="2" t="inlineStr">
        <is>
          <t>apputeksnētāju iznīkšana</t>
        </is>
      </c>
      <c r="BO191" s="2" t="inlineStr">
        <is>
          <t>3</t>
        </is>
      </c>
      <c r="BP191" s="2" t="inlineStr">
        <is>
          <t/>
        </is>
      </c>
      <c r="BQ191" t="inlineStr">
        <is>
          <t/>
        </is>
      </c>
      <c r="BR191" t="inlineStr">
        <is>
          <t/>
        </is>
      </c>
      <c r="BS191" t="inlineStr">
        <is>
          <t/>
        </is>
      </c>
      <c r="BT191" t="inlineStr">
        <is>
          <t/>
        </is>
      </c>
      <c r="BU191" t="inlineStr">
        <is>
          <t/>
        </is>
      </c>
      <c r="BV191" s="2" t="inlineStr">
        <is>
          <t>het verdwijnen van bestuivers</t>
        </is>
      </c>
      <c r="BW191" s="2" t="inlineStr">
        <is>
          <t>2</t>
        </is>
      </c>
      <c r="BX191" s="2" t="inlineStr">
        <is>
          <t/>
        </is>
      </c>
      <c r="BY191" t="inlineStr">
        <is>
          <t/>
        </is>
      </c>
      <c r="BZ191" s="2" t="inlineStr">
        <is>
          <t>spadek liczebności owadów zapylających</t>
        </is>
      </c>
      <c r="CA191" s="2" t="inlineStr">
        <is>
          <t>2</t>
        </is>
      </c>
      <c r="CB191" s="2" t="inlineStr">
        <is>
          <t/>
        </is>
      </c>
      <c r="CC191" t="inlineStr">
        <is>
          <t/>
        </is>
      </c>
      <c r="CD191" s="2" t="inlineStr">
        <is>
          <t>declínio dos polinizadores</t>
        </is>
      </c>
      <c r="CE191" s="2" t="inlineStr">
        <is>
          <t>2</t>
        </is>
      </c>
      <c r="CF191" s="2" t="inlineStr">
        <is>
          <t/>
        </is>
      </c>
      <c r="CG191" t="inlineStr">
        <is>
          <t/>
        </is>
      </c>
      <c r="CH191" s="2" t="inlineStr">
        <is>
          <t>scăderea populației de polenizatori</t>
        </is>
      </c>
      <c r="CI191" s="2" t="inlineStr">
        <is>
          <t>2</t>
        </is>
      </c>
      <c r="CJ191" s="2" t="inlineStr">
        <is>
          <t/>
        </is>
      </c>
      <c r="CK191" t="inlineStr">
        <is>
          <t/>
        </is>
      </c>
      <c r="CL191" s="2" t="inlineStr">
        <is>
          <t>úbytok opeľovačov</t>
        </is>
      </c>
      <c r="CM191" s="2" t="inlineStr">
        <is>
          <t>2</t>
        </is>
      </c>
      <c r="CN191" s="2" t="inlineStr">
        <is>
          <t/>
        </is>
      </c>
      <c r="CO191" t="inlineStr">
        <is>
          <t/>
        </is>
      </c>
      <c r="CP191" s="2" t="inlineStr">
        <is>
          <t>zmanjševanje števila opraševalcev</t>
        </is>
      </c>
      <c r="CQ191" s="2" t="inlineStr">
        <is>
          <t>2</t>
        </is>
      </c>
      <c r="CR191" s="2" t="inlineStr">
        <is>
          <t/>
        </is>
      </c>
      <c r="CS191" t="inlineStr">
        <is>
          <t/>
        </is>
      </c>
      <c r="CT191" t="inlineStr">
        <is>
          <t/>
        </is>
      </c>
      <c r="CU191" t="inlineStr">
        <is>
          <t/>
        </is>
      </c>
      <c r="CV191" t="inlineStr">
        <is>
          <t/>
        </is>
      </c>
      <c r="CW191" t="inlineStr">
        <is>
          <t/>
        </is>
      </c>
    </row>
    <row r="192">
      <c r="A192" s="1" t="str">
        <f>HYPERLINK("https://iate.europa.eu/entry/result/3547916/all", "3547916")</f>
        <v>3547916</v>
      </c>
      <c r="B192" t="inlineStr">
        <is>
          <t>ENVIRONMENT</t>
        </is>
      </c>
      <c r="C192" t="inlineStr">
        <is>
          <t>ENVIRONMENT|environmental policy</t>
        </is>
      </c>
      <c r="D192" t="inlineStr">
        <is>
          <t>yes</t>
        </is>
      </c>
      <c r="E192" t="inlineStr">
        <is>
          <t/>
        </is>
      </c>
      <c r="F192" s="2" t="inlineStr">
        <is>
          <t>Цел за биологичното разнообразие от Аичи</t>
        </is>
      </c>
      <c r="G192" s="2" t="inlineStr">
        <is>
          <t>2</t>
        </is>
      </c>
      <c r="H192" s="2" t="inlineStr">
        <is>
          <t/>
        </is>
      </c>
      <c r="I192" t="inlineStr">
        <is>
          <t/>
        </is>
      </c>
      <c r="J192" s="2" t="inlineStr">
        <is>
          <t>cíl z Aiči v oblasti biologické rozmanitosti|
cíl z Aiči</t>
        </is>
      </c>
      <c r="K192" s="2" t="inlineStr">
        <is>
          <t>3|
3</t>
        </is>
      </c>
      <c r="L192" s="2" t="inlineStr">
        <is>
          <t xml:space="preserve">|
</t>
        </is>
      </c>
      <c r="M192" t="inlineStr">
        <is>
          <t/>
        </is>
      </c>
      <c r="N192" t="inlineStr">
        <is>
          <t/>
        </is>
      </c>
      <c r="O192" t="inlineStr">
        <is>
          <t/>
        </is>
      </c>
      <c r="P192" t="inlineStr">
        <is>
          <t/>
        </is>
      </c>
      <c r="Q192" t="inlineStr">
        <is>
          <t/>
        </is>
      </c>
      <c r="R192" s="2" t="inlineStr">
        <is>
          <t>Biodiversitätsziel von Aichi|
Aichi-Ziel</t>
        </is>
      </c>
      <c r="S192" s="2" t="inlineStr">
        <is>
          <t>3|
3</t>
        </is>
      </c>
      <c r="T192" s="2" t="inlineStr">
        <is>
          <t xml:space="preserve">|
</t>
        </is>
      </c>
      <c r="U192" t="inlineStr">
        <is>
          <t>eines von insgesamt 20 Einzelzielen des auf der zehnten Konferenz der Vertragsparteien des Übereinkommens über die biologische Vielfalt [ &lt;a href="/entry/result/858171/all" id="ENTRY_TO_ENTRY_CONVERTER" target="_blank"&gt;IATE:858171&lt;/a&gt; ] 2010 in Nagoya in der Präfektur Aichi verabschiedeten Strategischen Plans [ &lt;a href="/entry/result/3557112/all" id="ENTRY_TO_ENTRY_CONVERTER" target="_blank"&gt;IATE:3557112&lt;/a&gt; ] für 2011-2020</t>
        </is>
      </c>
      <c r="V192" s="2" t="inlineStr">
        <is>
          <t>στόχος του Aichi|
στόχος του Aichi για τη βιοποικιλότητα</t>
        </is>
      </c>
      <c r="W192" s="2" t="inlineStr">
        <is>
          <t>3|
3</t>
        </is>
      </c>
      <c r="X192" s="2" t="inlineStr">
        <is>
          <t xml:space="preserve">|
</t>
        </is>
      </c>
      <c r="Y192" t="inlineStr">
        <is>
          <t/>
        </is>
      </c>
      <c r="Z192" s="2" t="inlineStr">
        <is>
          <t>Aichi Biodiversity Target|
Aichi Target</t>
        </is>
      </c>
      <c r="AA192" s="2" t="inlineStr">
        <is>
          <t>3|
3</t>
        </is>
      </c>
      <c r="AB192" s="2" t="inlineStr">
        <is>
          <t xml:space="preserve">|
</t>
        </is>
      </c>
      <c r="AC192" t="inlineStr">
        <is>
          <t>any of the 20 targets for 2020 which are set out in the Strategic Plan for Biodiversity [ &lt;a href="/entry/result/3557112/all" id="ENTRY_TO_ENTRY_CONVERTER" target="_blank"&gt;IATE:3557112&lt;/a&gt; ] for 2011-2020 adopted by the Conference of the Parties to the Convention on Biological Diversity [ &lt;a href="/entry/result/858171/all" id="ENTRY_TO_ENTRY_CONVERTER" target="_blank"&gt;IATE:858171&lt;/a&gt; ] at their tenth meeting in Nagoya, Aichi Prefecture, Japan in October 2010</t>
        </is>
      </c>
      <c r="AD192" s="2" t="inlineStr">
        <is>
          <t>Meta de Aichi para la Diversidad Biológica</t>
        </is>
      </c>
      <c r="AE192" s="2" t="inlineStr">
        <is>
          <t>4</t>
        </is>
      </c>
      <c r="AF192" s="2" t="inlineStr">
        <is>
          <t/>
        </is>
      </c>
      <c r="AG192" t="inlineStr">
        <is>
          <t>Cada una de las 20 metas para 2020 (organizadas en cinco objetivos estratégicos) que se establecen en el Plan Estratégico para la Diversidad Biológica 2011-2020 adoptado por la Conferencia de las Partes en el Convenio sobre la Diversidad Biológica &lt;a href="/entry/result/858171/all" id="ENTRY_TO_ENTRY_CONVERTER" target="_blank"&gt;IATE:858171&lt;/a&gt; celebrada en Nagoya (prefectura de Aichi), Japón.</t>
        </is>
      </c>
      <c r="AH192" s="2" t="inlineStr">
        <is>
          <t>Aichi bioloogilise mitmekesisuse eesmärk</t>
        </is>
      </c>
      <c r="AI192" s="2" t="inlineStr">
        <is>
          <t>3</t>
        </is>
      </c>
      <c r="AJ192" s="2" t="inlineStr">
        <is>
          <t/>
        </is>
      </c>
      <c r="AK192" t="inlineStr">
        <is>
          <t>üks 20 eesmärgist, mis seati 2020. aastaks 2010. aasta oktoobris Nagoyas (Jaapanis) toimunud 
&lt;i&gt;bioloogilise mitmekesisuse konventsiooni&lt;/i&gt; [ &lt;a href="/entry/result/858171/all" id="ENTRY_TO_ENTRY_CONVERTER" target="_blank"&gt;IATE:858171&lt;/a&gt; ] osaliste konverentsi 10. istungjärgul ajavahemikuks 2011-2020 vastu võetud 
&lt;i&gt;bioloogilise mitmekesisuse strateegilises kavas&lt;/i&gt; [ &lt;a href="/entry/result/3557112/all" id="ENTRY_TO_ENTRY_CONVERTER" target="_blank"&gt;IATE:3557112&lt;/a&gt; ]</t>
        </is>
      </c>
      <c r="AL192" s="2" t="inlineStr">
        <is>
          <t>Aichi-tavoite|
Aichin biodiversiteettitavoite</t>
        </is>
      </c>
      <c r="AM192" s="2" t="inlineStr">
        <is>
          <t>3|
3</t>
        </is>
      </c>
      <c r="AN192" s="2" t="inlineStr">
        <is>
          <t xml:space="preserve">|
</t>
        </is>
      </c>
      <c r="AO192" t="inlineStr">
        <is>
          <t>jokin 20:stä maailmanlaajuisesta vuoteen 2020 ulottuvasta tavoitteesta, jotka asetettiin biodiversiteettisopimuksen (CBD) 10. osapuolikokouksessa Aichissa Japanissa vuonna 2010. Sopimuksen 20 tavoitetta ovat osa strategista suunnitelmaa 2011–2020, johon osapuolet sitoutuivat tehostaakseen sopimuksen toimeenpanoa.</t>
        </is>
      </c>
      <c r="AP192" s="2" t="inlineStr">
        <is>
          <t>objectifs d'Aichi pour la biodiversité|
objectifs d'Aichi</t>
        </is>
      </c>
      <c r="AQ192" s="2" t="inlineStr">
        <is>
          <t>3|
3</t>
        </is>
      </c>
      <c r="AR192" s="2" t="inlineStr">
        <is>
          <t xml:space="preserve">|
</t>
        </is>
      </c>
      <c r="AS192" t="inlineStr">
        <is>
          <t>Objectifs adoptés en 2010 à Nagoya par les Parties à la Convention sur la diversité biologique dans le cadre du Plan stratégique pour la biodiversité 2011-2020. Ces objectifs, au nombre de 20, sont regroupés en 5 "buts stratégiques".</t>
        </is>
      </c>
      <c r="AT192" s="2" t="inlineStr">
        <is>
          <t>Sprioc Aichi|
Sprioc Bithéagsúlachta Aichi</t>
        </is>
      </c>
      <c r="AU192" s="2" t="inlineStr">
        <is>
          <t>3|
3</t>
        </is>
      </c>
      <c r="AV192" s="2" t="inlineStr">
        <is>
          <t xml:space="preserve">|
</t>
        </is>
      </c>
      <c r="AW192" t="inlineStr">
        <is>
          <t/>
        </is>
      </c>
      <c r="AX192" s="2" t="inlineStr">
        <is>
          <t>cilj za biološku raznolikost iz Aichija|
cilj iz Aichija</t>
        </is>
      </c>
      <c r="AY192" s="2" t="inlineStr">
        <is>
          <t>2|
3</t>
        </is>
      </c>
      <c r="AZ192" s="2" t="inlineStr">
        <is>
          <t xml:space="preserve">|
</t>
        </is>
      </c>
      <c r="BA192" t="inlineStr">
        <is>
          <t/>
        </is>
      </c>
      <c r="BB192" s="2" t="inlineStr">
        <is>
          <t>a biológiai sokféleségre vonatkozó aicsi cél|
aicsi cél</t>
        </is>
      </c>
      <c r="BC192" s="2" t="inlineStr">
        <is>
          <t>3|
3</t>
        </is>
      </c>
      <c r="BD192" s="2" t="inlineStr">
        <is>
          <t xml:space="preserve">|
</t>
        </is>
      </c>
      <c r="BE192" t="inlineStr">
        <is>
          <t>a biológiai sokféleségrevonatkozó stratégiai terv [ &lt;a href="/entry/result/3557112/all" id="ENTRY_TO_ENTRY_CONVERTER" target="_blank"&gt;IATE:3557112&lt;/a&gt; ] keretében kitűzött, a biológiai sokféleség védelmének 2020-ra kitűzött megvalósítására irányuló 20 cél egyike</t>
        </is>
      </c>
      <c r="BF192" s="2" t="inlineStr">
        <is>
          <t>obiettivo di Aichi per la biodiversità|
obiettivo di Aichi</t>
        </is>
      </c>
      <c r="BG192" s="2" t="inlineStr">
        <is>
          <t>3|
3</t>
        </is>
      </c>
      <c r="BH192" s="2" t="inlineStr">
        <is>
          <t xml:space="preserve">|
</t>
        </is>
      </c>
      <c r="BI192" t="inlineStr">
        <is>
          <t>uno dei 20 obiettivi per il 2020 stabiliti nel &lt;a href="https://iate.europa.eu/entry/result/3557112/it" target="_blank"&gt;piano strategico per la biodiversità&lt;/a&gt; per il 2011-2020 adottato dalla conferenza delle parti della &lt;a href="https://iate.europa.eu/entry/result/858171/it" target="_blank"&gt;Convenzione sulla diversità biologica &lt;/a&gt;nella loro decima riunione, tenutasi a Nagoya, Prefettura di Aichi, Giappone, dal 18 al 29 ottobre 2010</t>
        </is>
      </c>
      <c r="BJ192" s="2" t="inlineStr">
        <is>
          <t>Aičio biologinės įvairovės tikslas|
Aičio tikslas</t>
        </is>
      </c>
      <c r="BK192" s="2" t="inlineStr">
        <is>
          <t>3|
3</t>
        </is>
      </c>
      <c r="BL192" s="2" t="inlineStr">
        <is>
          <t xml:space="preserve">|
</t>
        </is>
      </c>
      <c r="BM192" t="inlineStr">
        <is>
          <t>bet kuris iš 20 tikslų, nustatytų 2011-2020 m. strateginiame biologinės įvairovės išsaugojimo plane (&lt;a href="/entry/result/3557112/all" id="ENTRY_TO_ENTRY_CONVERTER" target="_blank"&gt;IATE:3557112&lt;/a&gt; ), kuris buvo priimtas 2010 m. spalio mėn. Japonijoje įvykusiame Biologinės įvairovės konvencijos (&lt;a href="/entry/result/858171/all" id="ENTRY_TO_ENTRY_CONVERTER" target="_blank"&gt;IATE:858171&lt;/a&gt; ) šalių konferencijos 10-ame susitikime</t>
        </is>
      </c>
      <c r="BN192" s="2" t="inlineStr">
        <is>
          <t>Aiči mērķis bioloģiskās daudzveidības jomā|
Aiči mērķis</t>
        </is>
      </c>
      <c r="BO192" s="2" t="inlineStr">
        <is>
          <t>2|
3</t>
        </is>
      </c>
      <c r="BP192" s="2" t="inlineStr">
        <is>
          <t xml:space="preserve">|
</t>
        </is>
      </c>
      <c r="BQ192" t="inlineStr">
        <is>
          <t/>
        </is>
      </c>
      <c r="BR192" s="2" t="inlineStr">
        <is>
          <t>Mira tal-Bijodiversità ta' Aichi|
Mira ta' Aichi</t>
        </is>
      </c>
      <c r="BS192" s="2" t="inlineStr">
        <is>
          <t>3|
3</t>
        </is>
      </c>
      <c r="BT192" s="2" t="inlineStr">
        <is>
          <t xml:space="preserve">|
</t>
        </is>
      </c>
      <c r="BU192" t="inlineStr">
        <is>
          <t>waħda minn 20 mira għall-2020 stabbiliti fil-Pjan Strateġiku għall-Bijodiversità [ &lt;a href="/entry/result/3557112/all" id="ENTRY_TO_ENTRY_CONVERTER" target="_blank"&gt;IATE:3557112&lt;/a&gt; ] għall-2011-2020 adottat fil-Konferenza tal-Partijiet għall-Konvenzjoni dwar id-Diversità Bijoloġika [ &lt;a href="/entry/result/858171/all" id="ENTRY_TO_ENTRY_CONVERTER" target="_blank"&gt;IATE:858171&lt;/a&gt; ] fl-għaxar laqgħa tagħhom f'Nagoya, il-Ġappun, f'Ottubru 2010</t>
        </is>
      </c>
      <c r="BV192" s="2" t="inlineStr">
        <is>
          <t>Aichi-biodiversiteitsdoelen</t>
        </is>
      </c>
      <c r="BW192" s="2" t="inlineStr">
        <is>
          <t>3</t>
        </is>
      </c>
      <c r="BX192" s="2" t="inlineStr">
        <is>
          <t/>
        </is>
      </c>
      <c r="BY192" t="inlineStr">
        <is>
          <t>een reeks van 20 doelstellingen op het gebied van biodiversiteit, die in het kader van het Biodiversiteitsverdrag zijn vastgesteld tijdens CoP10 in Nagoya-Aichi (Japan)</t>
        </is>
      </c>
      <c r="BZ192" s="2" t="inlineStr">
        <is>
          <t>cel z Aichi w zakresie ochrony różnorodności biologicznej|
cel z Aichi</t>
        </is>
      </c>
      <c r="CA192" s="2" t="inlineStr">
        <is>
          <t>3|
3</t>
        </is>
      </c>
      <c r="CB192" s="2" t="inlineStr">
        <is>
          <t xml:space="preserve">|
</t>
        </is>
      </c>
      <c r="CC192" t="inlineStr">
        <is>
          <t>jeden z 20 celów ustalonych na 2020 rok w Strategicznym planie na rzecz różnorodności biologicznej [ &lt;a href="/entry/result/3557112/all" id="ENTRY_TO_ENTRY_CONVERTER" target="_blank"&gt;IATE:3557112&lt;/a&gt; ] 2011-2020 przyjętym przez Konferencję Stron Konwencji o różnorodności biologicznej [ &lt;a href="/entry/result/858171/all" id="ENTRY_TO_ENTRY_CONVERTER" target="_blank"&gt;IATE:858171&lt;/a&gt; ] na dziesiątym posiedzeniu w Nagoi (prefektura Aichi, Japonia) w październiku 2010 r.</t>
        </is>
      </c>
      <c r="CD192" s="2" t="inlineStr">
        <is>
          <t>meta de Aichi em matéria de biodiversidade</t>
        </is>
      </c>
      <c r="CE192" s="2" t="inlineStr">
        <is>
          <t>2</t>
        </is>
      </c>
      <c r="CF192" s="2" t="inlineStr">
        <is>
          <t/>
        </is>
      </c>
      <c r="CG192" t="inlineStr">
        <is>
          <t/>
        </is>
      </c>
      <c r="CH192" s="2" t="inlineStr">
        <is>
          <t>țintă de la Aichi privind biodiversitatea|
țintă de la Aichi</t>
        </is>
      </c>
      <c r="CI192" s="2" t="inlineStr">
        <is>
          <t>3|
3</t>
        </is>
      </c>
      <c r="CJ192" s="2" t="inlineStr">
        <is>
          <t xml:space="preserve">|
</t>
        </is>
      </c>
      <c r="CK192" t="inlineStr">
        <is>
          <t/>
        </is>
      </c>
      <c r="CL192" s="2" t="inlineStr">
        <is>
          <t>cieľ v oblasti biodiverzity z Aiči|
cieľ z Aiči</t>
        </is>
      </c>
      <c r="CM192" s="2" t="inlineStr">
        <is>
          <t>3|
3</t>
        </is>
      </c>
      <c r="CN192" s="2" t="inlineStr">
        <is>
          <t xml:space="preserve">|
</t>
        </is>
      </c>
      <c r="CO192" t="inlineStr">
        <is>
          <t>ktorýkoľvek z 20 cieľov vytýčených v strategickom pláne pre biodiverzitu na obdobie rokov 2011 – 2020 prijatom konferenciou zmluvných strán Dohovoru o biologickej diverzite na jej 10. zasadnutí v Nagoji (Aiči, Japonsko) v októbri 2010</t>
        </is>
      </c>
      <c r="CP192" s="2" t="inlineStr">
        <is>
          <t>aičijski cilj glede biotske raznovrstnosti</t>
        </is>
      </c>
      <c r="CQ192" s="2" t="inlineStr">
        <is>
          <t>2</t>
        </is>
      </c>
      <c r="CR192" s="2" t="inlineStr">
        <is>
          <t/>
        </is>
      </c>
      <c r="CS192" t="inlineStr">
        <is>
          <t/>
        </is>
      </c>
      <c r="CT192" s="2" t="inlineStr">
        <is>
          <t>Aichimål</t>
        </is>
      </c>
      <c r="CU192" s="2" t="inlineStr">
        <is>
          <t>3</t>
        </is>
      </c>
      <c r="CV192" s="2" t="inlineStr">
        <is>
          <t/>
        </is>
      </c>
      <c r="CW192" t="inlineStr">
        <is>
          <t/>
        </is>
      </c>
    </row>
    <row r="193">
      <c r="A193" s="1" t="str">
        <f>HYPERLINK("https://iate.europa.eu/entry/result/1594038/all", "1594038")</f>
        <v>1594038</v>
      </c>
      <c r="B193" t="inlineStr">
        <is>
          <t>AGRICULTURE, FORESTRY AND FISHERIES</t>
        </is>
      </c>
      <c r="C193" t="inlineStr">
        <is>
          <t>AGRICULTURE, FORESTRY AND FISHERIES|fisheries</t>
        </is>
      </c>
      <c r="D193" t="inlineStr">
        <is>
          <t>yes</t>
        </is>
      </c>
      <c r="E193" t="inlineStr">
        <is>
          <t/>
        </is>
      </c>
      <c r="F193" t="inlineStr">
        <is>
          <t/>
        </is>
      </c>
      <c r="G193" t="inlineStr">
        <is>
          <t/>
        </is>
      </c>
      <c r="H193" t="inlineStr">
        <is>
          <t/>
        </is>
      </c>
      <c r="I193" t="inlineStr">
        <is>
          <t/>
        </is>
      </c>
      <c r="J193" t="inlineStr">
        <is>
          <t/>
        </is>
      </c>
      <c r="K193" t="inlineStr">
        <is>
          <t/>
        </is>
      </c>
      <c r="L193" t="inlineStr">
        <is>
          <t/>
        </is>
      </c>
      <c r="M193" t="inlineStr">
        <is>
          <t/>
        </is>
      </c>
      <c r="N193" s="2" t="inlineStr">
        <is>
          <t>ungfiskeområde|
yngleplads|
yngelanlæg|
opvækstområde</t>
        </is>
      </c>
      <c r="O193" s="2" t="inlineStr">
        <is>
          <t>3|
3|
3|
3</t>
        </is>
      </c>
      <c r="P193" s="2" t="inlineStr">
        <is>
          <t xml:space="preserve">|
|
|
</t>
        </is>
      </c>
      <c r="Q193" t="inlineStr">
        <is>
          <t>Et havområde hvor en given fiskearts yngel i overvejende grad findes.; i fiskeriforstand et havområde hvor ynglen af en given fiskeart i overvejende grad findes</t>
        </is>
      </c>
      <c r="R193" s="2" t="inlineStr">
        <is>
          <t>Aufwuchsgebiet|
Jungfischgebiet</t>
        </is>
      </c>
      <c r="S193" s="2" t="inlineStr">
        <is>
          <t>3|
2</t>
        </is>
      </c>
      <c r="T193" s="2" t="inlineStr">
        <is>
          <t xml:space="preserve">|
</t>
        </is>
      </c>
      <c r="U193" t="inlineStr">
        <is>
          <t>Seegebiet, in dem sich überwiegend junge Fische aufhalten.</t>
        </is>
      </c>
      <c r="V193" s="2" t="inlineStr">
        <is>
          <t>περιοχή γόνου</t>
        </is>
      </c>
      <c r="W193" s="2" t="inlineStr">
        <is>
          <t>3</t>
        </is>
      </c>
      <c r="X193" s="2" t="inlineStr">
        <is>
          <t/>
        </is>
      </c>
      <c r="Y193" t="inlineStr">
        <is>
          <t>θαλάσσια περιοχή όπου βρίσκονται κυρίως τα νεαρά ψάρια ενός είδους</t>
        </is>
      </c>
      <c r="Z193" s="2" t="inlineStr">
        <is>
          <t>nursery|
nursery grounds|
nursery area</t>
        </is>
      </c>
      <c r="AA193" s="2" t="inlineStr">
        <is>
          <t>3|
3|
3</t>
        </is>
      </c>
      <c r="AB193" s="2" t="inlineStr">
        <is>
          <t xml:space="preserve">|
|
</t>
        </is>
      </c>
      <c r="AC193" t="inlineStr">
        <is>
          <t>area of the sea where the young of a given species of fish are predominantly to be found</t>
        </is>
      </c>
      <c r="AD193" s="2" t="inlineStr">
        <is>
          <t>criadero</t>
        </is>
      </c>
      <c r="AE193" s="2" t="inlineStr">
        <is>
          <t>3</t>
        </is>
      </c>
      <c r="AF193" s="2" t="inlineStr">
        <is>
          <t/>
        </is>
      </c>
      <c r="AG193" t="inlineStr">
        <is>
          <t>Zona del mar donde se encuentran predominantemente ejemplares jóvenes de una determinada clase de pescado.</t>
        </is>
      </c>
      <c r="AH193" s="2" t="inlineStr">
        <is>
          <t>noorkala kasvuala</t>
        </is>
      </c>
      <c r="AI193" s="2" t="inlineStr">
        <is>
          <t>3</t>
        </is>
      </c>
      <c r="AJ193" s="2" t="inlineStr">
        <is>
          <t/>
        </is>
      </c>
      <c r="AK193" t="inlineStr">
        <is>
          <t>mereala, kus enamjaolt leidub kindla liigi noorkalu</t>
        </is>
      </c>
      <c r="AL193" s="2" t="inlineStr">
        <is>
          <t>kalojen kasvualue|
kasvualue</t>
        </is>
      </c>
      <c r="AM193" s="2" t="inlineStr">
        <is>
          <t>3|
3</t>
        </is>
      </c>
      <c r="AN193" s="2" t="inlineStr">
        <is>
          <t xml:space="preserve">|
</t>
        </is>
      </c>
      <c r="AO193" t="inlineStr">
        <is>
          <t/>
        </is>
      </c>
      <c r="AP193" s="2" t="inlineStr">
        <is>
          <t>nourricerie|
zone de nourricerie</t>
        </is>
      </c>
      <c r="AQ193" s="2" t="inlineStr">
        <is>
          <t>3|
2</t>
        </is>
      </c>
      <c r="AR193" s="2" t="inlineStr">
        <is>
          <t xml:space="preserve">|
</t>
        </is>
      </c>
      <c r="AS193" t="inlineStr">
        <is>
          <t>zone dans laquelle les juvéniles d'une espèce se concentrent pour se nourrir</t>
        </is>
      </c>
      <c r="AT193" s="2" t="inlineStr">
        <is>
          <t>iasclann</t>
        </is>
      </c>
      <c r="AU193" s="2" t="inlineStr">
        <is>
          <t>3</t>
        </is>
      </c>
      <c r="AV193" s="2" t="inlineStr">
        <is>
          <t/>
        </is>
      </c>
      <c r="AW193" t="inlineStr">
        <is>
          <t/>
        </is>
      </c>
      <c r="AX193" t="inlineStr">
        <is>
          <t/>
        </is>
      </c>
      <c r="AY193" t="inlineStr">
        <is>
          <t/>
        </is>
      </c>
      <c r="AZ193" t="inlineStr">
        <is>
          <t/>
        </is>
      </c>
      <c r="BA193" t="inlineStr">
        <is>
          <t/>
        </is>
      </c>
      <c r="BB193" s="2" t="inlineStr">
        <is>
          <t>halbölcsőhely|
halbölcső</t>
        </is>
      </c>
      <c r="BC193" s="2" t="inlineStr">
        <is>
          <t>4|
4</t>
        </is>
      </c>
      <c r="BD193" s="2" t="inlineStr">
        <is>
          <t xml:space="preserve">|
</t>
        </is>
      </c>
      <c r="BE193" t="inlineStr">
        <is>
          <t>a halivadék életbenmaradásához és növekedéséhez megfelelő életkörülményeket (táplálék, búvóhely, ragadozóktól való védelem) biztosító élőhely</t>
        </is>
      </c>
      <c r="BF193" s="2" t="inlineStr">
        <is>
          <t>nursery</t>
        </is>
      </c>
      <c r="BG193" s="2" t="inlineStr">
        <is>
          <t>3</t>
        </is>
      </c>
      <c r="BH193" s="2" t="inlineStr">
        <is>
          <t/>
        </is>
      </c>
      <c r="BI193" t="inlineStr">
        <is>
          <t>Zona di mare in cui si concentrano i giovani di una determinata specie ittica.</t>
        </is>
      </c>
      <c r="BJ193" s="2" t="inlineStr">
        <is>
          <t>jauniklių augimo vieta</t>
        </is>
      </c>
      <c r="BK193" s="2" t="inlineStr">
        <is>
          <t>3</t>
        </is>
      </c>
      <c r="BL193" s="2" t="inlineStr">
        <is>
          <t/>
        </is>
      </c>
      <c r="BM193" t="inlineStr">
        <is>
          <t/>
        </is>
      </c>
      <c r="BN193" t="inlineStr">
        <is>
          <t/>
        </is>
      </c>
      <c r="BO193" t="inlineStr">
        <is>
          <t/>
        </is>
      </c>
      <c r="BP193" t="inlineStr">
        <is>
          <t/>
        </is>
      </c>
      <c r="BQ193" t="inlineStr">
        <is>
          <t/>
        </is>
      </c>
      <c r="BR193" s="2" t="inlineStr">
        <is>
          <t>nursery|
żona ta' tkabbir</t>
        </is>
      </c>
      <c r="BS193" s="2" t="inlineStr">
        <is>
          <t>3|
3</t>
        </is>
      </c>
      <c r="BT193" s="2" t="inlineStr">
        <is>
          <t xml:space="preserve">|
</t>
        </is>
      </c>
      <c r="BU193" t="inlineStr">
        <is>
          <t>għadira fejn jitrabba l-ħut</t>
        </is>
      </c>
      <c r="BV193" s="2" t="inlineStr">
        <is>
          <t>kinderkamer|
kinderkamergebied|
kweekgebied|
kraamkamer</t>
        </is>
      </c>
      <c r="BW193" s="2" t="inlineStr">
        <is>
          <t>3|
3|
2|
2</t>
        </is>
      </c>
      <c r="BX193" s="2" t="inlineStr">
        <is>
          <t xml:space="preserve">|
|
|
</t>
        </is>
      </c>
      <c r="BY193" t="inlineStr">
        <is>
          <t>Gebied in zee waar zich overwegend jonge vis ophoudt.</t>
        </is>
      </c>
      <c r="BZ193" s="2" t="inlineStr">
        <is>
          <t>obszar dojrzewania narybku</t>
        </is>
      </c>
      <c r="CA193" s="2" t="inlineStr">
        <is>
          <t>3</t>
        </is>
      </c>
      <c r="CB193" s="2" t="inlineStr">
        <is>
          <t/>
        </is>
      </c>
      <c r="CC193" t="inlineStr">
        <is>
          <t/>
        </is>
      </c>
      <c r="CD193" s="2" t="inlineStr">
        <is>
          <t>berçário</t>
        </is>
      </c>
      <c r="CE193" s="2" t="inlineStr">
        <is>
          <t>3</t>
        </is>
      </c>
      <c r="CF193" s="2" t="inlineStr">
        <is>
          <t/>
        </is>
      </c>
      <c r="CG193" t="inlineStr">
        <is>
          <t>Area onde se concentram e alimentam os exemplares juvenis de determinada espécie.</t>
        </is>
      </c>
      <c r="CH193" s="2" t="inlineStr">
        <is>
          <t>zonă de puiet|
zonă destinată puietului</t>
        </is>
      </c>
      <c r="CI193" s="2" t="inlineStr">
        <is>
          <t>3|
3</t>
        </is>
      </c>
      <c r="CJ193" s="2" t="inlineStr">
        <is>
          <t xml:space="preserve">|
</t>
        </is>
      </c>
      <c r="CK193" t="inlineStr">
        <is>
          <t>zonă acvatică în care predomină puietul unei anumite specii de pești</t>
        </is>
      </c>
      <c r="CL193" t="inlineStr">
        <is>
          <t/>
        </is>
      </c>
      <c r="CM193" t="inlineStr">
        <is>
          <t/>
        </is>
      </c>
      <c r="CN193" t="inlineStr">
        <is>
          <t/>
        </is>
      </c>
      <c r="CO193" t="inlineStr">
        <is>
          <t/>
        </is>
      </c>
      <c r="CP193" s="2" t="inlineStr">
        <is>
          <t>območje odraščanja</t>
        </is>
      </c>
      <c r="CQ193" s="2" t="inlineStr">
        <is>
          <t>3</t>
        </is>
      </c>
      <c r="CR193" s="2" t="inlineStr">
        <is>
          <t/>
        </is>
      </c>
      <c r="CS193" t="inlineStr">
        <is>
          <t>predel na morju kjer prevladujejo nedorasli osebki neke vrste</t>
        </is>
      </c>
      <c r="CT193" t="inlineStr">
        <is>
          <t/>
        </is>
      </c>
      <c r="CU193" t="inlineStr">
        <is>
          <t/>
        </is>
      </c>
      <c r="CV193" t="inlineStr">
        <is>
          <t/>
        </is>
      </c>
      <c r="CW193" t="inlineStr">
        <is>
          <t/>
        </is>
      </c>
    </row>
    <row r="194">
      <c r="A194" s="1" t="str">
        <f>HYPERLINK("https://iate.europa.eu/entry/result/45046/all", "45046")</f>
        <v>45046</v>
      </c>
      <c r="B194" t="inlineStr">
        <is>
          <t>ENVIRONMENT;AGRICULTURE, FORESTRY AND FISHERIES</t>
        </is>
      </c>
      <c r="C194" t="inlineStr">
        <is>
          <t>ENVIRONMENT;AGRICULTURE, FORESTRY AND FISHERIES;AGRICULTURE, FORESTRY AND FISHERIES|agricultural policy</t>
        </is>
      </c>
      <c r="D194" t="inlineStr">
        <is>
          <t>yes</t>
        </is>
      </c>
      <c r="E194" t="inlineStr">
        <is>
          <t/>
        </is>
      </c>
      <c r="F194" s="2" t="inlineStr">
        <is>
          <t>земеделска земя</t>
        </is>
      </c>
      <c r="G194" s="2" t="inlineStr">
        <is>
          <t>4</t>
        </is>
      </c>
      <c r="H194" s="2" t="inlineStr">
        <is>
          <t/>
        </is>
      </c>
      <c r="I194" t="inlineStr">
        <is>
          <t>земя, чието предназначение е за производство на растителна продукция и паша на добитък по начин, неувреждащ почвеното плодородие и здравето</t>
        </is>
      </c>
      <c r="J194" s="2" t="inlineStr">
        <is>
          <t>zemědělská půda</t>
        </is>
      </c>
      <c r="K194" s="2" t="inlineStr">
        <is>
          <t>3</t>
        </is>
      </c>
      <c r="L194" s="2" t="inlineStr">
        <is>
          <t/>
        </is>
      </c>
      <c r="M194" t="inlineStr">
        <is>
          <t>část povrchu země, která je využívaná k výkonu zemědělství nebo pastevectví.</t>
        </is>
      </c>
      <c r="N194" s="2" t="inlineStr">
        <is>
          <t>landbrugsjord|
landbrugsarealer</t>
        </is>
      </c>
      <c r="O194" s="2" t="inlineStr">
        <is>
          <t>3|
3</t>
        </is>
      </c>
      <c r="P194" s="2" t="inlineStr">
        <is>
          <t xml:space="preserve">|
</t>
        </is>
      </c>
      <c r="Q194" t="inlineStr">
        <is>
          <t>jord som (kan) udnyttes til landbrug</t>
        </is>
      </c>
      <c r="R194" s="2" t="inlineStr">
        <is>
          <t>landwirtschaftliche Fläche|
landwirtschaftlich genutzte Fläche|
landwirtschaftlicher Boden|
Agrarraum</t>
        </is>
      </c>
      <c r="S194" s="2" t="inlineStr">
        <is>
          <t>3|
3|
3|
3</t>
        </is>
      </c>
      <c r="T194" s="2" t="inlineStr">
        <is>
          <t xml:space="preserve">|
|
|
</t>
        </is>
      </c>
      <c r="U194" t="inlineStr">
        <is>
          <t/>
        </is>
      </c>
      <c r="V194" s="2" t="inlineStr">
        <is>
          <t>αγροτική έκταση|
γεωργική έκταση</t>
        </is>
      </c>
      <c r="W194" s="2" t="inlineStr">
        <is>
          <t>3|
3</t>
        </is>
      </c>
      <c r="X194" s="2" t="inlineStr">
        <is>
          <t xml:space="preserve">|
</t>
        </is>
      </c>
      <c r="Y194" t="inlineStr">
        <is>
          <t/>
        </is>
      </c>
      <c r="Z194" s="2" t="inlineStr">
        <is>
          <t>agricultural land|
farmland|
farm land</t>
        </is>
      </c>
      <c r="AA194" s="2" t="inlineStr">
        <is>
          <t>3|
3|
1</t>
        </is>
      </c>
      <c r="AB194" s="2" t="inlineStr">
        <is>
          <t xml:space="preserve">|
|
</t>
        </is>
      </c>
      <c r="AC194" t="inlineStr">
        <is>
          <t>land used primarily for the production of plant or animal crops, including arable agriculture, dairying, pasturage, apiaries, horticulture, floriculture, viticulture, animal husbandry and the necessary lands and structures needed for packing, processing, treating, or storing the produce</t>
        </is>
      </c>
      <c r="AD194" s="2" t="inlineStr">
        <is>
          <t>suelo agrícola|
terrenos agrícolas|
tierras agrícolas</t>
        </is>
      </c>
      <c r="AE194" s="2" t="inlineStr">
        <is>
          <t>3|
3|
3</t>
        </is>
      </c>
      <c r="AF194" s="2" t="inlineStr">
        <is>
          <t xml:space="preserve">|
|
</t>
        </is>
      </c>
      <c r="AG194" t="inlineStr">
        <is>
          <t>Porción de la tierra cultivable afectada a cultivo permanente y a pradera permanente. La tierra cultivable [ &lt;a href="/entry/result/1572742/all" id="ENTRY_TO_ENTRY_CONVERTER" target="_blank"&gt;IATE:1572742&lt;/a&gt; ] incluye aquellos terrenos afectados a cultivos temporales, los prados temporales para segar o para pasto, las tierras cultivadas como huertos comerciales o domésticos y las tierras temporalmente en barbecho.</t>
        </is>
      </c>
      <c r="AH194" s="2" t="inlineStr">
        <is>
          <t>põllumajandusmaa</t>
        </is>
      </c>
      <c r="AI194" s="2" t="inlineStr">
        <is>
          <t>3</t>
        </is>
      </c>
      <c r="AJ194" s="2" t="inlineStr">
        <is>
          <t/>
        </is>
      </c>
      <c r="AK194" t="inlineStr">
        <is>
          <t/>
        </is>
      </c>
      <c r="AL194" s="2" t="inlineStr">
        <is>
          <t>maatalousmaa|
viljelysmaa|
viljelyala|
viljelyalue</t>
        </is>
      </c>
      <c r="AM194" s="2" t="inlineStr">
        <is>
          <t>3|
3|
3|
2</t>
        </is>
      </c>
      <c r="AN194" s="2" t="inlineStr">
        <is>
          <t xml:space="preserve">|
|
|
</t>
        </is>
      </c>
      <c r="AO194" t="inlineStr">
        <is>
          <t>maatalouden harjoittamiseen käytetty maa</t>
        </is>
      </c>
      <c r="AP194" s="2" t="inlineStr">
        <is>
          <t>terres agricoles|
terrain agricole</t>
        </is>
      </c>
      <c r="AQ194" s="2" t="inlineStr">
        <is>
          <t>3|
3</t>
        </is>
      </c>
      <c r="AR194" s="2" t="inlineStr">
        <is>
          <t xml:space="preserve">|
</t>
        </is>
      </c>
      <c r="AS194" t="inlineStr">
        <is>
          <t>terres arables mises en culture, qui font l'objet de récoltes permanentes ou de pâturages permanents</t>
        </is>
      </c>
      <c r="AT194" s="2" t="inlineStr">
        <is>
          <t>talamh talmhaíochta</t>
        </is>
      </c>
      <c r="AU194" s="2" t="inlineStr">
        <is>
          <t>3</t>
        </is>
      </c>
      <c r="AV194" s="2" t="inlineStr">
        <is>
          <t/>
        </is>
      </c>
      <c r="AW194" t="inlineStr">
        <is>
          <t/>
        </is>
      </c>
      <c r="AX194" s="2" t="inlineStr">
        <is>
          <t>poljoprivredno zemljište</t>
        </is>
      </c>
      <c r="AY194" s="2" t="inlineStr">
        <is>
          <t>3</t>
        </is>
      </c>
      <c r="AZ194" s="2" t="inlineStr">
        <is>
          <t/>
        </is>
      </c>
      <c r="BA194" t="inlineStr">
        <is>
          <t/>
        </is>
      </c>
      <c r="BB194" s="2" t="inlineStr">
        <is>
          <t>mezőgazdasági földterület</t>
        </is>
      </c>
      <c r="BC194" s="2" t="inlineStr">
        <is>
          <t>3</t>
        </is>
      </c>
      <c r="BD194" s="2" t="inlineStr">
        <is>
          <t/>
        </is>
      </c>
      <c r="BE194" t="inlineStr">
        <is>
          <t>agrártevékenységre, például növénytermesztésre, állattartásra és az ezekkel kapcsolatos feldolgozásra, tárolásra kijelölt terület</t>
        </is>
      </c>
      <c r="BF194" s="2" t="inlineStr">
        <is>
          <t>terreno agricolo</t>
        </is>
      </c>
      <c r="BG194" s="2" t="inlineStr">
        <is>
          <t>3</t>
        </is>
      </c>
      <c r="BH194" s="2" t="inlineStr">
        <is>
          <t/>
        </is>
      </c>
      <c r="BI194" t="inlineStr">
        <is>
          <t>terreno utilizzato prevalentemente per la coltura, inclusi vigneti, frutteti o oliveti, ma anche per il pascolo</t>
        </is>
      </c>
      <c r="BJ194" s="2" t="inlineStr">
        <is>
          <t>žemės ūkio paskirties žemė</t>
        </is>
      </c>
      <c r="BK194" s="2" t="inlineStr">
        <is>
          <t>3</t>
        </is>
      </c>
      <c r="BL194" s="2" t="inlineStr">
        <is>
          <t/>
        </is>
      </c>
      <c r="BM194" t="inlineStr">
        <is>
          <t/>
        </is>
      </c>
      <c r="BN194" s="2" t="inlineStr">
        <is>
          <t>lauksaimniecības zeme|
lauksaimniecībā izmantojamā zeme</t>
        </is>
      </c>
      <c r="BO194" s="2" t="inlineStr">
        <is>
          <t>3|
2</t>
        </is>
      </c>
      <c r="BP194" s="2" t="inlineStr">
        <is>
          <t xml:space="preserve">|
</t>
        </is>
      </c>
      <c r="BQ194" t="inlineStr">
        <is>
          <t>zeme, ko galvenokārt izmanto augu vai dzīvnieku audzēšanai, tostarp aramzeme, augļu dārzi, pļavas, ganību zeme</t>
        </is>
      </c>
      <c r="BR194" s="2" t="inlineStr">
        <is>
          <t>raba'|
art agrikola</t>
        </is>
      </c>
      <c r="BS194" s="2" t="inlineStr">
        <is>
          <t>3|
2</t>
        </is>
      </c>
      <c r="BT194" s="2" t="inlineStr">
        <is>
          <t xml:space="preserve">|
</t>
        </is>
      </c>
      <c r="BU194" t="inlineStr">
        <is>
          <t>art użata primarjament għall-produzzjoni ta' pjanti jew għalf tal-annimali, raba' maħdum, produzzjoni tal-ħalib, mergħa, miġbħa, ortikoltura, florikultura, vitikultura, trobbija tal-annimali u l-artijiet u strutturi meħtieġa għall-ippakkjar, l-ipproċessar, it-trattament, jew il-ħażna tal-produzzjoni</t>
        </is>
      </c>
      <c r="BV194" s="2" t="inlineStr">
        <is>
          <t>landbouwgrond|
agrarische grond</t>
        </is>
      </c>
      <c r="BW194" s="2" t="inlineStr">
        <is>
          <t>3|
3</t>
        </is>
      </c>
      <c r="BX194" s="2" t="inlineStr">
        <is>
          <t xml:space="preserve">|
</t>
        </is>
      </c>
      <c r="BY194" t="inlineStr">
        <is>
          <t>voor landbouw bestemde grond</t>
        </is>
      </c>
      <c r="BZ194" s="2" t="inlineStr">
        <is>
          <t>grunty rolne</t>
        </is>
      </c>
      <c r="CA194" s="2" t="inlineStr">
        <is>
          <t>3</t>
        </is>
      </c>
      <c r="CB194" s="2" t="inlineStr">
        <is>
          <t/>
        </is>
      </c>
      <c r="CC194" t="inlineStr">
        <is>
          <t>&lt;i&gt;w polskiej ustawie o ochronie gruntów rolnych i leśnych z 3 lutego 1995 roku obejmuje:&lt;/i&gt; użytki rolne oraz grunty pod stawami rybnymi i innymi zbiornikami wodnymi, służącymi wyłącznie dla potrzeb rolnictwa, pod wchodzącymi w skład gospodarstw rolnych budynkami mieszkalnymi oraz innymi budynkami i urządzeniami służącymi wyłącznie produkcji rolniczej oraz przetwórstwu rolno-spożywczemu, parków wiejskich oraz pod zadrzewieniami i zakrzewieniami śródpolnymi, w tym również pod pasami przeciwwietrznymi i urządzeniami przeciwerozyjnymi i in.</t>
        </is>
      </c>
      <c r="CD194" s="2" t="inlineStr">
        <is>
          <t>terras agrícolas</t>
        </is>
      </c>
      <c r="CE194" s="2" t="inlineStr">
        <is>
          <t>3</t>
        </is>
      </c>
      <c r="CF194" s="2" t="inlineStr">
        <is>
          <t/>
        </is>
      </c>
      <c r="CG194" t="inlineStr">
        <is>
          <t>Terras utilizadas para o cultivo (de cereais, árvores de fruto ou vegetais) ou como prados para a pastagem animal.</t>
        </is>
      </c>
      <c r="CH194" s="2" t="inlineStr">
        <is>
          <t>teren agricol|
terenuri agricole</t>
        </is>
      </c>
      <c r="CI194" s="2" t="inlineStr">
        <is>
          <t>4|
4</t>
        </is>
      </c>
      <c r="CJ194" s="2" t="inlineStr">
        <is>
          <t xml:space="preserve">|
</t>
        </is>
      </c>
      <c r="CK194" t="inlineStr">
        <is>
          <t/>
        </is>
      </c>
      <c r="CL194" s="2" t="inlineStr">
        <is>
          <t>poľnohospodárska pôda|
poľnohospodársky pozemok|
pozemok na poľnohospodárske účely</t>
        </is>
      </c>
      <c r="CM194" s="2" t="inlineStr">
        <is>
          <t>3|
3|
3</t>
        </is>
      </c>
      <c r="CN194" s="2" t="inlineStr">
        <is>
          <t xml:space="preserve">|
|
</t>
        </is>
      </c>
      <c r="CO194" t="inlineStr">
        <is>
          <t>pozemok alebo jeho časť, ktorý je&lt;p&gt;a) poľnohospodárskou pôdou (čiže produkčne potenciálnou pôdou evidovanou v katastri nehnuteľností ako orná pôda, chmeľnice, vinice, ovocné sady, záhrady a trvalé trávne porasty),&lt;/p&gt;&lt;p&gt;b) evidovaný v katastri nehnuteľností v registri „C“ ako zastavaná plocha a nádvorie, slúžiaci na poľnohospodárske účely alebo pozemok zastavaný stavbou slúžiacou na poľnohospodárske účely, alebo&lt;/p&gt;&lt;p&gt; c) iný pozemok prenechaný na poľnohospodárske účely&lt;/p&gt;</t>
        </is>
      </c>
      <c r="CP194" s="2" t="inlineStr">
        <is>
          <t>kmetijsko zemljišče</t>
        </is>
      </c>
      <c r="CQ194" s="2" t="inlineStr">
        <is>
          <t>3</t>
        </is>
      </c>
      <c r="CR194" s="2" t="inlineStr">
        <is>
          <t/>
        </is>
      </c>
      <c r="CS194" t="inlineStr">
        <is>
          <t/>
        </is>
      </c>
      <c r="CT194" s="2" t="inlineStr">
        <is>
          <t>jordbruksmark</t>
        </is>
      </c>
      <c r="CU194" s="2" t="inlineStr">
        <is>
          <t>3</t>
        </is>
      </c>
      <c r="CV194" s="2" t="inlineStr">
        <is>
          <t/>
        </is>
      </c>
      <c r="CW194" t="inlineStr">
        <is>
          <t/>
        </is>
      </c>
    </row>
    <row r="195">
      <c r="A195" s="1" t="str">
        <f>HYPERLINK("https://iate.europa.eu/entry/result/2245378/all", "2245378")</f>
        <v>2245378</v>
      </c>
      <c r="B195" t="inlineStr">
        <is>
          <t>ENVIRONMENT</t>
        </is>
      </c>
      <c r="C195" t="inlineStr">
        <is>
          <t>ENVIRONMENT</t>
        </is>
      </c>
      <c r="D195" t="inlineStr">
        <is>
          <t>yes</t>
        </is>
      </c>
      <c r="E195" t="inlineStr">
        <is>
          <t/>
        </is>
      </c>
      <c r="F195" s="2" t="inlineStr">
        <is>
          <t>Рамкова директива за морска стратегия</t>
        </is>
      </c>
      <c r="G195" s="2" t="inlineStr">
        <is>
          <t>4</t>
        </is>
      </c>
      <c r="H195" s="2" t="inlineStr">
        <is>
          <t/>
        </is>
      </c>
      <c r="I195" t="inlineStr">
        <is>
          <t>ДИРЕКТИВА 2008/56/ЕО НА ЕВРОПЕЙСКИЯ ПАРЛАМЕНТ И НА СЪВЕТА от 17 юни 2008 година за създаване на рамка за действие на Общността в областта на политиката за морска среда</t>
        </is>
      </c>
      <c r="J195" s="2" t="inlineStr">
        <is>
          <t>rámcová směrnice o strategii pro mořské prostředí|
směrnice, kterou se stanoví rámec pro činnost Společenství v oblasti mořské environmentální politiky|
směrnice o mořském prostředí</t>
        </is>
      </c>
      <c r="K195" s="2" t="inlineStr">
        <is>
          <t>3|
3|
3</t>
        </is>
      </c>
      <c r="L195" s="2" t="inlineStr">
        <is>
          <t xml:space="preserve">|
|
</t>
        </is>
      </c>
      <c r="M195" t="inlineStr">
        <is>
          <t>právní předpis EU, který stanoví rámec opatření, jež by měly členské státy EU přijmout k zachování dobrého stavu mořského prostředí nebo k jeho dosažení nejpozději do roku 2020</t>
        </is>
      </c>
      <c r="N195" s="2" t="inlineStr">
        <is>
          <t>havstrategirammedirektivet</t>
        </is>
      </c>
      <c r="O195" s="2" t="inlineStr">
        <is>
          <t>3</t>
        </is>
      </c>
      <c r="P195" s="2" t="inlineStr">
        <is>
          <t/>
        </is>
      </c>
      <c r="Q195" t="inlineStr">
        <is>
          <t/>
        </is>
      </c>
      <c r="R195" s="2" t="inlineStr">
        <is>
          <t>Meeresstrategie-Rahmenrichtlinie|
MSRR</t>
        </is>
      </c>
      <c r="S195" s="2" t="inlineStr">
        <is>
          <t>3|
3</t>
        </is>
      </c>
      <c r="T195" s="2" t="inlineStr">
        <is>
          <t xml:space="preserve">|
</t>
        </is>
      </c>
      <c r="U195" t="inlineStr">
        <is>
          <t/>
        </is>
      </c>
      <c r="V195" s="2" t="inlineStr">
        <is>
          <t>οδηγία πλαίσιο για τη θαλάσσια στρατηγική|
οδηγία περί πλαισίου κοινοτικής δράσης στο πλαίσιο της πολιτικής για το θαλάσσιο περιβάλλον</t>
        </is>
      </c>
      <c r="W195" s="2" t="inlineStr">
        <is>
          <t>3|
3</t>
        </is>
      </c>
      <c r="X195" s="2" t="inlineStr">
        <is>
          <t xml:space="preserve">|
</t>
        </is>
      </c>
      <c r="Y195" t="inlineStr">
        <is>
          <t/>
        </is>
      </c>
      <c r="Z195" s="2" t="inlineStr">
        <is>
          <t>Marine Strategy Framework Directive|
Directive establishing a framework for community action in the field of marine environmental policy|
MSFD|
MSF Directive|
Marine Directive</t>
        </is>
      </c>
      <c r="AA195" s="2" t="inlineStr">
        <is>
          <t>4|
4|
3|
2|
3</t>
        </is>
      </c>
      <c r="AB195" s="2" t="inlineStr">
        <is>
          <t xml:space="preserve">|
|
|
|
</t>
        </is>
      </c>
      <c r="AC195" t="inlineStr">
        <is>
          <t>European Union legislative instrument aimed at achieving or maintaining a good environmental status for the marine environment by 2020 at the latest, covering aspects such as marine biodiversity policy, enshrining the ecosystem approach to the management of human activities having an impact on the marine environment, and integrating the concepts of environmental protection and sustainable use</t>
        </is>
      </c>
      <c r="AD195" s="2" t="inlineStr">
        <is>
          <t>Directiva marco sobre la estrategia marina</t>
        </is>
      </c>
      <c r="AE195" s="2" t="inlineStr">
        <is>
          <t>3</t>
        </is>
      </c>
      <c r="AF195" s="2" t="inlineStr">
        <is>
          <t/>
        </is>
      </c>
      <c r="AG195" t="inlineStr">
        <is>
          <t/>
        </is>
      </c>
      <c r="AH195" s="2" t="inlineStr">
        <is>
          <t>merestrateegia raamdirektiiv|
Euroopa Parlamendi ja nõukogu direktiiv, millega kehtestatakse ühenduse merekeskkonnapoliitika-alane tegevusraamistik</t>
        </is>
      </c>
      <c r="AI195" s="2" t="inlineStr">
        <is>
          <t>3|
3</t>
        </is>
      </c>
      <c r="AJ195" s="2" t="inlineStr">
        <is>
          <t xml:space="preserve">|
</t>
        </is>
      </c>
      <c r="AK195" t="inlineStr">
        <is>
          <t/>
        </is>
      </c>
      <c r="AL195" s="2" t="inlineStr">
        <is>
          <t>meristrategiapuitedirektiivi</t>
        </is>
      </c>
      <c r="AM195" s="2" t="inlineStr">
        <is>
          <t>3</t>
        </is>
      </c>
      <c r="AN195" s="2" t="inlineStr">
        <is>
          <t>preferred</t>
        </is>
      </c>
      <c r="AO195" t="inlineStr">
        <is>
          <t/>
        </is>
      </c>
      <c r="AP195" s="2" t="inlineStr">
        <is>
          <t>directive-cadre "stratégie pour le milieu marin"|
DCSMM</t>
        </is>
      </c>
      <c r="AQ195" s="2" t="inlineStr">
        <is>
          <t>3|
2</t>
        </is>
      </c>
      <c r="AR195" s="2" t="inlineStr">
        <is>
          <t xml:space="preserve">|
</t>
        </is>
      </c>
      <c r="AS195" t="inlineStr">
        <is>
          <t>directive mettant "en place un cadre permettant aux États membres de prendre toutes les mesures nécessaires pour réaliser ou maintenir un bon état écologique du milieu marin au plus tard en 2020"</t>
        </is>
      </c>
      <c r="AT195" s="2" t="inlineStr">
        <is>
          <t>an Treoir Réime um Straitéis Mhuirí</t>
        </is>
      </c>
      <c r="AU195" s="2" t="inlineStr">
        <is>
          <t>3</t>
        </is>
      </c>
      <c r="AV195" s="2" t="inlineStr">
        <is>
          <t/>
        </is>
      </c>
      <c r="AW195" t="inlineStr">
        <is>
          <t/>
        </is>
      </c>
      <c r="AX195" s="2" t="inlineStr">
        <is>
          <t>Okvirna direktiva o morskoj strategiji|
ODPS|
MSFD</t>
        </is>
      </c>
      <c r="AY195" s="2" t="inlineStr">
        <is>
          <t>4|
3|
3</t>
        </is>
      </c>
      <c r="AZ195" s="2" t="inlineStr">
        <is>
          <t xml:space="preserve">|
preferred|
</t>
        </is>
      </c>
      <c r="BA195" t="inlineStr">
        <is>
          <t>direktiva EU-a čiji je cilj doprinijeti usklađenosti različitih politika, sporazuma i zakonskih mjera koje imaju učinak na pomorski okoliš te osigurati integraciju brige za okoliš u te mjere</t>
        </is>
      </c>
      <c r="BB195" s="2" t="inlineStr">
        <is>
          <t>a tengervédelmi stratégiáról szóló keretirányelv|
Az Európai Parlament és a Tanács irányelve a tengeri környezetvédelmi politika területén a közösségi fellépés kereteinek meghatározásáról</t>
        </is>
      </c>
      <c r="BC195" s="2" t="inlineStr">
        <is>
          <t>4|
4</t>
        </is>
      </c>
      <c r="BD195" s="2" t="inlineStr">
        <is>
          <t xml:space="preserve">|
</t>
        </is>
      </c>
      <c r="BE195" t="inlineStr">
        <is>
          <t/>
        </is>
      </c>
      <c r="BF195" s="2" t="inlineStr">
        <is>
          <t>direttiva quadro sulla strategia per l'ambiente marino</t>
        </is>
      </c>
      <c r="BG195" s="2" t="inlineStr">
        <is>
          <t>3</t>
        </is>
      </c>
      <c r="BH195" s="2" t="inlineStr">
        <is>
          <t/>
        </is>
      </c>
      <c r="BI195" t="inlineStr">
        <is>
          <t/>
        </is>
      </c>
      <c r="BJ195" s="2" t="inlineStr">
        <is>
          <t>Jūrų strategijos pagrindų direktyva</t>
        </is>
      </c>
      <c r="BK195" s="2" t="inlineStr">
        <is>
          <t>3</t>
        </is>
      </c>
      <c r="BL195" s="2" t="inlineStr">
        <is>
          <t/>
        </is>
      </c>
      <c r="BM195" t="inlineStr">
        <is>
          <t/>
        </is>
      </c>
      <c r="BN195" s="2" t="inlineStr">
        <is>
          <t>Jūras stratēģijas pamatdirektīva</t>
        </is>
      </c>
      <c r="BO195" s="2" t="inlineStr">
        <is>
          <t>4</t>
        </is>
      </c>
      <c r="BP195" s="2" t="inlineStr">
        <is>
          <t/>
        </is>
      </c>
      <c r="BQ195" t="inlineStr">
        <is>
          <t/>
        </is>
      </c>
      <c r="BR195" s="2" t="inlineStr">
        <is>
          <t>Direttiva Kwadru dwar l-Istrateġija Marina|
Direttiva li tistabbilixxi qafas għal azzjoni komunitarja fil-qasam tal-politika tal-ambjent marin</t>
        </is>
      </c>
      <c r="BS195" s="2" t="inlineStr">
        <is>
          <t>3|
3</t>
        </is>
      </c>
      <c r="BT195" s="2" t="inlineStr">
        <is>
          <t xml:space="preserve">|
</t>
        </is>
      </c>
      <c r="BU195" t="inlineStr">
        <is>
          <t/>
        </is>
      </c>
      <c r="BV195" s="2" t="inlineStr">
        <is>
          <t>kaderrichtlijn mariene strategie</t>
        </is>
      </c>
      <c r="BW195" s="2" t="inlineStr">
        <is>
          <t>4</t>
        </is>
      </c>
      <c r="BX195" s="2" t="inlineStr">
        <is>
          <t/>
        </is>
      </c>
      <c r="BY195" t="inlineStr">
        <is>
          <t>richtlijn die "een kader [vaststelt] waarbinnen de lidstaten de nodige maartregelen nemen om uiterlijk in 2020 een goede milieutoestand van het mariene milieu te bereiken of te behouden"</t>
        </is>
      </c>
      <c r="BZ195" s="2" t="inlineStr">
        <is>
          <t>dyrektywa ramowa w sprawie strategii morskiej</t>
        </is>
      </c>
      <c r="CA195" s="2" t="inlineStr">
        <is>
          <t>2</t>
        </is>
      </c>
      <c r="CB195" s="2" t="inlineStr">
        <is>
          <t/>
        </is>
      </c>
      <c r="CC195" t="inlineStr">
        <is>
          <t/>
        </is>
      </c>
      <c r="CD195" s="2" t="inlineStr">
        <is>
          <t>Diretiva-Quadro Estratégia Marinha</t>
        </is>
      </c>
      <c r="CE195" s="2" t="inlineStr">
        <is>
          <t>3</t>
        </is>
      </c>
      <c r="CF195" s="2" t="inlineStr">
        <is>
          <t/>
        </is>
      </c>
      <c r="CG195" t="inlineStr">
        <is>
          <t/>
        </is>
      </c>
      <c r="CH195" s="2" t="inlineStr">
        <is>
          <t>Directiva-cadru „Strategia pentru mediul marin”</t>
        </is>
      </c>
      <c r="CI195" s="2" t="inlineStr">
        <is>
          <t>3</t>
        </is>
      </c>
      <c r="CJ195" s="2" t="inlineStr">
        <is>
          <t/>
        </is>
      </c>
      <c r="CK195" t="inlineStr">
        <is>
          <t/>
        </is>
      </c>
      <c r="CL195" s="2" t="inlineStr">
        <is>
          <t>rámcová smernica o morskej stratégii</t>
        </is>
      </c>
      <c r="CM195" s="2" t="inlineStr">
        <is>
          <t>3</t>
        </is>
      </c>
      <c r="CN195" s="2" t="inlineStr">
        <is>
          <t/>
        </is>
      </c>
      <c r="CO195" t="inlineStr">
        <is>
          <t>smernica, ktorou sa ustanovuje rámec, na základe ktorého členské štáty prijmú opatrenia potrebné na dosiahnutie alebo udržanie dobrého environmentálneho stavu morského prostredia najneskôr do roku 2020</t>
        </is>
      </c>
      <c r="CP195" s="2" t="inlineStr">
        <is>
          <t>okvirna direktiva o morski strategiji|
direktiva o določitvi okvira za ukrepe Skupnosti na področju politike morskega okolja</t>
        </is>
      </c>
      <c r="CQ195" s="2" t="inlineStr">
        <is>
          <t>3|
3</t>
        </is>
      </c>
      <c r="CR195" s="2" t="inlineStr">
        <is>
          <t xml:space="preserve">|
</t>
        </is>
      </c>
      <c r="CS195" t="inlineStr">
        <is>
          <t/>
        </is>
      </c>
      <c r="CT195" s="2" t="inlineStr">
        <is>
          <t>ramdirektivet om en marin strategi|
havsmiljödirektivet</t>
        </is>
      </c>
      <c r="CU195" s="2" t="inlineStr">
        <is>
          <t>3|
3</t>
        </is>
      </c>
      <c r="CV195" s="2" t="inlineStr">
        <is>
          <t xml:space="preserve">|
</t>
        </is>
      </c>
      <c r="CW195" t="inlineStr">
        <is>
          <t/>
        </is>
      </c>
    </row>
    <row r="196">
      <c r="A196" s="1" t="str">
        <f>HYPERLINK("https://iate.europa.eu/entry/result/786165/all", "786165")</f>
        <v>786165</v>
      </c>
      <c r="B196" t="inlineStr">
        <is>
          <t>INTERNATIONAL ORGANISATIONS;ENVIRONMENT</t>
        </is>
      </c>
      <c r="C196" t="inlineStr">
        <is>
          <t>INTERNATIONAL ORGANISATIONS|United Nations|UN programmes and funds|UN Environment Programme|Intergovernmental Panel on Climate Change;ENVIRONMENT|environmental policy|climate change policy;ENVIRONMENT|deterioration of the environment|degradation of the environment|climate change</t>
        </is>
      </c>
      <c r="D196" t="inlineStr">
        <is>
          <t>yes</t>
        </is>
      </c>
      <c r="E196" t="inlineStr">
        <is>
          <t/>
        </is>
      </c>
      <c r="F196" s="2" t="inlineStr">
        <is>
          <t>Междуправителствен комитет по изменението на климата|
МКИК</t>
        </is>
      </c>
      <c r="G196" s="2" t="inlineStr">
        <is>
          <t>3|
3</t>
        </is>
      </c>
      <c r="H196" s="2" t="inlineStr">
        <is>
          <t xml:space="preserve">|
</t>
        </is>
      </c>
      <c r="I196" t="inlineStr">
        <is>
          <t>комитет, създаден през 1988 г. от Световната организация по метеорология и Програмата на ООН по околната среда (ЮНЕП), който извършва задълбочени проучвания на техническата и научната литература в световен мащаб и публикува аналитични доклади, всеобщо признати като най-надеждните източници на информация относно изменението на климата, като същевременно работи и по конкретни заявки от страна на спомагателните органи на Конвенцията</t>
        </is>
      </c>
      <c r="J196" s="2" t="inlineStr">
        <is>
          <t>Mezivládní panel pro změnu klimatu|
IPCC</t>
        </is>
      </c>
      <c r="K196" s="2" t="inlineStr">
        <is>
          <t>3|
3</t>
        </is>
      </c>
      <c r="L196" s="2" t="inlineStr">
        <is>
          <t xml:space="preserve">|
</t>
        </is>
      </c>
      <c r="M196" t="inlineStr">
        <is>
          <t>seskupení vědců z celého světa zabývající se zejména poznáním podstaty změny klimatu a hodnocením jejích environmentálních a sociálních důsledků</t>
        </is>
      </c>
      <c r="N196" s="2" t="inlineStr">
        <is>
          <t>Det Mellemstatslige Panel om Klimaændringer|
IPCC|
FN's Klimapanel</t>
        </is>
      </c>
      <c r="O196" s="2" t="inlineStr">
        <is>
          <t>4|
4|
4</t>
        </is>
      </c>
      <c r="P196" s="2" t="inlineStr">
        <is>
          <t xml:space="preserve">|
|
</t>
        </is>
      </c>
      <c r="Q196" t="inlineStr">
        <is>
          <t>panel, hvis opgave er med passende mellemrum at sammenstille og vurdere den videnskabelige litteratur om klimaændringer, deres virkninger, samfundsøkonomiske aspekter samt muligheder for en tilpasning til eller afdæmpning af klimaændringer</t>
        </is>
      </c>
      <c r="R196" s="2" t="inlineStr">
        <is>
          <t>Zwischenstaatlicher Ausschuss für Klimaänderungen|
Weltklimarat|
Zwischenstaatliche Sachverständigengruppe für Klimaänderungen</t>
        </is>
      </c>
      <c r="S196" s="2" t="inlineStr">
        <is>
          <t>3|
3|
3</t>
        </is>
      </c>
      <c r="T196" s="2" t="inlineStr">
        <is>
          <t xml:space="preserve">|
|
</t>
        </is>
      </c>
      <c r="U196" t="inlineStr">
        <is>
          <t>internationales wissenschaftliches Gremium, das den aktuellen Stand der Klimaforschung zusammenträgt und politischen Entscheidungsträgern als objektive Informationsquelle über Klimaänderungen Orientierung gibt</t>
        </is>
      </c>
      <c r="V196" s="2" t="inlineStr">
        <is>
          <t>Διακυβερνητική Επιτροπή για την Κλιματική Αλλαγή</t>
        </is>
      </c>
      <c r="W196" s="2" t="inlineStr">
        <is>
          <t>4</t>
        </is>
      </c>
      <c r="X196" s="2" t="inlineStr">
        <is>
          <t/>
        </is>
      </c>
      <c r="Y196" t="inlineStr">
        <is>
          <t>επιστημονική διακυβερνητική επιτροπή που συγκροτήθηκε με αποστολή να παρέχει στους φορείς λήψης αποφάσεων και σε άλλα ενδιαφερόμενα μέρη αντικειμενικές πληροφορίες σχετικά με την κλιματική αλλαγή</t>
        </is>
      </c>
      <c r="Z196" s="2" t="inlineStr">
        <is>
          <t>Intergovernmental Panel on Climate Change|
International Panel on Climate Change|
IPCC</t>
        </is>
      </c>
      <c r="AA196" s="2" t="inlineStr">
        <is>
          <t>4|
1|
4</t>
        </is>
      </c>
      <c r="AB196" s="2" t="inlineStr">
        <is>
          <t xml:space="preserve">|
|
</t>
        </is>
      </c>
      <c r="AC196" t="inlineStr">
        <is>
          <t>scientific intergovernmental body established to provide the decision-makers and others interested in climate change with an objective source of information about climate change.</t>
        </is>
      </c>
      <c r="AD196" s="2" t="inlineStr">
        <is>
          <t>Grupo Intergubernamental de Expertos sobre el Cambio Climático|
GIECC</t>
        </is>
      </c>
      <c r="AE196" s="2" t="inlineStr">
        <is>
          <t>4|
3</t>
        </is>
      </c>
      <c r="AF196" s="2" t="inlineStr">
        <is>
          <t xml:space="preserve">|
</t>
        </is>
      </c>
      <c r="AG196" t="inlineStr">
        <is>
          <t>Órgano científico intergubernamental creado en 1988 por la &lt;a href="https://iate.europa.eu/entry/result/787720/es" target="_blank"&gt;Organización Meteorológica Mundial&lt;/a&gt; (OMM) y el &lt;a href="https://iate.europa.eu/entry/result/797104/es" target="_blank"&gt;Programa de las Naciones Unidas para el Medio Ambiente&lt;/a&gt; (PNUMA) para que proporcionase regularmente evaluaciones científicas objetivas sobre el cambio climático y sus repercusiones y propusiera opciones de adaptación y mitigación.</t>
        </is>
      </c>
      <c r="AH196" s="2" t="inlineStr">
        <is>
          <t>valitsustevaheline kliimamuutuste paneel|
valitsustevaheline kliimamuutuste eksperdirühm|
IPCC</t>
        </is>
      </c>
      <c r="AI196" s="2" t="inlineStr">
        <is>
          <t>3|
2|
3</t>
        </is>
      </c>
      <c r="AJ196" s="2" t="inlineStr">
        <is>
          <t xml:space="preserve">preferred|
|
</t>
        </is>
      </c>
      <c r="AK196" t="inlineStr">
        <is>
          <t>ÜRO loodud valitsustevaheline teadusasutus, mis tegeleb kliimamuutuste hindamisega ning mille eesmärk on anda teaduslikel alustel põhinev neutraalne ülevaade kliimamuutustest ning nende võimalikest keskkonna- ja sotsiaalmajanduslikest mõjudest, juhindudes olemasolevatest teaduslikest ja tehnilistest publikatsioonidest</t>
        </is>
      </c>
      <c r="AL196" s="2" t="inlineStr">
        <is>
          <t>hallitustenvälinen ilmastonmuutospaneeli|
hallitustenvälinen ilmastopaneeli|
IPCC</t>
        </is>
      </c>
      <c r="AM196" s="2" t="inlineStr">
        <is>
          <t>3|
3|
3</t>
        </is>
      </c>
      <c r="AN196" s="2" t="inlineStr">
        <is>
          <t xml:space="preserve">|
|
</t>
        </is>
      </c>
      <c r="AO196" t="inlineStr">
        <is>
          <t>&lt;a href="https://iate.europa.eu/entry/result/787720/fi" target="_blank"&gt;Maailman ilmatieteellisen järjestön&lt;/a&gt; ja &lt;a href="https://iate.europa.eu/entry/result/797104/fi" target="_blank"&gt;YK:n ympäristöohjelman&lt;/a&gt; yhdessä v. 1988 perustama ilmastoasiantuntijaelin</t>
        </is>
      </c>
      <c r="AP196" s="2" t="inlineStr">
        <is>
          <t>Groupe d'experts intergouvernemental sur l'évolution du climat|
GIEC</t>
        </is>
      </c>
      <c r="AQ196" s="2" t="inlineStr">
        <is>
          <t>4|
4</t>
        </is>
      </c>
      <c r="AR196" s="2" t="inlineStr">
        <is>
          <t xml:space="preserve">|
</t>
        </is>
      </c>
      <c r="AS196" t="inlineStr">
        <is>
          <t>groupe d'experts créé en 1988 par deux organismes de l'ONU, l'Organisation météorologique mondiale et le Programme des Nations Unies pour l'environnement, et dont le rôle est d'analyser les nombreuses études menées sur le changement climatique et d'identifier les résultats les plus fiables tout en relevant les fortes incertitudes</t>
        </is>
      </c>
      <c r="AT196" s="2" t="inlineStr">
        <is>
          <t>an Painéal Idir-Rialtasach ar an Athrú Aeráide|
IPCC</t>
        </is>
      </c>
      <c r="AU196" s="2" t="inlineStr">
        <is>
          <t>3|
3</t>
        </is>
      </c>
      <c r="AV196" s="2" t="inlineStr">
        <is>
          <t xml:space="preserve">|
</t>
        </is>
      </c>
      <c r="AW196" t="inlineStr">
        <is>
          <t/>
        </is>
      </c>
      <c r="AX196" s="2" t="inlineStr">
        <is>
          <t>Međuvladin panel o klimatskim promjenama</t>
        </is>
      </c>
      <c r="AY196" s="2" t="inlineStr">
        <is>
          <t>3</t>
        </is>
      </c>
      <c r="AZ196" s="2" t="inlineStr">
        <is>
          <t/>
        </is>
      </c>
      <c r="BA196" t="inlineStr">
        <is>
          <t/>
        </is>
      </c>
      <c r="BB196" s="2" t="inlineStr">
        <is>
          <t>Éghajlatváltozási Kormányközi Testület|
IPCC</t>
        </is>
      </c>
      <c r="BC196" s="2" t="inlineStr">
        <is>
          <t>3|
3</t>
        </is>
      </c>
      <c r="BD196" s="2" t="inlineStr">
        <is>
          <t xml:space="preserve">|
</t>
        </is>
      </c>
      <c r="BE196" t="inlineStr">
        <is>
          <t>1988-ban a Meteorológiai Világszervezet és az Egyesült Nemzetek Környezetvédelmi Programja által közösen létrehozott, éghajlatváltozással foglalkozó kormányközi testület</t>
        </is>
      </c>
      <c r="BF196" s="2" t="inlineStr">
        <is>
          <t>IPCC|
Gruppo intergovernativo di esperti sul cambiamento climatico</t>
        </is>
      </c>
      <c r="BG196" s="2" t="inlineStr">
        <is>
          <t>4|
3</t>
        </is>
      </c>
      <c r="BH196" s="2" t="inlineStr">
        <is>
          <t xml:space="preserve">|
</t>
        </is>
      </c>
      <c r="BI196" t="inlineStr">
        <is>
          <t>organismo intergovernativo per la valutazione dei cambiamenti climatici, chiamato a esaminare e valutare le più recenti informazioni scientifiche, tecniche e socio-economiche prodotte in tutto il mondo, e importanti per la comprensione dei cambiamenti climatici</t>
        </is>
      </c>
      <c r="BJ196" s="2" t="inlineStr">
        <is>
          <t>Tarpvyriausybinė klimato kaitos komisija|
IPCC</t>
        </is>
      </c>
      <c r="BK196" s="2" t="inlineStr">
        <is>
          <t>3|
3</t>
        </is>
      </c>
      <c r="BL196" s="2" t="inlineStr">
        <is>
          <t xml:space="preserve">|
</t>
        </is>
      </c>
      <c r="BM196" t="inlineStr">
        <is>
          <t/>
        </is>
      </c>
      <c r="BN196" s="2" t="inlineStr">
        <is>
          <t>Klimata pārmaiņu starpvaldību padome|
&lt;i&gt;IPCC&lt;/i&gt;</t>
        </is>
      </c>
      <c r="BO196" s="2" t="inlineStr">
        <is>
          <t>3|
2</t>
        </is>
      </c>
      <c r="BP196" s="2" t="inlineStr">
        <is>
          <t xml:space="preserve">|
</t>
        </is>
      </c>
      <c r="BQ196" t="inlineStr">
        <is>
          <t>starptautiska zinātniska struktūra, kas izveidota, lai lēmumu pieņēmējiem un citām ieinteresētām personām sniegtu objektīvu informāciju par klimata pārmaiņu jautājumiem</t>
        </is>
      </c>
      <c r="BR196" s="2" t="inlineStr">
        <is>
          <t>Grupp Intergovernattiv ta' Esperti dwar it-Tibdil fil-Klima|
IPCC</t>
        </is>
      </c>
      <c r="BS196" s="2" t="inlineStr">
        <is>
          <t>3|
3</t>
        </is>
      </c>
      <c r="BT196" s="2" t="inlineStr">
        <is>
          <t xml:space="preserve">|
</t>
        </is>
      </c>
      <c r="BU196" t="inlineStr">
        <is>
          <t>korp xjentifiku intergovernattiv stabbilit biex jipprovdi lil min jieħu d-deċiżjonijiet u lil oħrajn li huma interessati fit-tibdil fil-klima, sors objettiv ta' informazzjoni dwar it-tibdil fil-klima</t>
        </is>
      </c>
      <c r="BV196" s="2" t="inlineStr">
        <is>
          <t>Intergouvernementele Werkgroep inzake klimaatverandering|
IPCC|
Intergouvernementeel Panel over klimaatverandering</t>
        </is>
      </c>
      <c r="BW196" s="2" t="inlineStr">
        <is>
          <t>3|
3|
3</t>
        </is>
      </c>
      <c r="BX196" s="2" t="inlineStr">
        <is>
          <t xml:space="preserve">preferred|
|
</t>
        </is>
      </c>
      <c r="BY196" t="inlineStr">
        <is>
          <t>intergouvernementele wetenschappelijke organisatie die is opgericht door de Wereld Meteorologische Organisatie (WMO) en het Milieuprogramma van de VN. Doel is beleidsmakers informatie te verstrekken. De IPCC doet zelf geen onderzoek, maar evalueert alleen de vakliteratuur over de laatste stand van de techniek.</t>
        </is>
      </c>
      <c r="BZ196" s="2" t="inlineStr">
        <is>
          <t>Międzyrządowy Zespół ds. Zmian Klimatu|
IPCC</t>
        </is>
      </c>
      <c r="CA196" s="2" t="inlineStr">
        <is>
          <t>3|
3</t>
        </is>
      </c>
      <c r="CB196" s="2" t="inlineStr">
        <is>
          <t xml:space="preserve">|
</t>
        </is>
      </c>
      <c r="CC196" t="inlineStr">
        <is>
          <t>instytucja założona w 1988 przez dwie organizacje Narodów Zjednoczonych - Światową Organizację Meteorologiczną (WMO) oraz United Nations Environment Programme (UNEP) w celu oceny ryzyka związanego z wpływem działalności ludzi na zmianę klimatu</t>
        </is>
      </c>
      <c r="CD196" s="2" t="inlineStr">
        <is>
          <t>Painel Intergovernamental sobre as Alterações Climáticas|
PIAC</t>
        </is>
      </c>
      <c r="CE196" s="2" t="inlineStr">
        <is>
          <t>3|
3</t>
        </is>
      </c>
      <c r="CF196" s="2" t="inlineStr">
        <is>
          <t xml:space="preserve">|
</t>
        </is>
      </c>
      <c r="CG196" t="inlineStr">
        <is>
          <t>Organismo intergovernamental criado em 1988 sob os auspícios da Organização Meteorológica Mundial (OMM) e do Programa das Nações Unidas para o Ambiente (PNUA), constituído por três Grupos de Trabalho e uma "Task Force", e que tem por principal finalidade avaliar de forma objectiva e aberta a informação científica, técnica e socioeconómica pertinente para compreender as premissas científicas do risco proveniente das alterações climáticas induzidas pela acção humana, o seu impacto potencial e as opções que se oferecem para lhes fazer face e as atenuar. A sua actividade traduz-se, em particular, na publicação de relatórios periódicos sobre o estado dos conhecimentos atinentes às alterações climáticas.</t>
        </is>
      </c>
      <c r="CH196" s="2" t="inlineStr">
        <is>
          <t>Grupul interguvernamental privind schimbările climatice|
IPCC</t>
        </is>
      </c>
      <c r="CI196" s="2" t="inlineStr">
        <is>
          <t>4|
4</t>
        </is>
      </c>
      <c r="CJ196" s="2" t="inlineStr">
        <is>
          <t xml:space="preserve">|
</t>
        </is>
      </c>
      <c r="CK196" t="inlineStr">
        <is>
          <t>organism internațional înființat în anul 1988 de către Organizația Mondială de Meteorologie și Programul Națiunilor Unite pentru Mediu, format din experți în domeniul schimbărilor climatice, care publică rapoarte periodice de evaluare recunoscute la nivel mondial ca fiind cele mai credibile surse de informare existente în domeniul schimbărilor climatice</t>
        </is>
      </c>
      <c r="CL196" s="2" t="inlineStr">
        <is>
          <t>Medzivládny panel o zmene klímy|
IPCC</t>
        </is>
      </c>
      <c r="CM196" s="2" t="inlineStr">
        <is>
          <t>3|
3</t>
        </is>
      </c>
      <c r="CN196" s="2" t="inlineStr">
        <is>
          <t xml:space="preserve">|
</t>
        </is>
      </c>
      <c r="CO196" t="inlineStr">
        <is>
          <t>vedecký orgán založený v roku 1988 Svetovou meteorologickou organizáciou spolu s Programom Organizácie Spojených národov pre životné prostredie, ktorého úlohou je vyhodnocovať informácie vedeckého, technického a socioekonomického charakteru s cieľom lepšie pochopiť vedecký základ rizika klimatickej zmeny spôsobenej človekom</t>
        </is>
      </c>
      <c r="CP196" s="2" t="inlineStr">
        <is>
          <t>Medvladni panel za podnebne spremembe|
IPCC</t>
        </is>
      </c>
      <c r="CQ196" s="2" t="inlineStr">
        <is>
          <t>3|
3</t>
        </is>
      </c>
      <c r="CR196" s="2" t="inlineStr">
        <is>
          <t xml:space="preserve">|
</t>
        </is>
      </c>
      <c r="CS196" t="inlineStr">
        <is>
          <t>vodilno svetovno telo za oceno podnebnih sprememb, ki sta ga leta 1989 ustanovila &lt;b&gt;Program ZN za okolje&lt;/b&gt; (United Nations Environment Programme, UNEP) [ &lt;a href="/entry/result/797104/all" id="ENTRY_TO_ENTRY_CONVERTER" target="_blank"&gt;IATE:797104&lt;/a&gt; ] in &lt;b&gt;Svetovna meteorološka organizacija&lt;/b&gt; (World Meteorological Organization, WMO) [ &lt;a href="/entry/result/787720/all" id="ENTRY_TO_ENTRY_CONVERTER" target="_blank"&gt;IATE:787720&lt;/a&gt; ] z nalogo zagotavljanja jasnih znanstvenih pogledov na podnebne spremembe in na njihove možne družbeno-gospodarske posledice</t>
        </is>
      </c>
      <c r="CT196" s="2" t="inlineStr">
        <is>
          <t>Mellanstatliga panelen för klimatförändringar|
FN:s klimatpanel|
IPCC</t>
        </is>
      </c>
      <c r="CU196" s="2" t="inlineStr">
        <is>
          <t>3|
3|
3</t>
        </is>
      </c>
      <c r="CV196" s="2" t="inlineStr">
        <is>
          <t xml:space="preserve">|
|
</t>
        </is>
      </c>
      <c r="CW196" t="inlineStr">
        <is>
          <t/>
        </is>
      </c>
    </row>
    <row r="197">
      <c r="A197" s="1" t="str">
        <f>HYPERLINK("https://iate.europa.eu/entry/result/915003/all", "915003")</f>
        <v>915003</v>
      </c>
      <c r="B197" t="inlineStr">
        <is>
          <t>SCIENCE;INTERNATIONAL ORGANISATIONS;ENVIRONMENT</t>
        </is>
      </c>
      <c r="C197" t="inlineStr">
        <is>
          <t>SCIENCE|natural and applied sciences|life sciences;INTERNATIONAL ORGANISATIONS|world organisations|world organisation;SCIENCE|natural and applied sciences;ENVIRONMENT|natural environment|wildlife;ENVIRONMENT|natural environment|physical environment;ENVIRONMENT|natural environment|physical environment|biosphere|biodiversity</t>
        </is>
      </c>
      <c r="D197" t="inlineStr">
        <is>
          <t>yes</t>
        </is>
      </c>
      <c r="E197" t="inlineStr">
        <is>
          <t/>
        </is>
      </c>
      <c r="F197" t="inlineStr">
        <is>
          <t/>
        </is>
      </c>
      <c r="G197" t="inlineStr">
        <is>
          <t/>
        </is>
      </c>
      <c r="H197" t="inlineStr">
        <is>
          <t/>
        </is>
      </c>
      <c r="I197" t="inlineStr">
        <is>
          <t/>
        </is>
      </c>
      <c r="J197" t="inlineStr">
        <is>
          <t/>
        </is>
      </c>
      <c r="K197" t="inlineStr">
        <is>
          <t/>
        </is>
      </c>
      <c r="L197" t="inlineStr">
        <is>
          <t/>
        </is>
      </c>
      <c r="M197" t="inlineStr">
        <is>
          <t/>
        </is>
      </c>
      <c r="N197" s="2" t="inlineStr">
        <is>
          <t>Global Biodiversity Information Facility|
GBIF</t>
        </is>
      </c>
      <c r="O197" s="2" t="inlineStr">
        <is>
          <t>4|
4</t>
        </is>
      </c>
      <c r="P197" s="2" t="inlineStr">
        <is>
          <t xml:space="preserve">|
</t>
        </is>
      </c>
      <c r="Q197" t="inlineStr">
        <is>
          <t>"Global Biodiversity Information Facility (GBIF) er et storstilet internationalt forskningsprogram der via internettet skal skaffe let adgang til de enorme mængder af informationer om Jordens levende organismer: dyr, planter, svampe, mikroorganismer, kort sagt: biodiversitet. GBIF blev etableret på et møde i København 2.-3. dec. 2000. Formålet med GBIF er at lette adgangen til de enorme mængder af oplysninger om biodiversitet der findes rundt omkring i verden, det være sig i form af bøger, elektroniske databaser el. museumssamlinger. GBIF vil gøre det muligt, via internettet, at indsamle og sammenkoble de forskellige typer information, med et samlet register over navnene på alle verdens beskrevne arter af levende organismer som rygrad."</t>
        </is>
      </c>
      <c r="R197" s="2" t="inlineStr">
        <is>
          <t>Globales Zentrum für Informationen über die biologische Vielfalt|
GBIF</t>
        </is>
      </c>
      <c r="S197" s="2" t="inlineStr">
        <is>
          <t>2|
2</t>
        </is>
      </c>
      <c r="T197" s="2" t="inlineStr">
        <is>
          <t xml:space="preserve">|
</t>
        </is>
      </c>
      <c r="U197" t="inlineStr">
        <is>
          <t/>
        </is>
      </c>
      <c r="V197" t="inlineStr">
        <is>
          <t/>
        </is>
      </c>
      <c r="W197" t="inlineStr">
        <is>
          <t/>
        </is>
      </c>
      <c r="X197" t="inlineStr">
        <is>
          <t/>
        </is>
      </c>
      <c r="Y197" t="inlineStr">
        <is>
          <t/>
        </is>
      </c>
      <c r="Z197" s="2" t="inlineStr">
        <is>
          <t>Global Biodiversity Information Facility|
GBIF</t>
        </is>
      </c>
      <c r="AA197" s="2" t="inlineStr">
        <is>
          <t>1|
1</t>
        </is>
      </c>
      <c r="AB197" s="2" t="inlineStr">
        <is>
          <t xml:space="preserve">|
</t>
        </is>
      </c>
      <c r="AC197" t="inlineStr">
        <is>
          <t/>
        </is>
      </c>
      <c r="AD197" s="2" t="inlineStr">
        <is>
          <t>Servicio Mundial de Información sobre Biodiversidad|
GBIF</t>
        </is>
      </c>
      <c r="AE197" s="2" t="inlineStr">
        <is>
          <t>2|
2</t>
        </is>
      </c>
      <c r="AF197" s="2" t="inlineStr">
        <is>
          <t xml:space="preserve">|
</t>
        </is>
      </c>
      <c r="AG197" t="inlineStr">
        <is>
          <t>Red de bases de datos e instrumentos de tecnología de la información cuya finalidad es promover la recopilación, normalización, digitalización y difusión a nivel mundial de datos sobre biodiversidad.</t>
        </is>
      </c>
      <c r="AH197" t="inlineStr">
        <is>
          <t/>
        </is>
      </c>
      <c r="AI197" t="inlineStr">
        <is>
          <t/>
        </is>
      </c>
      <c r="AJ197" t="inlineStr">
        <is>
          <t/>
        </is>
      </c>
      <c r="AK197" t="inlineStr">
        <is>
          <t/>
        </is>
      </c>
      <c r="AL197" s="2" t="inlineStr">
        <is>
          <t>GBIF-hanke</t>
        </is>
      </c>
      <c r="AM197" s="2" t="inlineStr">
        <is>
          <t>2</t>
        </is>
      </c>
      <c r="AN197" s="2" t="inlineStr">
        <is>
          <t/>
        </is>
      </c>
      <c r="AO197" t="inlineStr">
        <is>
          <t>GBIF-hanke on OECD:n Megascience-ohjelmaan hyväksytty kansainvälinen tiedeohjelma, jonka puitteissa luodaan kansainvälinen biodiversiteettiaineistoja (lajitiedot, DNA-data, paikkatietojärjestelmät, kaukokartoitus) käsittelevä organisaatio</t>
        </is>
      </c>
      <c r="AP197" s="2" t="inlineStr">
        <is>
          <t>Centre d'information mondial sur la biodiversité|
GBIF|
Réseau global d'information sur la biodiversité</t>
        </is>
      </c>
      <c r="AQ197" s="2" t="inlineStr">
        <is>
          <t>3|
3|
1</t>
        </is>
      </c>
      <c r="AR197" s="2" t="inlineStr">
        <is>
          <t xml:space="preserve">|
|
</t>
        </is>
      </c>
      <c r="AS197" t="inlineStr">
        <is>
          <t/>
        </is>
      </c>
      <c r="AT197" t="inlineStr">
        <is>
          <t/>
        </is>
      </c>
      <c r="AU197" t="inlineStr">
        <is>
          <t/>
        </is>
      </c>
      <c r="AV197" t="inlineStr">
        <is>
          <t/>
        </is>
      </c>
      <c r="AW197" t="inlineStr">
        <is>
          <t/>
        </is>
      </c>
      <c r="AX197" t="inlineStr">
        <is>
          <t/>
        </is>
      </c>
      <c r="AY197" t="inlineStr">
        <is>
          <t/>
        </is>
      </c>
      <c r="AZ197" t="inlineStr">
        <is>
          <t/>
        </is>
      </c>
      <c r="BA197" t="inlineStr">
        <is>
          <t/>
        </is>
      </c>
      <c r="BB197" t="inlineStr">
        <is>
          <t/>
        </is>
      </c>
      <c r="BC197" t="inlineStr">
        <is>
          <t/>
        </is>
      </c>
      <c r="BD197" t="inlineStr">
        <is>
          <t/>
        </is>
      </c>
      <c r="BE197" t="inlineStr">
        <is>
          <t/>
        </is>
      </c>
      <c r="BF197" s="2" t="inlineStr">
        <is>
          <t>Centro mondiale per l'informazione sulla biodiversità|
GBIF</t>
        </is>
      </c>
      <c r="BG197" s="2" t="inlineStr">
        <is>
          <t>2|
2</t>
        </is>
      </c>
      <c r="BH197" s="2" t="inlineStr">
        <is>
          <t xml:space="preserve">|
</t>
        </is>
      </c>
      <c r="BI197" t="inlineStr">
        <is>
          <t/>
        </is>
      </c>
      <c r="BJ197" t="inlineStr">
        <is>
          <t/>
        </is>
      </c>
      <c r="BK197" t="inlineStr">
        <is>
          <t/>
        </is>
      </c>
      <c r="BL197" t="inlineStr">
        <is>
          <t/>
        </is>
      </c>
      <c r="BM197" t="inlineStr">
        <is>
          <t/>
        </is>
      </c>
      <c r="BN197" t="inlineStr">
        <is>
          <t/>
        </is>
      </c>
      <c r="BO197" t="inlineStr">
        <is>
          <t/>
        </is>
      </c>
      <c r="BP197" t="inlineStr">
        <is>
          <t/>
        </is>
      </c>
      <c r="BQ197" t="inlineStr">
        <is>
          <t/>
        </is>
      </c>
      <c r="BR197" t="inlineStr">
        <is>
          <t/>
        </is>
      </c>
      <c r="BS197" t="inlineStr">
        <is>
          <t/>
        </is>
      </c>
      <c r="BT197" t="inlineStr">
        <is>
          <t/>
        </is>
      </c>
      <c r="BU197" t="inlineStr">
        <is>
          <t/>
        </is>
      </c>
      <c r="BV197" s="2" t="inlineStr">
        <is>
          <t>Global Biodiversity Information Facility|
GBIF</t>
        </is>
      </c>
      <c r="BW197" s="2" t="inlineStr">
        <is>
          <t>3|
3</t>
        </is>
      </c>
      <c r="BX197" s="2" t="inlineStr">
        <is>
          <t xml:space="preserve">|
</t>
        </is>
      </c>
      <c r="BY197" t="inlineStr">
        <is>
          <t>afspraken tussen 29 landen en 25 organisaties over een wereldwijd toegankelijke database voor biodiversiteitsgegevens (variatie aan levende organismen en ecologische complexen)</t>
        </is>
      </c>
      <c r="BZ197" t="inlineStr">
        <is>
          <t/>
        </is>
      </c>
      <c r="CA197" t="inlineStr">
        <is>
          <t/>
        </is>
      </c>
      <c r="CB197" t="inlineStr">
        <is>
          <t/>
        </is>
      </c>
      <c r="CC197" t="inlineStr">
        <is>
          <t/>
        </is>
      </c>
      <c r="CD197" s="2" t="inlineStr">
        <is>
          <t>Centro Mundial de Informação sobre a Biodiversidade|
GBIF</t>
        </is>
      </c>
      <c r="CE197" s="2" t="inlineStr">
        <is>
          <t>2|
2</t>
        </is>
      </c>
      <c r="CF197" s="2" t="inlineStr">
        <is>
          <t xml:space="preserve">|
</t>
        </is>
      </c>
      <c r="CG197" t="inlineStr">
        <is>
          <t>Na reunião de 22 e 23.6.1999, o CPCT da OCDE aprovou a proposta de criação do GBIF, com o objectivo de coordenar a normalização, a digitalização e a difusão à escala mundial de dados sobre a multiplicidade de espécies vivas existentes no planeta. (cf. OECD, "Meeting of the Committee for Scientific and Technological Policy at Ministerial Level", [25;10.2001])</t>
        </is>
      </c>
      <c r="CH197" t="inlineStr">
        <is>
          <t/>
        </is>
      </c>
      <c r="CI197" t="inlineStr">
        <is>
          <t/>
        </is>
      </c>
      <c r="CJ197" t="inlineStr">
        <is>
          <t/>
        </is>
      </c>
      <c r="CK197" t="inlineStr">
        <is>
          <t/>
        </is>
      </c>
      <c r="CL197" t="inlineStr">
        <is>
          <t/>
        </is>
      </c>
      <c r="CM197" t="inlineStr">
        <is>
          <t/>
        </is>
      </c>
      <c r="CN197" t="inlineStr">
        <is>
          <t/>
        </is>
      </c>
      <c r="CO197" t="inlineStr">
        <is>
          <t/>
        </is>
      </c>
      <c r="CP197" t="inlineStr">
        <is>
          <t/>
        </is>
      </c>
      <c r="CQ197" t="inlineStr">
        <is>
          <t/>
        </is>
      </c>
      <c r="CR197" t="inlineStr">
        <is>
          <t/>
        </is>
      </c>
      <c r="CS197" t="inlineStr">
        <is>
          <t/>
        </is>
      </c>
      <c r="CT197" t="inlineStr">
        <is>
          <t/>
        </is>
      </c>
      <c r="CU197" t="inlineStr">
        <is>
          <t/>
        </is>
      </c>
      <c r="CV197" t="inlineStr">
        <is>
          <t/>
        </is>
      </c>
      <c r="CW197" t="inlineStr">
        <is>
          <t/>
        </is>
      </c>
    </row>
    <row r="198">
      <c r="A198" s="1" t="str">
        <f>HYPERLINK("https://iate.europa.eu/entry/result/2246876/all", "2246876")</f>
        <v>2246876</v>
      </c>
      <c r="B198" t="inlineStr">
        <is>
          <t>EDUCATION AND COMMUNICATIONS;ENVIRONMENT</t>
        </is>
      </c>
      <c r="C198" t="inlineStr">
        <is>
          <t>EDUCATION AND COMMUNICATIONS|information and information processing;ENVIRONMENT</t>
        </is>
      </c>
      <c r="D198" t="inlineStr">
        <is>
          <t>no</t>
        </is>
      </c>
      <c r="E198" t="inlineStr">
        <is>
          <t/>
        </is>
      </c>
      <c r="F198" t="inlineStr">
        <is>
          <t/>
        </is>
      </c>
      <c r="G198" t="inlineStr">
        <is>
          <t/>
        </is>
      </c>
      <c r="H198" t="inlineStr">
        <is>
          <t/>
        </is>
      </c>
      <c r="I198" t="inlineStr">
        <is>
          <t/>
        </is>
      </c>
      <c r="J198" s="2" t="inlineStr">
        <is>
          <t>infrastruktura pro prostorové informace</t>
        </is>
      </c>
      <c r="K198" s="2" t="inlineStr">
        <is>
          <t>3</t>
        </is>
      </c>
      <c r="L198" s="2" t="inlineStr">
        <is>
          <t/>
        </is>
      </c>
      <c r="M198" t="inlineStr">
        <is>
          <t>Metadata, soubory prostorových dat a služby založené na prostorových datech; síťové služby a technologie; dohody o sdílení, přístupu a používání; a mechanismy, procesy a postupy koordinace a sledování zavedené, provozované nebo zpřístupněné v souladu se směrnicí 2007/2/ES.</t>
        </is>
      </c>
      <c r="N198" t="inlineStr">
        <is>
          <t/>
        </is>
      </c>
      <c r="O198" t="inlineStr">
        <is>
          <t/>
        </is>
      </c>
      <c r="P198" t="inlineStr">
        <is>
          <t/>
        </is>
      </c>
      <c r="Q198" t="inlineStr">
        <is>
          <t/>
        </is>
      </c>
      <c r="R198" t="inlineStr">
        <is>
          <t/>
        </is>
      </c>
      <c r="S198" t="inlineStr">
        <is>
          <t/>
        </is>
      </c>
      <c r="T198" t="inlineStr">
        <is>
          <t/>
        </is>
      </c>
      <c r="U198" t="inlineStr">
        <is>
          <t/>
        </is>
      </c>
      <c r="V198" s="2" t="inlineStr">
        <is>
          <t>υποδομή χωρικών πληροφοριών</t>
        </is>
      </c>
      <c r="W198" s="2" t="inlineStr">
        <is>
          <t>2</t>
        </is>
      </c>
      <c r="X198" s="2" t="inlineStr">
        <is>
          <t/>
        </is>
      </c>
      <c r="Y198" t="inlineStr">
        <is>
          <t>μεταδεδομένα, σύνολα χωρικών δεδομένων και υπηρεσίες χωρικών δεδομένων· δικτυακές υπηρεσίες και τεχνολογίες· συμφωνίες κοινοχρησίας, πρόσβασης και χρήσης· και μηχανισμοί, μέθοδοι και διαδικασίες συντονισμού και παρακολούθησης που θεσπίζονται, λειτουργούν ή διατίθενται σύμφωνα με την παρούσα οδηγία</t>
        </is>
      </c>
      <c r="Z198" s="2" t="inlineStr">
        <is>
          <t>infrastructure for spatial information</t>
        </is>
      </c>
      <c r="AA198" s="2" t="inlineStr">
        <is>
          <t>3</t>
        </is>
      </c>
      <c r="AB198" s="2" t="inlineStr">
        <is>
          <t/>
        </is>
      </c>
      <c r="AC198" t="inlineStr">
        <is>
          <t>metadata, spatial data sets and spatial data services; network services and technologies; agreements on sharing, access and use; and coordination and monitoring mechanisms, processes and procedures, established, operated or made available in accordance with Directive 2007/2/EC [ &lt;a href="http://eur-lex.europa.eu/legal-content/EN/TXT/?uri=CELEX:32007L0002" target="_blank"&gt;CELEX:32007L0002/EN&lt;/a&gt; ]</t>
        </is>
      </c>
      <c r="AD198" t="inlineStr">
        <is>
          <t/>
        </is>
      </c>
      <c r="AE198" t="inlineStr">
        <is>
          <t/>
        </is>
      </c>
      <c r="AF198" t="inlineStr">
        <is>
          <t/>
        </is>
      </c>
      <c r="AG198" t="inlineStr">
        <is>
          <t/>
        </is>
      </c>
      <c r="AH198" t="inlineStr">
        <is>
          <t/>
        </is>
      </c>
      <c r="AI198" t="inlineStr">
        <is>
          <t/>
        </is>
      </c>
      <c r="AJ198" t="inlineStr">
        <is>
          <t/>
        </is>
      </c>
      <c r="AK198" t="inlineStr">
        <is>
          <t/>
        </is>
      </c>
      <c r="AL198" t="inlineStr">
        <is>
          <t/>
        </is>
      </c>
      <c r="AM198" t="inlineStr">
        <is>
          <t/>
        </is>
      </c>
      <c r="AN198" t="inlineStr">
        <is>
          <t/>
        </is>
      </c>
      <c r="AO198" t="inlineStr">
        <is>
          <t/>
        </is>
      </c>
      <c r="AP198" s="2" t="inlineStr">
        <is>
          <t>infrastructure d'information géographique</t>
        </is>
      </c>
      <c r="AQ198" s="2" t="inlineStr">
        <is>
          <t>3</t>
        </is>
      </c>
      <c r="AR198" s="2" t="inlineStr">
        <is>
          <t/>
        </is>
      </c>
      <c r="AS198" t="inlineStr">
        <is>
          <t>des métadonnées, des séries de données géographiques et des services de données géographiques; des services et des technologies en réseau; des accords sur le partage, l'accès et l'utilisation; et des mécanismes, des processus et des procédures de coordination et de suivi établis, exploités ou mis à disposition conformément à la présente directive</t>
        </is>
      </c>
      <c r="AT198" t="inlineStr">
        <is>
          <t/>
        </is>
      </c>
      <c r="AU198" t="inlineStr">
        <is>
          <t/>
        </is>
      </c>
      <c r="AV198" t="inlineStr">
        <is>
          <t/>
        </is>
      </c>
      <c r="AW198" t="inlineStr">
        <is>
          <t/>
        </is>
      </c>
      <c r="AX198" t="inlineStr">
        <is>
          <t/>
        </is>
      </c>
      <c r="AY198" t="inlineStr">
        <is>
          <t/>
        </is>
      </c>
      <c r="AZ198" t="inlineStr">
        <is>
          <t/>
        </is>
      </c>
      <c r="BA198" t="inlineStr">
        <is>
          <t/>
        </is>
      </c>
      <c r="BB198" t="inlineStr">
        <is>
          <t/>
        </is>
      </c>
      <c r="BC198" t="inlineStr">
        <is>
          <t/>
        </is>
      </c>
      <c r="BD198" t="inlineStr">
        <is>
          <t/>
        </is>
      </c>
      <c r="BE198" t="inlineStr">
        <is>
          <t/>
        </is>
      </c>
      <c r="BF198" s="2" t="inlineStr">
        <is>
          <t>infrastruttura per l'informazione territoriale</t>
        </is>
      </c>
      <c r="BG198" s="2" t="inlineStr">
        <is>
          <t>3</t>
        </is>
      </c>
      <c r="BH198" s="2" t="inlineStr">
        <is>
          <t/>
        </is>
      </c>
      <c r="BI198" t="inlineStr">
        <is>
          <t>i metadati, i set di dati territoriali e i servizi relativi ai dati territoriali; i servizi e le tecnologie di rete; gli accordi in materia di condivisione, accesso e utilizzo dei dati e i meccanismi, i processi e le procedure di coordinamento e di monitoraggio stabilite, attuate o rese disponibili conformemente alla direttiva 2007/2/CE</t>
        </is>
      </c>
      <c r="BJ198" t="inlineStr">
        <is>
          <t/>
        </is>
      </c>
      <c r="BK198" t="inlineStr">
        <is>
          <t/>
        </is>
      </c>
      <c r="BL198" t="inlineStr">
        <is>
          <t/>
        </is>
      </c>
      <c r="BM198" t="inlineStr">
        <is>
          <t/>
        </is>
      </c>
      <c r="BN198" t="inlineStr">
        <is>
          <t/>
        </is>
      </c>
      <c r="BO198" t="inlineStr">
        <is>
          <t/>
        </is>
      </c>
      <c r="BP198" t="inlineStr">
        <is>
          <t/>
        </is>
      </c>
      <c r="BQ198" t="inlineStr">
        <is>
          <t/>
        </is>
      </c>
      <c r="BR198" t="inlineStr">
        <is>
          <t/>
        </is>
      </c>
      <c r="BS198" t="inlineStr">
        <is>
          <t/>
        </is>
      </c>
      <c r="BT198" t="inlineStr">
        <is>
          <t/>
        </is>
      </c>
      <c r="BU198" t="inlineStr">
        <is>
          <t/>
        </is>
      </c>
      <c r="BV198" t="inlineStr">
        <is>
          <t/>
        </is>
      </c>
      <c r="BW198" t="inlineStr">
        <is>
          <t/>
        </is>
      </c>
      <c r="BX198" t="inlineStr">
        <is>
          <t/>
        </is>
      </c>
      <c r="BY198" t="inlineStr">
        <is>
          <t/>
        </is>
      </c>
      <c r="BZ198" s="2" t="inlineStr">
        <is>
          <t>infrastruktura informacji przestrzennej</t>
        </is>
      </c>
      <c r="CA198" s="2" t="inlineStr">
        <is>
          <t>3</t>
        </is>
      </c>
      <c r="CB198" s="2" t="inlineStr">
        <is>
          <t/>
        </is>
      </c>
      <c r="CC198" t="inlineStr">
        <is>
          <t>metadane, zbiory danych przestrzennych oraz usługi danych przestrzennych; usługi i technologie sieciowe; porozumienia w sprawie wspólnego korzystania, dostępu i użytkowania oraz mechanizmy kontroli i monitorowania, procesy i procedury ustanowione, stosowane lub udostępniane zgodnie z d&lt;a href="https://eur-lex.europa.eu/legal-content/PL/TXT/?uri=CELEX:02007L0002-20190626" target="_blank"&gt;yrektywą 2007/2/WE Parlamentu Europejskiego i Rady z dnia 14 marca 2007 r. ustanawiająca infrastrukturę informacji przestrzennej we Wspólnocie Europejskiej (INSPIRE)&lt;/a&gt;</t>
        </is>
      </c>
      <c r="CD198" t="inlineStr">
        <is>
          <t/>
        </is>
      </c>
      <c r="CE198" t="inlineStr">
        <is>
          <t/>
        </is>
      </c>
      <c r="CF198" t="inlineStr">
        <is>
          <t/>
        </is>
      </c>
      <c r="CG198" t="inlineStr">
        <is>
          <t/>
        </is>
      </c>
      <c r="CH198" t="inlineStr">
        <is>
          <t/>
        </is>
      </c>
      <c r="CI198" t="inlineStr">
        <is>
          <t/>
        </is>
      </c>
      <c r="CJ198" t="inlineStr">
        <is>
          <t/>
        </is>
      </c>
      <c r="CK198" t="inlineStr">
        <is>
          <t/>
        </is>
      </c>
      <c r="CL198" t="inlineStr">
        <is>
          <t/>
        </is>
      </c>
      <c r="CM198" t="inlineStr">
        <is>
          <t/>
        </is>
      </c>
      <c r="CN198" t="inlineStr">
        <is>
          <t/>
        </is>
      </c>
      <c r="CO198" t="inlineStr">
        <is>
          <t/>
        </is>
      </c>
      <c r="CP198" s="2" t="inlineStr">
        <is>
          <t>infrastruktura za prostorske informacije</t>
        </is>
      </c>
      <c r="CQ198" s="2" t="inlineStr">
        <is>
          <t>3</t>
        </is>
      </c>
      <c r="CR198" s="2" t="inlineStr">
        <is>
          <t/>
        </is>
      </c>
      <c r="CS198" t="inlineStr">
        <is>
          <t>Metapodatki, zbirke prostorskih podatkov in storitve v zvezi s prostorskimi podatki; omrežne storitve in tehnologije; dogovori o souporabi, dostopu in uporabi.</t>
        </is>
      </c>
      <c r="CT198" s="2" t="inlineStr">
        <is>
          <t>infrastruktur för rumslig information</t>
        </is>
      </c>
      <c r="CU198" s="2" t="inlineStr">
        <is>
          <t>3</t>
        </is>
      </c>
      <c r="CV198" s="2" t="inlineStr">
        <is>
          <t/>
        </is>
      </c>
      <c r="CW198" t="inlineStr">
        <is>
          <t>metadata, rumsliga datamängder och rumsliga datatjänster, nättjänster och nätteknik, avtal om delning, tillgång och utnyttjande, samt mekanismer, processer och förfaranden för samordning och övervakning som är fastställda, i drift eller görs tillgängliga i enlighet med detta direktiv</t>
        </is>
      </c>
    </row>
    <row r="199">
      <c r="A199" s="1" t="str">
        <f>HYPERLINK("https://iate.europa.eu/entry/result/1401531/all", "1401531")</f>
        <v>1401531</v>
      </c>
      <c r="B199" t="inlineStr">
        <is>
          <t>ENVIRONMENT</t>
        </is>
      </c>
      <c r="C199" t="inlineStr">
        <is>
          <t>ENVIRONMENT|natural environment|physical environment</t>
        </is>
      </c>
      <c r="D199" t="inlineStr">
        <is>
          <t>yes</t>
        </is>
      </c>
      <c r="E199" t="inlineStr">
        <is>
          <t/>
        </is>
      </c>
      <c r="F199" s="2" t="inlineStr">
        <is>
          <t>повърхностни води</t>
        </is>
      </c>
      <c r="G199" s="2" t="inlineStr">
        <is>
          <t>4</t>
        </is>
      </c>
      <c r="H199" s="2" t="inlineStr">
        <is>
          <t/>
        </is>
      </c>
      <c r="I199" t="inlineStr">
        <is>
          <t/>
        </is>
      </c>
      <c r="J199" s="2" t="inlineStr">
        <is>
          <t>povrchová voda|
povrchové vody</t>
        </is>
      </c>
      <c r="K199" s="2" t="inlineStr">
        <is>
          <t>3|
3</t>
        </is>
      </c>
      <c r="L199" s="2" t="inlineStr">
        <is>
          <t xml:space="preserve">|
</t>
        </is>
      </c>
      <c r="M199" t="inlineStr">
        <is>
          <t>voda přirozeně se vyskytující na zemském povrchu</t>
        </is>
      </c>
      <c r="N199" s="2" t="inlineStr">
        <is>
          <t>overfladevand</t>
        </is>
      </c>
      <c r="O199" s="2" t="inlineStr">
        <is>
          <t>3</t>
        </is>
      </c>
      <c r="P199" s="2" t="inlineStr">
        <is>
          <t/>
        </is>
      </c>
      <c r="Q199" t="inlineStr">
        <is>
          <t/>
        </is>
      </c>
      <c r="R199" s="2" t="inlineStr">
        <is>
          <t>Oberflächengewässer|
oberirdisches Gewässer|
Oberflächenwasser</t>
        </is>
      </c>
      <c r="S199" s="2" t="inlineStr">
        <is>
          <t>3|
3|
3</t>
        </is>
      </c>
      <c r="T199" s="2" t="inlineStr">
        <is>
          <t xml:space="preserve">|
|
</t>
        </is>
      </c>
      <c r="U199" t="inlineStr">
        <is>
          <t>Wasser, das ueber die Oberflaeche der Lithosphaere fliesst oder darauf steht</t>
        </is>
      </c>
      <c r="V199" s="2" t="inlineStr">
        <is>
          <t>επιφανειακά ύδατα</t>
        </is>
      </c>
      <c r="W199" s="2" t="inlineStr">
        <is>
          <t>3</t>
        </is>
      </c>
      <c r="X199" s="2" t="inlineStr">
        <is>
          <t/>
        </is>
      </c>
      <c r="Y199" t="inlineStr">
        <is>
          <t>1) Κάθε γνωστή εσωτερική πλεύσιμη υδάτινη μάζα 2) Τα εσωτερικά ύδατα, εκτός των υπογείων υδάτων, τα μεταβατικά και τα παράκτια ύδατα. Στα επιφανειακά ύδατα περιλαμβάνονται και τα χωρικά ύδατα για τη χημική τους κατάσταση.</t>
        </is>
      </c>
      <c r="Z199" s="2" t="inlineStr">
        <is>
          <t>surface water|
surface waters</t>
        </is>
      </c>
      <c r="AA199" s="2" t="inlineStr">
        <is>
          <t>3|
1</t>
        </is>
      </c>
      <c r="AB199" s="2" t="inlineStr">
        <is>
          <t xml:space="preserve">|
</t>
        </is>
      </c>
      <c r="AC199" t="inlineStr">
        <is>
          <t>inland waters, except groundwater; transitional waters and coastal waters, except in respect of chemical status for which it shall also include territorial waters</t>
        </is>
      </c>
      <c r="AD199" s="2" t="inlineStr">
        <is>
          <t>agua superficial</t>
        </is>
      </c>
      <c r="AE199" s="2" t="inlineStr">
        <is>
          <t>3</t>
        </is>
      </c>
      <c r="AF199" s="2" t="inlineStr">
        <is>
          <t/>
        </is>
      </c>
      <c r="AG199" t="inlineStr">
        <is>
          <t>Aguas continentales, excepto las aguas 
subterráneas; las aguas de transición y las aguas costeras, y, en lo que
 se refiere al estado químico, también las aguas territoriales.</t>
        </is>
      </c>
      <c r="AH199" s="2" t="inlineStr">
        <is>
          <t>pinnavesi</t>
        </is>
      </c>
      <c r="AI199" s="2" t="inlineStr">
        <is>
          <t>3</t>
        </is>
      </c>
      <c r="AJ199" s="2" t="inlineStr">
        <is>
          <t/>
        </is>
      </c>
      <c r="AK199" t="inlineStr">
        <is>
          <t/>
        </is>
      </c>
      <c r="AL199" s="2" t="inlineStr">
        <is>
          <t>pintavesi</t>
        </is>
      </c>
      <c r="AM199" s="2" t="inlineStr">
        <is>
          <t>3</t>
        </is>
      </c>
      <c r="AN199" s="2" t="inlineStr">
        <is>
          <t/>
        </is>
      </c>
      <c r="AO199" t="inlineStr">
        <is>
          <t>maanpäälliset vedet, kuten meret, järvet, joet ja purot</t>
        </is>
      </c>
      <c r="AP199" s="2" t="inlineStr">
        <is>
          <t>eau de surface|
eau superficielle</t>
        </is>
      </c>
      <c r="AQ199" s="2" t="inlineStr">
        <is>
          <t>3|
3</t>
        </is>
      </c>
      <c r="AR199" s="2" t="inlineStr">
        <is>
          <t xml:space="preserve">|
</t>
        </is>
      </c>
      <c r="AS199" t="inlineStr">
        <is>
          <t>eau qui s'écoule ou qui stagne à la surface de l'écorce terrestre</t>
        </is>
      </c>
      <c r="AT199" s="2" t="inlineStr">
        <is>
          <t>uisce dromchla</t>
        </is>
      </c>
      <c r="AU199" s="2" t="inlineStr">
        <is>
          <t>3</t>
        </is>
      </c>
      <c r="AV199" s="2" t="inlineStr">
        <is>
          <t/>
        </is>
      </c>
      <c r="AW199" t="inlineStr">
        <is>
          <t/>
        </is>
      </c>
      <c r="AX199" s="2" t="inlineStr">
        <is>
          <t>površinske vode</t>
        </is>
      </c>
      <c r="AY199" s="2" t="inlineStr">
        <is>
          <t>3</t>
        </is>
      </c>
      <c r="AZ199" s="2" t="inlineStr">
        <is>
          <t/>
        </is>
      </c>
      <c r="BA199" t="inlineStr">
        <is>
          <t/>
        </is>
      </c>
      <c r="BB199" s="2" t="inlineStr">
        <is>
          <t>felszíni víz</t>
        </is>
      </c>
      <c r="BC199" s="2" t="inlineStr">
        <is>
          <t>4</t>
        </is>
      </c>
      <c r="BD199" s="2" t="inlineStr">
        <is>
          <t/>
        </is>
      </c>
      <c r="BE199" t="inlineStr">
        <is>
          <t>a szárazföldi vizek, kivéve a felszín alatti vizet; az átmeneti vizek és a parti tengervizek, kivéve a kémiai állapot szempontját, amely szerint a felségvizek is ide tartoznak</t>
        </is>
      </c>
      <c r="BF199" s="2" t="inlineStr">
        <is>
          <t>acque superficiali|
acque di superficie|
acqua superficiale</t>
        </is>
      </c>
      <c r="BG199" s="2" t="inlineStr">
        <is>
          <t>3|
3|
3</t>
        </is>
      </c>
      <c r="BH199" s="2" t="inlineStr">
        <is>
          <t xml:space="preserve">|
|
</t>
        </is>
      </c>
      <c r="BI199" t="inlineStr">
        <is>
          <t>tutta l'acqua esposta all'atmosfera, compresi laghi, stagni, canali, fiumi, mari, estuari e paludi</t>
        </is>
      </c>
      <c r="BJ199" s="2" t="inlineStr">
        <is>
          <t>paviršinis vanduo</t>
        </is>
      </c>
      <c r="BK199" s="2" t="inlineStr">
        <is>
          <t>3</t>
        </is>
      </c>
      <c r="BL199" s="2" t="inlineStr">
        <is>
          <t/>
        </is>
      </c>
      <c r="BM199" t="inlineStr">
        <is>
          <t>nuolat arba laikinai žemės paviršiuje esančio trijų būsenų (kietos, skystos ir dujų) gamtinis vanduo</t>
        </is>
      </c>
      <c r="BN199" s="2" t="inlineStr">
        <is>
          <t>virszemes ūdeņi</t>
        </is>
      </c>
      <c r="BO199" s="2" t="inlineStr">
        <is>
          <t>3</t>
        </is>
      </c>
      <c r="BP199" s="2" t="inlineStr">
        <is>
          <t/>
        </is>
      </c>
      <c r="BQ199" t="inlineStr">
        <is>
          <t>visi iekšzemes ūdeņi (izņemot pazemes ūdeņus), pārejas ūdeņi un piekrastes ūdeņi, bet attiecībā uz ķīmisko kvalitāti — arī teritoriālie ūdeņi</t>
        </is>
      </c>
      <c r="BR199" s="2" t="inlineStr">
        <is>
          <t>ilma tal-wiċċ|
ilma tas-superfiċje</t>
        </is>
      </c>
      <c r="BS199" s="2" t="inlineStr">
        <is>
          <t>3|
2</t>
        </is>
      </c>
      <c r="BT199" s="2" t="inlineStr">
        <is>
          <t xml:space="preserve">preferred|
</t>
        </is>
      </c>
      <c r="BU199" t="inlineStr">
        <is>
          <t>kwalunkwe korp ta' ilma intern&lt;br&gt;(ilma qiegħed jew li jnixxi fuq wiċċ l-art) minbarra l-ilma ta' taħt l-art; ilmijiet tranżizzjonali u ilmijiet kostali, minbarra fejn jirrigwarda l-istatus kimiku tagħhom, li għalih għandhom
ikunu inklużi wkoll l-ilmijiet territorjali</t>
        </is>
      </c>
      <c r="BV199" s="2" t="inlineStr">
        <is>
          <t>oppervlaktewater</t>
        </is>
      </c>
      <c r="BW199" s="2" t="inlineStr">
        <is>
          <t>3</t>
        </is>
      </c>
      <c r="BX199" s="2" t="inlineStr">
        <is>
          <t/>
        </is>
      </c>
      <c r="BY199" t="inlineStr">
        <is>
          <t>Binnenwateren, met uitzondering van grondwater, overgangswater en kustwateren en, voor zover het de chemische toestand betreft, ook territoriale wateren; ook stilstaand of stromend water op het landoppervlak als het overgangswater valt hieronder. Dit geldt echter niet voor de kustwateren en de territoriale zee.</t>
        </is>
      </c>
      <c r="BZ199" s="2" t="inlineStr">
        <is>
          <t>wody powierzchniowe</t>
        </is>
      </c>
      <c r="CA199" s="2" t="inlineStr">
        <is>
          <t>3</t>
        </is>
      </c>
      <c r="CB199" s="2" t="inlineStr">
        <is>
          <t/>
        </is>
      </c>
      <c r="CC199" t="inlineStr">
        <is>
          <t>wody występujące bezpośrednio na powierzchni skorupy ziemskiej.</t>
        </is>
      </c>
      <c r="CD199" s="2" t="inlineStr">
        <is>
          <t>água superficial|
água de superfície|
águas superficiais</t>
        </is>
      </c>
      <c r="CE199" s="2" t="inlineStr">
        <is>
          <t>3|
3|
3</t>
        </is>
      </c>
      <c r="CF199" s="2" t="inlineStr">
        <is>
          <t xml:space="preserve">|
|
</t>
        </is>
      </c>
      <c r="CG199" t="inlineStr">
        <is>
          <t>Água que se escoa ou acumula na superfície terrestre, em lagos, rios e represas, renovando-se em períodos muito curtos.</t>
        </is>
      </c>
      <c r="CH199" s="2" t="inlineStr">
        <is>
          <t>apă de suprafață</t>
        </is>
      </c>
      <c r="CI199" s="2" t="inlineStr">
        <is>
          <t>3</t>
        </is>
      </c>
      <c r="CJ199" s="2" t="inlineStr">
        <is>
          <t/>
        </is>
      </c>
      <c r="CK199" t="inlineStr">
        <is>
          <t>Apele de suprafață cuprind mările și oceanele, lacurile și bălțile (toate fiind ape stătătoare) și apele de șiroire și râurile (cu diversele lor denumiri în funcție de dimensiune - pârâu, râu, fluviu...), care sunt ape curgătoare.</t>
        </is>
      </c>
      <c r="CL199" s="2" t="inlineStr">
        <is>
          <t>povrchová voda</t>
        </is>
      </c>
      <c r="CM199" s="2" t="inlineStr">
        <is>
          <t>3</t>
        </is>
      </c>
      <c r="CN199" s="2" t="inlineStr">
        <is>
          <t/>
        </is>
      </c>
      <c r="CO199" t="inlineStr">
        <is>
          <t>voda prirodzene sa vyskytujúca na zemskom povrchu</t>
        </is>
      </c>
      <c r="CP199" s="2" t="inlineStr">
        <is>
          <t>površinske vode</t>
        </is>
      </c>
      <c r="CQ199" s="2" t="inlineStr">
        <is>
          <t>3</t>
        </is>
      </c>
      <c r="CR199" s="2" t="inlineStr">
        <is>
          <t/>
        </is>
      </c>
      <c r="CS199" t="inlineStr">
        <is>
          <t>vode, ki tečejo po Zemljinem površju in se zbirajo v rekah, jezerih in morju</t>
        </is>
      </c>
      <c r="CT199" s="2" t="inlineStr">
        <is>
          <t>ytvatten</t>
        </is>
      </c>
      <c r="CU199" s="2" t="inlineStr">
        <is>
          <t>3</t>
        </is>
      </c>
      <c r="CV199" s="2" t="inlineStr">
        <is>
          <t/>
        </is>
      </c>
      <c r="CW199" t="inlineStr">
        <is>
          <t>inlandsvatten utom grundvatten; vatten i övergångszon och kustvatten utom när det gäller kemisk status då det även skall inbegripa territorialvatten</t>
        </is>
      </c>
    </row>
    <row r="200">
      <c r="A200" s="1" t="str">
        <f>HYPERLINK("https://iate.europa.eu/entry/result/3576183/all", "3576183")</f>
        <v>3576183</v>
      </c>
      <c r="B200" t="inlineStr">
        <is>
          <t>SCIENCE</t>
        </is>
      </c>
      <c r="C200" t="inlineStr">
        <is>
          <t>SCIENCE|natural and applied sciences|space science</t>
        </is>
      </c>
      <c r="D200" t="inlineStr">
        <is>
          <t>yes</t>
        </is>
      </c>
      <c r="E200" t="inlineStr">
        <is>
          <t/>
        </is>
      </c>
      <c r="F200" s="2" t="inlineStr">
        <is>
          <t>услуга за мониторинг на земната повърхност на „Коперник“|
услуга за мониторинг на земната повърхност</t>
        </is>
      </c>
      <c r="G200" s="2" t="inlineStr">
        <is>
          <t>3|
3</t>
        </is>
      </c>
      <c r="H200" s="2" t="inlineStr">
        <is>
          <t xml:space="preserve">|
</t>
        </is>
      </c>
      <c r="I200" t="inlineStr">
        <is>
          <t>услуга, която предоставя 
информация за земеползването и земната покривка, криосферата, 
изменението на климата и биогеофизичните променливи, включително тяхната
 динамика, в подкрепа на мониторинга на околната среда на световно и 
местно равнище по отношение на биологичното разнообразие, почвата, 
вътрешните водни басейни и крайбрежните води, горите и растителността и 
природните ресурси, както и в подкрепа на общото изпълнение на 
политиките в областта на околната среда, селското стопанство, 
развитието, енергетиката, градоустройството, инфраструктурата и 
транспорта</t>
        </is>
      </c>
      <c r="J200" s="2" t="inlineStr">
        <is>
          <t>služba monitorování území programu Copernicus|
služba monitorování území|
CLMS</t>
        </is>
      </c>
      <c r="K200" s="2" t="inlineStr">
        <is>
          <t>3|
3|
2</t>
        </is>
      </c>
      <c r="L200" s="2" t="inlineStr">
        <is>
          <t xml:space="preserve">|
|
</t>
        </is>
      </c>
      <c r="M200" t="inlineStr">
        <is>
          <t>služba, která je součástí složky služeb programu &lt;i&gt;Copernicus&lt;/i&gt; [ &lt;a href="/entry/result/919035/all" id="ENTRY_TO_ENTRY_CONVERTER" target="_blank"&gt;IATE:919035&lt;/a&gt; ] a která poskytuje informace o využívání půdy, krajinném pokryvu, kryosféře, změně klimatu a biogeofyzikálních proměnných včetně jejich dynamiky, na podporu environmentálního monitorování biologické rozmanitosti, půdy, vnitrozemských i pobřežních vod, lesů a vegetace a přírodních zdrojů od celosvětové po místní úroveň, jakož i na celkovou podporu provádění politik v oblasti životního prostředí, zemědělství, rozvoje, energetiky, územního plánování, infrastruktury a dopravy</t>
        </is>
      </c>
      <c r="N200" s="2" t="inlineStr">
        <is>
          <t>Copernicus-Landovervågningstjenesten|
landovervågningstjenesten|
Landtjenesten</t>
        </is>
      </c>
      <c r="O200" s="2" t="inlineStr">
        <is>
          <t>3|
3|
3</t>
        </is>
      </c>
      <c r="P200" s="2" t="inlineStr">
        <is>
          <t xml:space="preserve">|
|
</t>
        </is>
      </c>
      <c r="Q200" t="inlineStr">
        <is>
          <t/>
        </is>
      </c>
      <c r="R200" s="2" t="inlineStr">
        <is>
          <t>Copernicus-Landüberwachungsdienst|
Landüberwachungsdienst</t>
        </is>
      </c>
      <c r="S200" s="2" t="inlineStr">
        <is>
          <t>3|
3</t>
        </is>
      </c>
      <c r="T200" s="2" t="inlineStr">
        <is>
          <t xml:space="preserve">|
</t>
        </is>
      </c>
      <c r="U200" t="inlineStr">
        <is>
          <t/>
        </is>
      </c>
      <c r="V200" s="2" t="inlineStr">
        <is>
          <t>υπηρεσία παρακολούθησης ξηράς του Copernicus</t>
        </is>
      </c>
      <c r="W200" s="2" t="inlineStr">
        <is>
          <t>3</t>
        </is>
      </c>
      <c r="X200" s="2" t="inlineStr">
        <is>
          <t/>
        </is>
      </c>
      <c r="Y200" t="inlineStr">
        <is>
          <t>υπηρεσία που παρέχει στους χρήστες που δραστηριοποιούνται στον τομέα του περιβάλλοντος και άλλων επίγειων εφαρμογών υψηλής ποιότητας πληροφορίες που βασίζονται σε διαστημικά δεδομένα σε συνδυασμό με άλλες πηγές δεδομένων</t>
        </is>
      </c>
      <c r="Z200" s="2" t="inlineStr">
        <is>
          <t>Copernicus Land Monitoring Service|
CLMS|
land monitoring service</t>
        </is>
      </c>
      <c r="AA200" s="2" t="inlineStr">
        <is>
          <t>3|
3|
3</t>
        </is>
      </c>
      <c r="AB200" s="2" t="inlineStr">
        <is>
          <t xml:space="preserve">|
|
</t>
        </is>
      </c>
      <c r="AC200" t="inlineStr">
        <is>
          <t>Copernicus [ &lt;a href="/entry/result/919035/all" id="ENTRY_TO_ENTRY_CONVERTER" target="_blank"&gt;IATE:919035&lt;/a&gt; ] service providing information on land use and land cover, cryosphere, climate change and biogeophysical variables, including their dynamics, in support of the global-to-local environmental monitoring of biodiversity, soil, inland and coastal waters, forests and vegetation, and natural resources, as well as implementation in general of environment, agriculture, development, energy, urban planning, infrastructure and transport policies</t>
        </is>
      </c>
      <c r="AD200" s="2" t="inlineStr">
        <is>
          <t>Servicio de Vigilancia Terrestre de Copernicus</t>
        </is>
      </c>
      <c r="AE200" s="2" t="inlineStr">
        <is>
          <t>3</t>
        </is>
      </c>
      <c r="AF200" s="2" t="inlineStr">
        <is>
          <t/>
        </is>
      </c>
      <c r="AG200" t="inlineStr">
        <is>
          <t>Servicio que proporciona información sobre la utilización del suelo y la cubierta terrestre, la criosfera, el cambio climático y las variables biogeofísicas, en el marco del programa &lt;a href="https://iate.europa.eu/entry/result/919035/es" target="_blank"&gt;Copernicus&lt;/a&gt;.</t>
        </is>
      </c>
      <c r="AH200" s="2" t="inlineStr">
        <is>
          <t>Copernicuse maismaaseire teenus</t>
        </is>
      </c>
      <c r="AI200" s="2" t="inlineStr">
        <is>
          <t>3</t>
        </is>
      </c>
      <c r="AJ200" s="2" t="inlineStr">
        <is>
          <t/>
        </is>
      </c>
      <c r="AK200" t="inlineStr">
        <is>
          <t/>
        </is>
      </c>
      <c r="AL200" s="2" t="inlineStr">
        <is>
          <t>maakartoituspalvelut|
Copernicuksen maakartoituspalvelut</t>
        </is>
      </c>
      <c r="AM200" s="2" t="inlineStr">
        <is>
          <t>3|
3</t>
        </is>
      </c>
      <c r="AN200" s="2" t="inlineStr">
        <is>
          <t xml:space="preserve">|
</t>
        </is>
      </c>
      <c r="AO200" t="inlineStr">
        <is>
          <t>Copernicus-palvelut, joilla tarjotaan tietoa maankäytöstä ja maanpeitteestä, kryosfääristä, ilmastonmuutoksesta ja biogeofysikaalisista muuttujista, muun muassa niiden dynamiikasta biodiversiteetin, maaperän, sisä- ja rannikkovesien, metsien ja kasviston sekä luonnonvarojen ympäristönseurannan tueksi maailmanlaajuiselta tasolta paikallistasolle sekä ympäristö-, maatalous-, kehitys-, energia-, kaupunkisuunnittelu-, infrastruktuuri- ja liikennepolitiikan yleistä täytäntöönpanoa varten</t>
        </is>
      </c>
      <c r="AP200" s="2" t="inlineStr">
        <is>
          <t>service Copernicus de surveillance des terres|
service de surveillance des terres</t>
        </is>
      </c>
      <c r="AQ200" s="2" t="inlineStr">
        <is>
          <t>3|
3</t>
        </is>
      </c>
      <c r="AR200" s="2" t="inlineStr">
        <is>
          <t xml:space="preserve">|
</t>
        </is>
      </c>
      <c r="AS200" t="inlineStr">
        <is>
          <t>service fournissant des informations sur l'utilisation et l'occupation des sols, la cryosphère, le changement climatique et les variables biogéophysiques, y compris leur dynamique, à l'appui de la surveillance environnementale de la biodiversité, des sols, des eaux intérieures et côtières, des forêts et de la végétation, et des ressources naturelles, de l'échelon planétaire à l'échelon local, ainsi que de la mise en œuvre en général des politiques en matière d'environnement, d'agriculture, de développement, d'énergie, de planification urbanistique, d'infrastructures et de transports</t>
        </is>
      </c>
      <c r="AT200" s="2" t="inlineStr">
        <is>
          <t>seirbhís faireacháin Copernicus ar thalamh|
seirbhís faireacháin ar thalamh</t>
        </is>
      </c>
      <c r="AU200" s="2" t="inlineStr">
        <is>
          <t>3|
3</t>
        </is>
      </c>
      <c r="AV200" s="2" t="inlineStr">
        <is>
          <t xml:space="preserve">|
</t>
        </is>
      </c>
      <c r="AW200" t="inlineStr">
        <is>
          <t/>
        </is>
      </c>
      <c r="AX200" s="2" t="inlineStr">
        <is>
          <t>usluge praćenja stanja kopna programa Copernicus</t>
        </is>
      </c>
      <c r="AY200" s="2" t="inlineStr">
        <is>
          <t>3</t>
        </is>
      </c>
      <c r="AZ200" s="2" t="inlineStr">
        <is>
          <t/>
        </is>
      </c>
      <c r="BA200" t="inlineStr">
        <is>
          <t/>
        </is>
      </c>
      <c r="BB200" s="2" t="inlineStr">
        <is>
          <t>szárazföld-monitoring szolgáltatás|
szárazföld-megfigyelési szolgáltatás</t>
        </is>
      </c>
      <c r="BC200" s="2" t="inlineStr">
        <is>
          <t>3|
3</t>
        </is>
      </c>
      <c r="BD200" s="2" t="inlineStr">
        <is>
          <t>preferred|
admitted</t>
        </is>
      </c>
      <c r="BE200" t="inlineStr">
        <is>
          <t>a földhasználatról és a felszín borításáról, a krioszféráról, az éghajlatváltozásról, valamint a biológiai-geofizikai tényezőkről információt nyújtó Kopernikusz-szolgáltatás</t>
        </is>
      </c>
      <c r="BF200" s="2" t="inlineStr">
        <is>
          <t>servizio di monitoraggio del territorio di Copernicus|
CLMS|
servizio di monitoraggio del territorio</t>
        </is>
      </c>
      <c r="BG200" s="2" t="inlineStr">
        <is>
          <t>3|
3|
3</t>
        </is>
      </c>
      <c r="BH200" s="2" t="inlineStr">
        <is>
          <t xml:space="preserve">|
|
</t>
        </is>
      </c>
      <c r="BI200" t="inlineStr">
        <is>
          <t>servizio di Copernicus [ &lt;a href="/entry/result/919035/all" id="ENTRY_TO_ENTRY_CONVERTER" target="_blank"&gt;IATE:919035&lt;/a&gt; ] che fornisce informazioni su destinazione e copertura del suolo, criosfera, cambiamenti climatici e variabili biogeofisiche, comprese le relative dinamiche, a sostegno del monitoraggio ambientale, a tutti i livelli, da globale a locale, per quanto riguarda la biodiversità, il suolo, le acque interne e costiere, le foreste e la vegetazione e le risorse naturali, nonché a sostegno dell'attuazione generale delle politiche ambientale, agricola, dello sviluppo, energetica, urbanistica, infrastrutturale e dei trasporti</t>
        </is>
      </c>
      <c r="BJ200" s="2" t="inlineStr">
        <is>
          <t>„Copernicus“ žemės paviršiaus stebėsenos paslauga|
žemės paviršiaus stebėsenos paslauga|
CLMS</t>
        </is>
      </c>
      <c r="BK200" s="2" t="inlineStr">
        <is>
          <t>3|
3|
3</t>
        </is>
      </c>
      <c r="BL200" s="2" t="inlineStr">
        <is>
          <t xml:space="preserve">|
|
</t>
        </is>
      </c>
      <c r="BM200" t="inlineStr">
        <is>
          <t>programos „Copernicus“ paslauga, kuria teikiama informacija apie žemės naudojimą ir žemės dangą, kriosferą, klimato kaitą ir biologinius bei geofizinius kintamuosius, įskaitant jų dinamiką, siekiant remti pasaulio ir vietos aplinkos – biologinės įvairovės, dirvožemio, vidaus ir pakrančių vandens, miškų, augalijos ir nacionalinių išteklių – stebėseną, taip pat bendrą aplinkos, žemės ūkio, vystymosi, energetikos, miestų planavimo, infrastruktūros ir transporto politikos įgyvendinimą</t>
        </is>
      </c>
      <c r="BN200" s="2" t="inlineStr">
        <is>
          <t>zemes monitoringa pakalpojums|
&lt;i&gt;Copernicus&lt;/i&gt; zemes monitoringa pakalpojums</t>
        </is>
      </c>
      <c r="BO200" s="2" t="inlineStr">
        <is>
          <t>3|
3</t>
        </is>
      </c>
      <c r="BP200" s="2" t="inlineStr">
        <is>
          <t xml:space="preserve">|
</t>
        </is>
      </c>
      <c r="BQ200" t="inlineStr">
        <is>
          <t>&lt;i&gt;Copernicus&lt;/i&gt; [ &lt;a href="/entry/result/919035/all" id="ENTRY_TO_ENTRY_CONVERTER" target="_blank"&gt;IATE:919035&lt;/a&gt; ] pakalpojums, kam jānodrošina informācija par zemes izmantojumu un zemes segumu, kriosfēru, klimata pārmaiņām un bioģeofizikālajiem rādītājiem, tostarp to dinamiku, atbalstot bioloģiskās daudzveidības, augsnes, iekšzemes un piekrastes ūdeņu, mežu, veģetācijas un dabas resursu vides monitoringu no globāla līdz vietējam mērogam, kā arī vides, lauksaimniecības, attīstības, enerģētikas, pilsētplānošanas, infrastruktūru un transporta politikas vispārēju īstenošanu</t>
        </is>
      </c>
      <c r="BR200" s="2" t="inlineStr">
        <is>
          <t>Servizz ta' Monitoraġġ tal-Art ta' Copernicus|
servizz ta' monitoraġġ tal-art|
CLMS</t>
        </is>
      </c>
      <c r="BS200" s="2" t="inlineStr">
        <is>
          <t>3|
3|
3</t>
        </is>
      </c>
      <c r="BT200" s="2" t="inlineStr">
        <is>
          <t xml:space="preserve">|
|
</t>
        </is>
      </c>
      <c r="BU200" t="inlineStr">
        <is>
          <t>servizz ta' Copernicus&lt;sup&gt;1&lt;/sup&gt; li jipprovdi informazzjoni dwar l-użu u l-okkupazzjoni tal-art, il-krijosfera, it-tibdil fil-klima u l-parametri bioġeofiżiċi, inkluż id-dinamika tagħhom, b'appoġġ għall-monitoraġġ ambjentali tal-bijodiversità, tal-ħamrija, tal-ilmijiet interni u tal-kosta, tal-foresti u tal-veġetazzjoni, u tar-riżorsi naturali, minn perspettiva globali sa dik lokali, kif ukoll għall-implimentazzjoni inġenerali ta' politiki f'dak li jirrigwarda l-ambjent, l-agrikoltura, l-iżvilupp, l-enerġija, l-ippjanar urban, l-infrastruttura u t-trasport&lt;p&gt;&lt;sup&gt;1&lt;/sup&gt; Copernicus [ &lt;a href="/entry/result/919035/all" id="ENTRY_TO_ENTRY_CONVERTER" target="_blank"&gt;IATE:919035&lt;/a&gt; ]&lt;/p&gt;</t>
        </is>
      </c>
      <c r="BV200" s="2" t="inlineStr">
        <is>
          <t>landmonitoringdienst van Copernicus</t>
        </is>
      </c>
      <c r="BW200" s="2" t="inlineStr">
        <is>
          <t>3</t>
        </is>
      </c>
      <c r="BX200" s="2" t="inlineStr">
        <is>
          <t/>
        </is>
      </c>
      <c r="BY200" t="inlineStr">
        <is>
          <t>dienst die gebruikers op het gebied van milieu en andere landgebaseerde toepassingen van informatie van hoge kwaliteit voorziet, op basis van ruimtegegevens in combinatie met andere gegevensbronnen</t>
        </is>
      </c>
      <c r="BZ200" s="2" t="inlineStr">
        <is>
          <t>usługa monitorowania obszarów lądowych|
usługa programu Copernicus w zakresie monitorowania obszarów lądowych</t>
        </is>
      </c>
      <c r="CA200" s="2" t="inlineStr">
        <is>
          <t>3|
3</t>
        </is>
      </c>
      <c r="CB200" s="2" t="inlineStr">
        <is>
          <t xml:space="preserve">|
</t>
        </is>
      </c>
      <c r="CC200" t="inlineStr">
        <is>
          <t>usługa programu Copernicus [ &lt;a href="/entry/result/919035/all" id="ENTRY_TO_ENTRY_CONVERTER" target="_blank"&gt;IATE:919035&lt;/a&gt; ] dostarczająca informacji dotyczących użytkowania gruntów i pokrycia terenu, kriosfery, zmiany klimatu i zmiennych biogeofizycznych, w tym ich dynamiki, wspierająca monitorowanie środowiskowe różnorodności biologicznej, gleb, wód śródlądowych i przybrzeżnych, lasów i roślinności oraz zasobów naturalnych — na poziomach od globalnego do lokalnego, jak również ogólną realizację polityki w zakresie środowiska, rolnictwa, rozwoju, energii, urbanistyki, infrastruktury i transportu</t>
        </is>
      </c>
      <c r="CD200" s="2" t="inlineStr">
        <is>
          <t>serviço de monitorização do meio terrestre Copernicus</t>
        </is>
      </c>
      <c r="CE200" s="2" t="inlineStr">
        <is>
          <t>3</t>
        </is>
      </c>
      <c r="CF200" s="2" t="inlineStr">
        <is>
          <t/>
        </is>
      </c>
      <c r="CG200" t="inlineStr">
        <is>
          <t/>
        </is>
      </c>
      <c r="CH200" s="2" t="inlineStr">
        <is>
          <t>serviciul Copernicus de monitorizare a suprafeței terestre|
CLMS</t>
        </is>
      </c>
      <c r="CI200" s="2" t="inlineStr">
        <is>
          <t>3|
3</t>
        </is>
      </c>
      <c r="CJ200" s="2" t="inlineStr">
        <is>
          <t xml:space="preserve">|
</t>
        </is>
      </c>
      <c r="CK200" t="inlineStr">
        <is>
          <t>unul dintre cele șase servicii tematice din cadrul programului Copernicus [ &lt;a href="/entry/result/919035/all" id="ENTRY_TO_ENTRY_CONVERTER" target="_blank"&gt;IATE:919035&lt;/a&gt; ], care oferă informații geografice privind acoperirea terenului și variabile legate, de exemplu, de starea vegetației sau de ciclul apei</t>
        </is>
      </c>
      <c r="CL200" s="2" t="inlineStr">
        <is>
          <t>služba monitorovania krajiny programu Copernicus|
služba monitorovania krajiny|
CLMS</t>
        </is>
      </c>
      <c r="CM200" s="2" t="inlineStr">
        <is>
          <t>3|
3|
3</t>
        </is>
      </c>
      <c r="CN200" s="2" t="inlineStr">
        <is>
          <t xml:space="preserve">|
|
</t>
        </is>
      </c>
      <c r="CO200" t="inlineStr">
        <is>
          <t>služba programu Copernicus, ktorá má poskytovať informácie o využívaní krajiny a krajinnej pokrývke, kryosfére, zmene klímy a biofyzikálnych premenných vrátane ich dynamiky s cieľom podporiť environmentálne monitorovanie biodiverzity, pôdy, vnútrozemských a pobrežných vôd, lesov a vegetácie a prírodných zdrojov na globálnej až miestnej úrovni, ako aj všeobecné vykonávanie politiky v oblasti životného prostredia, poľnohospodárstva, rozvoja, energetiky, urbanistického plánovania, infraštruktúry a dopravy</t>
        </is>
      </c>
      <c r="CP200" s="2" t="inlineStr">
        <is>
          <t>Copernicusova storitev za spremljanje kopnega</t>
        </is>
      </c>
      <c r="CQ200" s="2" t="inlineStr">
        <is>
          <t>3</t>
        </is>
      </c>
      <c r="CR200" s="2" t="inlineStr">
        <is>
          <t/>
        </is>
      </c>
      <c r="CS200" t="inlineStr">
        <is>
          <t>storitev za spremljanje kopnega, ki zagotavlja informacije o spremenljivkah v zvezi z rabo in pokrovnostjo tal, kriosfero in podnebnimi spremembami ter o biogeografskih spremenljivkah, vključno z njihovo dinamiko, za podporo globalnega in lokalnega okoljskega spremljanja biotske raznovrstnosti, tal, celinskih in obalnih voda, gozdov, vegetacije in naravnih virov ter za splošno izvajanje politik na področju okolja, kmetijstva, razvoja, energetike, urbanističnega načrtovanja, infrastrukture in prevoza</t>
        </is>
      </c>
      <c r="CT200" s="2" t="inlineStr">
        <is>
          <t>Copernicus landmiljöövervakningstjänst</t>
        </is>
      </c>
      <c r="CU200" s="2" t="inlineStr">
        <is>
          <t>3</t>
        </is>
      </c>
      <c r="CV200" s="2" t="inlineStr">
        <is>
          <t/>
        </is>
      </c>
      <c r="CW200" t="inlineStr">
        <is>
          <t/>
        </is>
      </c>
    </row>
    <row r="201">
      <c r="A201" s="1" t="str">
        <f>HYPERLINK("https://iate.europa.eu/entry/result/3547629/all", "3547629")</f>
        <v>3547629</v>
      </c>
      <c r="B201" t="inlineStr">
        <is>
          <t>SCIENCE</t>
        </is>
      </c>
      <c r="C201" t="inlineStr">
        <is>
          <t>SCIENCE|natural and applied sciences|life sciences</t>
        </is>
      </c>
      <c r="D201" t="inlineStr">
        <is>
          <t>yes</t>
        </is>
      </c>
      <c r="E201" t="inlineStr">
        <is>
          <t/>
        </is>
      </c>
      <c r="F201" s="2" t="inlineStr">
        <is>
          <t>биотичен фактор</t>
        </is>
      </c>
      <c r="G201" s="2" t="inlineStr">
        <is>
          <t>4</t>
        </is>
      </c>
      <c r="H201" s="2" t="inlineStr">
        <is>
          <t/>
        </is>
      </c>
      <c r="I201" t="inlineStr">
        <is>
          <t>фактор, който обединява влиянието на организмите върху себеподобните и върху природната среда</t>
        </is>
      </c>
      <c r="J201" s="2" t="inlineStr">
        <is>
          <t>biotický činitel</t>
        </is>
      </c>
      <c r="K201" s="2" t="inlineStr">
        <is>
          <t>3</t>
        </is>
      </c>
      <c r="L201" s="2" t="inlineStr">
        <is>
          <t/>
        </is>
      </c>
      <c r="M201" t="inlineStr">
        <is>
          <t/>
        </is>
      </c>
      <c r="N201" s="2" t="inlineStr">
        <is>
          <t>biotisk faktor</t>
        </is>
      </c>
      <c r="O201" s="2" t="inlineStr">
        <is>
          <t>3</t>
        </is>
      </c>
      <c r="P201" s="2" t="inlineStr">
        <is>
          <t/>
        </is>
      </c>
      <c r="Q201" t="inlineStr">
        <is>
          <t>levende element i omverdenen der påvirker et dyr eller en plante, fx i form af konkurrence om føde og lys</t>
        </is>
      </c>
      <c r="R201" s="2" t="inlineStr">
        <is>
          <t>biotischer Faktor</t>
        </is>
      </c>
      <c r="S201" s="2" t="inlineStr">
        <is>
          <t>3</t>
        </is>
      </c>
      <c r="T201" s="2" t="inlineStr">
        <is>
          <t/>
        </is>
      </c>
      <c r="U201" t="inlineStr">
        <is>
          <t>Umweltfaktor, an dem Lebewesen erkennbar beteiligt sind und der sich aus den Wechselwirkungen zwischen einzelnen Arten innerhalb eines Ökosystems ergibt</t>
        </is>
      </c>
      <c r="V201" s="2" t="inlineStr">
        <is>
          <t>βιοτικός παράγοντας</t>
        </is>
      </c>
      <c r="W201" s="2" t="inlineStr">
        <is>
          <t>3</t>
        </is>
      </c>
      <c r="X201" s="2" t="inlineStr">
        <is>
          <t/>
        </is>
      </c>
      <c r="Y201" t="inlineStr">
        <is>
          <t>οι ζωντανοί οργανισμοί: τα ζώα, τα φυτά, οι μικροοργανισμοί</t>
        </is>
      </c>
      <c r="Z201" s="2" t="inlineStr">
        <is>
          <t>biotic factor</t>
        </is>
      </c>
      <c r="AA201" s="2" t="inlineStr">
        <is>
          <t>3</t>
        </is>
      </c>
      <c r="AB201" s="2" t="inlineStr">
        <is>
          <t/>
        </is>
      </c>
      <c r="AC201" t="inlineStr">
        <is>
          <t>factor created by a living thing or any living component within an environment in which the action of the organism affects the life of another organism</t>
        </is>
      </c>
      <c r="AD201" s="2" t="inlineStr">
        <is>
          <t>factor biótico</t>
        </is>
      </c>
      <c r="AE201" s="2" t="inlineStr">
        <is>
          <t>3</t>
        </is>
      </c>
      <c r="AF201" s="2" t="inlineStr">
        <is>
          <t/>
        </is>
      </c>
      <c r="AG201" t="inlineStr">
        <is>
          <t>Componente vivo del ecosistema que influye en el desarrollo y supervivencia del mismo.</t>
        </is>
      </c>
      <c r="AH201" s="2" t="inlineStr">
        <is>
          <t>biootiline tegur</t>
        </is>
      </c>
      <c r="AI201" s="2" t="inlineStr">
        <is>
          <t>3</t>
        </is>
      </c>
      <c r="AJ201" s="2" t="inlineStr">
        <is>
          <t/>
        </is>
      </c>
      <c r="AK201" t="inlineStr">
        <is>
          <t>ökosüsteemis esinev mõjur (tegur), mis johtub organismide kooseksisteerimisest</t>
        </is>
      </c>
      <c r="AL201" s="2" t="inlineStr">
        <is>
          <t>bioottinen tekijä</t>
        </is>
      </c>
      <c r="AM201" s="2" t="inlineStr">
        <is>
          <t>3</t>
        </is>
      </c>
      <c r="AN201" s="2" t="inlineStr">
        <is>
          <t/>
        </is>
      </c>
      <c r="AO201" t="inlineStr">
        <is>
          <t>lajin menestymiseen vaikuttavat muiden lajien yksilöt tai lajitoverit</t>
        </is>
      </c>
      <c r="AP201" s="2" t="inlineStr">
        <is>
          <t>facteur biotique</t>
        </is>
      </c>
      <c r="AQ201" s="2" t="inlineStr">
        <is>
          <t>3</t>
        </is>
      </c>
      <c r="AR201" s="2" t="inlineStr">
        <is>
          <t/>
        </is>
      </c>
      <c r="AS201" t="inlineStr">
        <is>
          <t>facteur écologique d'un écosystème associé à l'activité ou la présence d'organismes vivants, par opposition aux facteurs abiotiques</t>
        </is>
      </c>
      <c r="AT201" s="2" t="inlineStr">
        <is>
          <t>toisc bhitheach</t>
        </is>
      </c>
      <c r="AU201" s="2" t="inlineStr">
        <is>
          <t>3</t>
        </is>
      </c>
      <c r="AV201" s="2" t="inlineStr">
        <is>
          <t/>
        </is>
      </c>
      <c r="AW201" t="inlineStr">
        <is>
          <t/>
        </is>
      </c>
      <c r="AX201" s="2" t="inlineStr">
        <is>
          <t>biotički čimbenici</t>
        </is>
      </c>
      <c r="AY201" s="2" t="inlineStr">
        <is>
          <t>1</t>
        </is>
      </c>
      <c r="AZ201" s="2" t="inlineStr">
        <is>
          <t/>
        </is>
      </c>
      <c r="BA201" t="inlineStr">
        <is>
          <t/>
        </is>
      </c>
      <c r="BB201" s="2" t="inlineStr">
        <is>
          <t>biotikus tényező|
biotikus környezeti tényező|
élő környezeti tényező|
élő tényező</t>
        </is>
      </c>
      <c r="BC201" s="2" t="inlineStr">
        <is>
          <t>4|
4|
4|
4</t>
        </is>
      </c>
      <c r="BD201" s="2" t="inlineStr">
        <is>
          <t xml:space="preserve">|
|
|
</t>
        </is>
      </c>
      <c r="BE201" t="inlineStr">
        <is>
          <t/>
        </is>
      </c>
      <c r="BF201" s="2" t="inlineStr">
        <is>
          <t>fattore biotico</t>
        </is>
      </c>
      <c r="BG201" s="2" t="inlineStr">
        <is>
          <t>3</t>
        </is>
      </c>
      <c r="BH201" s="2" t="inlineStr">
        <is>
          <t/>
        </is>
      </c>
      <c r="BI201" t="inlineStr">
        <is>
          <t>fattore ambientale costituito dal contributo di un organismo o di un gruppo di organismi al complesso delle influenze esercitate su un determinato ambiente</t>
        </is>
      </c>
      <c r="BJ201" s="2" t="inlineStr">
        <is>
          <t>biotinis veiksnys</t>
        </is>
      </c>
      <c r="BK201" s="2" t="inlineStr">
        <is>
          <t>3</t>
        </is>
      </c>
      <c r="BL201" s="2" t="inlineStr">
        <is>
          <t/>
        </is>
      </c>
      <c r="BM201" t="inlineStr">
        <is>
          <t>skirtingų gyvųjų organizmų tarpusavio sąveika jiems gyvuojant, daranti tiesioginį ar netiesioginį poveikį kitam organizmui</t>
        </is>
      </c>
      <c r="BN201" s="2" t="inlineStr">
        <is>
          <t>biotisks faktors</t>
        </is>
      </c>
      <c r="BO201" s="2" t="inlineStr">
        <is>
          <t>3</t>
        </is>
      </c>
      <c r="BP201" s="2" t="inlineStr">
        <is>
          <t/>
        </is>
      </c>
      <c r="BQ201" t="inlineStr">
        <is>
          <t>dzīvās vides faktori, kas ietekmē organismu dzīvotspēju un nosaka to izplatību; izpaužas organismu savstarpējā mijiedarbībā</t>
        </is>
      </c>
      <c r="BR201" s="2" t="inlineStr">
        <is>
          <t>fattur bijotiku</t>
        </is>
      </c>
      <c r="BS201" s="2" t="inlineStr">
        <is>
          <t>3</t>
        </is>
      </c>
      <c r="BT201" s="2" t="inlineStr">
        <is>
          <t/>
        </is>
      </c>
      <c r="BU201" t="inlineStr">
        <is>
          <t>kwalunkwe komponent ħaj li jaffettwa organiżmu ieħor, inklużi l-annimali li jikkunsmaw l-organiżmu inkwistjoni, u l-ikel ħaj li l-organiżmu jikkonsma</t>
        </is>
      </c>
      <c r="BV201" s="2" t="inlineStr">
        <is>
          <t>biotische factor</t>
        </is>
      </c>
      <c r="BW201" s="2" t="inlineStr">
        <is>
          <t>3</t>
        </is>
      </c>
      <c r="BX201" s="2" t="inlineStr">
        <is>
          <t/>
        </is>
      </c>
      <c r="BY201" t="inlineStr">
        <is>
          <t>"elk levend wezen dat een invloed uitoefent op zijn omgeving"</t>
        </is>
      </c>
      <c r="BZ201" s="2" t="inlineStr">
        <is>
          <t>czynnik biotyczny</t>
        </is>
      </c>
      <c r="CA201" s="2" t="inlineStr">
        <is>
          <t>3</t>
        </is>
      </c>
      <c r="CB201" s="2" t="inlineStr">
        <is>
          <t/>
        </is>
      </c>
      <c r="CC201" t="inlineStr">
        <is>
          <t>czynnik ekologiczny polegający na oddzialywaniu żywych organizmów na inne żywe organizmy, w sposób bezpośredni lub pośredni</t>
        </is>
      </c>
      <c r="CD201" s="2" t="inlineStr">
        <is>
          <t>fator biótico</t>
        </is>
      </c>
      <c r="CE201" s="2" t="inlineStr">
        <is>
          <t>3</t>
        </is>
      </c>
      <c r="CF201" s="2" t="inlineStr">
        <is>
          <t/>
        </is>
      </c>
      <c r="CG201" t="inlineStr">
        <is>
          <t>Efeito causado pelos organismos num ecossistema, que condiciona as populações que o formam.</t>
        </is>
      </c>
      <c r="CH201" s="2" t="inlineStr">
        <is>
          <t>factor biotic</t>
        </is>
      </c>
      <c r="CI201" s="2" t="inlineStr">
        <is>
          <t>3</t>
        </is>
      </c>
      <c r="CJ201" s="2" t="inlineStr">
        <is>
          <t/>
        </is>
      </c>
      <c r="CK201" t="inlineStr">
        <is>
          <t>acțiunea unui organism asupra mediului ambiant sau asupra altor organisme</t>
        </is>
      </c>
      <c r="CL201" s="2" t="inlineStr">
        <is>
          <t>biotický činiteľ|
biotický faktor</t>
        </is>
      </c>
      <c r="CM201" s="2" t="inlineStr">
        <is>
          <t>3|
3</t>
        </is>
      </c>
      <c r="CN201" s="2" t="inlineStr">
        <is>
          <t xml:space="preserve">|
</t>
        </is>
      </c>
      <c r="CO201" t="inlineStr">
        <is>
          <t/>
        </is>
      </c>
      <c r="CP201" s="2" t="inlineStr">
        <is>
          <t>biotski dejavnik</t>
        </is>
      </c>
      <c r="CQ201" s="2" t="inlineStr">
        <is>
          <t>3</t>
        </is>
      </c>
      <c r="CR201" s="2" t="inlineStr">
        <is>
          <t/>
        </is>
      </c>
      <c r="CS201" t="inlineStr">
        <is>
          <t>Organizmi, ki vplivajo na okolje ali drug na drugega, za razliko od delovanja fizikalnih abiotskih okoljskih dejavnikov.</t>
        </is>
      </c>
      <c r="CT201" s="2" t="inlineStr">
        <is>
          <t>biotisk faktor</t>
        </is>
      </c>
      <c r="CU201" s="2" t="inlineStr">
        <is>
          <t>3</t>
        </is>
      </c>
      <c r="CV201" s="2" t="inlineStr">
        <is>
          <t/>
        </is>
      </c>
      <c r="CW201" t="inlineStr">
        <is>
          <t>faktor som kan hänföras till organismer</t>
        </is>
      </c>
    </row>
    <row r="202">
      <c r="A202" s="1" t="str">
        <f>HYPERLINK("https://iate.europa.eu/entry/result/3546154/all", "3546154")</f>
        <v>3546154</v>
      </c>
      <c r="B202" t="inlineStr">
        <is>
          <t>ENVIRONMENT;PRODUCTION, TECHNOLOGY AND RESEARCH</t>
        </is>
      </c>
      <c r="C202" t="inlineStr">
        <is>
          <t>ENVIRONMENT|environmental policy|environmental policy;PRODUCTION, TECHNOLOGY AND RESEARCH|research and intellectual property|research policy</t>
        </is>
      </c>
      <c r="D202" t="inlineStr">
        <is>
          <t>yes</t>
        </is>
      </c>
      <c r="E202" t="inlineStr">
        <is>
          <t/>
        </is>
      </c>
      <c r="F202" s="2" t="inlineStr">
        <is>
          <t>механизъм за обмен на информация за достъпа и подялбата на ползите|
механизъм за обмен на информация за достъпа и разпределението на ползите</t>
        </is>
      </c>
      <c r="G202" s="2" t="inlineStr">
        <is>
          <t>3|
2</t>
        </is>
      </c>
      <c r="H202" s="2" t="inlineStr">
        <is>
          <t xml:space="preserve">|
</t>
        </is>
      </c>
      <c r="I202" t="inlineStr">
        <is>
          <t>средство за обмен на информация за достъпа и подялбата на ползите, което осигурява достъп до информацията, предоставена от всяка страна, свързана с прилагането на Протокола от Нагоя</t>
        </is>
      </c>
      <c r="J202" t="inlineStr">
        <is>
          <t/>
        </is>
      </c>
      <c r="K202" t="inlineStr">
        <is>
          <t/>
        </is>
      </c>
      <c r="L202" t="inlineStr">
        <is>
          <t/>
        </is>
      </c>
      <c r="M202" t="inlineStr">
        <is>
          <t/>
        </is>
      </c>
      <c r="N202" t="inlineStr">
        <is>
          <t/>
        </is>
      </c>
      <c r="O202" t="inlineStr">
        <is>
          <t/>
        </is>
      </c>
      <c r="P202" t="inlineStr">
        <is>
          <t/>
        </is>
      </c>
      <c r="Q202" t="inlineStr">
        <is>
          <t/>
        </is>
      </c>
      <c r="R202" t="inlineStr">
        <is>
          <t/>
        </is>
      </c>
      <c r="S202" t="inlineStr">
        <is>
          <t/>
        </is>
      </c>
      <c r="T202" t="inlineStr">
        <is>
          <t/>
        </is>
      </c>
      <c r="U202" t="inlineStr">
        <is>
          <t/>
        </is>
      </c>
      <c r="V202" s="2" t="inlineStr">
        <is>
          <t>κέντρο πληροφοριών για την πρόσβαση και τον καταμερισμό των οφελών</t>
        </is>
      </c>
      <c r="W202" s="2" t="inlineStr">
        <is>
          <t>3</t>
        </is>
      </c>
      <c r="X202" s="2" t="inlineStr">
        <is>
          <t/>
        </is>
      </c>
      <c r="Y202" t="inlineStr">
        <is>
          <t/>
        </is>
      </c>
      <c r="Z202" s="2" t="inlineStr">
        <is>
          <t>Access and Benefit-sharing Clearing-House|
ABS Clearing-House</t>
        </is>
      </c>
      <c r="AA202" s="2" t="inlineStr">
        <is>
          <t>3|
3</t>
        </is>
      </c>
      <c r="AB202" s="2" t="inlineStr">
        <is>
          <t xml:space="preserve">|
</t>
        </is>
      </c>
      <c r="AC202" t="inlineStr">
        <is>
          <t>platform for exchanging information on access and benefit-sharing and a key tool for facilitating the implementation of the &lt;a href="https://iate.europa.eu/entry/result/3529241/en" target="_blank"&gt;&lt;i&gt;Nagoya Protocol&lt;/i&gt;&lt;/a&gt;</t>
        </is>
      </c>
      <c r="AD202" s="2" t="inlineStr">
        <is>
          <t>Centro de Intercambio de Información sobre Acceso y Participación en los Beneficios</t>
        </is>
      </c>
      <c r="AE202" s="2" t="inlineStr">
        <is>
          <t>3</t>
        </is>
      </c>
      <c r="AF202" s="2" t="inlineStr">
        <is>
          <t/>
        </is>
      </c>
      <c r="AG202" t="inlineStr">
        <is>
          <t>Plataforma de intercambio de información sobre el Centro de Intercambio
de Información sobre Acceso y Participación en los Beneficios y una herramienta
clave para facilitar la aplicación del Protocolo de Nagoya.</t>
        </is>
      </c>
      <c r="AH202" t="inlineStr">
        <is>
          <t/>
        </is>
      </c>
      <c r="AI202" t="inlineStr">
        <is>
          <t/>
        </is>
      </c>
      <c r="AJ202" t="inlineStr">
        <is>
          <t/>
        </is>
      </c>
      <c r="AK202" t="inlineStr">
        <is>
          <t/>
        </is>
      </c>
      <c r="AL202" t="inlineStr">
        <is>
          <t/>
        </is>
      </c>
      <c r="AM202" t="inlineStr">
        <is>
          <t/>
        </is>
      </c>
      <c r="AN202" t="inlineStr">
        <is>
          <t/>
        </is>
      </c>
      <c r="AO202" t="inlineStr">
        <is>
          <t/>
        </is>
      </c>
      <c r="AP202" t="inlineStr">
        <is>
          <t/>
        </is>
      </c>
      <c r="AQ202" t="inlineStr">
        <is>
          <t/>
        </is>
      </c>
      <c r="AR202" t="inlineStr">
        <is>
          <t/>
        </is>
      </c>
      <c r="AS202" t="inlineStr">
        <is>
          <t/>
        </is>
      </c>
      <c r="AT202" s="2" t="inlineStr">
        <is>
          <t>an Teach Imréitigh um Rochtain agus Comhroinnt Tairbhí</t>
        </is>
      </c>
      <c r="AU202" s="2" t="inlineStr">
        <is>
          <t>3</t>
        </is>
      </c>
      <c r="AV202" s="2" t="inlineStr">
        <is>
          <t/>
        </is>
      </c>
      <c r="AW202" t="inlineStr">
        <is>
          <t/>
        </is>
      </c>
      <c r="AX202" t="inlineStr">
        <is>
          <t/>
        </is>
      </c>
      <c r="AY202" t="inlineStr">
        <is>
          <t/>
        </is>
      </c>
      <c r="AZ202" t="inlineStr">
        <is>
          <t/>
        </is>
      </c>
      <c r="BA202" t="inlineStr">
        <is>
          <t/>
        </is>
      </c>
      <c r="BB202" t="inlineStr">
        <is>
          <t/>
        </is>
      </c>
      <c r="BC202" t="inlineStr">
        <is>
          <t/>
        </is>
      </c>
      <c r="BD202" t="inlineStr">
        <is>
          <t/>
        </is>
      </c>
      <c r="BE202" t="inlineStr">
        <is>
          <t/>
        </is>
      </c>
      <c r="BF202" t="inlineStr">
        <is>
          <t/>
        </is>
      </c>
      <c r="BG202" t="inlineStr">
        <is>
          <t/>
        </is>
      </c>
      <c r="BH202" t="inlineStr">
        <is>
          <t/>
        </is>
      </c>
      <c r="BI202" t="inlineStr">
        <is>
          <t/>
        </is>
      </c>
      <c r="BJ202" s="2" t="inlineStr">
        <is>
          <t>Galimybės naudotis genetiniais ištekliais ir naudos pasidalijimo informacijos centras|
GNNP informacijos centras</t>
        </is>
      </c>
      <c r="BK202" s="2" t="inlineStr">
        <is>
          <t>3|
3</t>
        </is>
      </c>
      <c r="BL202" s="2" t="inlineStr">
        <is>
          <t xml:space="preserve">|
</t>
        </is>
      </c>
      <c r="BM202" t="inlineStr">
        <is>
          <t/>
        </is>
      </c>
      <c r="BN202" s="2" t="inlineStr">
        <is>
          <t>Piekļuves un ieguvumu sadales starpniecības centrs|
&lt;i&gt;ABS Clearing-House&lt;/i&gt;|
&lt;i&gt;ABSCH&lt;/i&gt;</t>
        </is>
      </c>
      <c r="BO202" s="2" t="inlineStr">
        <is>
          <t>3|
3|
3</t>
        </is>
      </c>
      <c r="BP202" s="2" t="inlineStr">
        <is>
          <t xml:space="preserve">|
|
</t>
        </is>
      </c>
      <c r="BQ202" t="inlineStr">
        <is>
          <t>platforma informācijas apmaiņai par piekļuvi un ieguvumu sadali, un galvenais instruments &lt;a href="https://iate.europa.eu/entry/result/3529241/lv" target="_blank"&gt;Nagojas protokola&lt;/a&gt; īstenošanas veicināšanai</t>
        </is>
      </c>
      <c r="BR202" s="2" t="inlineStr">
        <is>
          <t>Ċentru ta’ Skambju tal-Aċċess u l-Qsim tal-Benefiċċji|
Ċentru ta’ Skambju ta’ Informazzjoni dwar l-Aċċess u l-Qsim ta’ Benefiċċji|
Ċentru ta’ Skambju ABS|
Ċentru ta' Skambju ta' Informazzjoni ABS</t>
        </is>
      </c>
      <c r="BS202" s="2" t="inlineStr">
        <is>
          <t>3|
3|
3|
3</t>
        </is>
      </c>
      <c r="BT202" s="2" t="inlineStr">
        <is>
          <t xml:space="preserve">|
|
|
</t>
        </is>
      </c>
      <c r="BU202" t="inlineStr">
        <is>
          <t>pjattaforma għall-iskambju ta' informazzjoni dwar l-aċċess u l-kondiviżjoni tal-benefiċċji u għodda ewlenija biex tiġi ffaċilitata l-implimentazzjoni tal-Protokoll ta' Nagoya</t>
        </is>
      </c>
      <c r="BV202" s="2" t="inlineStr">
        <is>
          <t>uitwisselingscentrum voor toegang en verdeling van voordelen|
uitwisselingscentrum voor toegang en batenverdeling</t>
        </is>
      </c>
      <c r="BW202" s="2" t="inlineStr">
        <is>
          <t>3|
3</t>
        </is>
      </c>
      <c r="BX202" s="2" t="inlineStr">
        <is>
          <t xml:space="preserve">|
</t>
        </is>
      </c>
      <c r="BY202" t="inlineStr">
        <is>
          <t>platform voor de uitwisseling van informatie met betrekking tot toegang en verdeling van voordelen om de uitvoering van het Protocol van Nagoya te bevorderen</t>
        </is>
      </c>
      <c r="BZ202" s="2" t="inlineStr">
        <is>
          <t>system wymiany informacji o dostępie i podziale korzyści</t>
        </is>
      </c>
      <c r="CA202" s="2" t="inlineStr">
        <is>
          <t>3</t>
        </is>
      </c>
      <c r="CB202" s="2" t="inlineStr">
        <is>
          <t/>
        </is>
      </c>
      <c r="CC202" t="inlineStr">
        <is>
          <t/>
        </is>
      </c>
      <c r="CD202" s="2" t="inlineStr">
        <is>
          <t>Centro de Intermediação de Informação sobre Acesso e Partilha de Benefícios</t>
        </is>
      </c>
      <c r="CE202" s="2" t="inlineStr">
        <is>
          <t>3</t>
        </is>
      </c>
      <c r="CF202" s="2" t="inlineStr">
        <is>
          <t/>
        </is>
      </c>
      <c r="CG202" t="inlineStr">
        <is>
          <t>Centro que deve servir como meio de partilha das informações relativas ao acesso e partilha de benefícios e que deve, em especial, facultar o acesso às informações pertinentes para a aplicação do Protocolo de Nagoia disponibilizadas por cada Parte.</t>
        </is>
      </c>
      <c r="CH202" s="2" t="inlineStr">
        <is>
          <t>Centrul pentru schimbul de informații privind accesul și împărțirea beneficiilor</t>
        </is>
      </c>
      <c r="CI202" s="2" t="inlineStr">
        <is>
          <t>3</t>
        </is>
      </c>
      <c r="CJ202" s="2" t="inlineStr">
        <is>
          <t/>
        </is>
      </c>
      <c r="CK202" t="inlineStr">
        <is>
          <t/>
        </is>
      </c>
      <c r="CL202" t="inlineStr">
        <is>
          <t/>
        </is>
      </c>
      <c r="CM202" t="inlineStr">
        <is>
          <t/>
        </is>
      </c>
      <c r="CN202" t="inlineStr">
        <is>
          <t/>
        </is>
      </c>
      <c r="CO202" t="inlineStr">
        <is>
          <t/>
        </is>
      </c>
      <c r="CP202" s="2" t="inlineStr">
        <is>
          <t>posredovalnica informacij o dostopu in delitvi koristi</t>
        </is>
      </c>
      <c r="CQ202" s="2" t="inlineStr">
        <is>
          <t>3</t>
        </is>
      </c>
      <c r="CR202" s="2" t="inlineStr">
        <is>
          <t/>
        </is>
      </c>
      <c r="CS202" t="inlineStr">
        <is>
          <t/>
        </is>
      </c>
      <c r="CT202" s="2" t="inlineStr">
        <is>
          <t>förmedlingsinstitutionen för tillträde och fördelning av nytta</t>
        </is>
      </c>
      <c r="CU202" s="2" t="inlineStr">
        <is>
          <t>3</t>
        </is>
      </c>
      <c r="CV202" s="2" t="inlineStr">
        <is>
          <t/>
        </is>
      </c>
      <c r="CW202" t="inlineStr">
        <is>
          <t/>
        </is>
      </c>
    </row>
    <row r="203">
      <c r="A203" s="1" t="str">
        <f>HYPERLINK("https://iate.europa.eu/entry/result/780162/all", "780162")</f>
        <v>780162</v>
      </c>
      <c r="B203" t="inlineStr">
        <is>
          <t>ENVIRONMENT</t>
        </is>
      </c>
      <c r="C203" t="inlineStr">
        <is>
          <t>ENVIRONMENT|environmental policy|environmental policy</t>
        </is>
      </c>
      <c r="D203" t="inlineStr">
        <is>
          <t>yes</t>
        </is>
      </c>
      <c r="E203" t="inlineStr">
        <is>
          <t/>
        </is>
      </c>
      <c r="F203" s="2" t="inlineStr">
        <is>
          <t>КОРИНЕ земно покритие|
КОРИНЕ</t>
        </is>
      </c>
      <c r="G203" s="2" t="inlineStr">
        <is>
          <t>3|
3</t>
        </is>
      </c>
      <c r="H203" s="2" t="inlineStr">
        <is>
          <t xml:space="preserve">|
</t>
        </is>
      </c>
      <c r="I203" t="inlineStr">
        <is>
          <t/>
        </is>
      </c>
      <c r="J203" s="2" t="inlineStr">
        <is>
          <t>CORINE – Krajinný pokryv (CORINE Land Cover)|
Koordinace informací o životním prostředí – Krajinný pokryv|
CORINE|
CLC</t>
        </is>
      </c>
      <c r="K203" s="2" t="inlineStr">
        <is>
          <t>3|
3|
3|
3</t>
        </is>
      </c>
      <c r="L203" s="2" t="inlineStr">
        <is>
          <t xml:space="preserve">|
|
|
</t>
        </is>
      </c>
      <c r="M203" t="inlineStr">
        <is>
          <t>databáze EU obsahující 44 tříd krajinného pokryvu</t>
        </is>
      </c>
      <c r="N203" s="2" t="inlineStr">
        <is>
          <t>Corine Land Cover|
koordinering af oplysninger om miljøet|
Corine</t>
        </is>
      </c>
      <c r="O203" s="2" t="inlineStr">
        <is>
          <t>3|
3|
3</t>
        </is>
      </c>
      <c r="P203" s="2" t="inlineStr">
        <is>
          <t xml:space="preserve">|
|
</t>
        </is>
      </c>
      <c r="Q203" t="inlineStr">
        <is>
          <t>satellitbaseret arealanvendelseskortlægning af Europa, der omfatter 44 klasser</t>
        </is>
      </c>
      <c r="R203" s="2" t="inlineStr">
        <is>
          <t>CORINE Landbedeckung|
CORINE</t>
        </is>
      </c>
      <c r="S203" s="2" t="inlineStr">
        <is>
          <t>3|
3</t>
        </is>
      </c>
      <c r="T203" s="2" t="inlineStr">
        <is>
          <t xml:space="preserve">|
</t>
        </is>
      </c>
      <c r="U203" t="inlineStr">
        <is>
          <t>Kartierung der europäischen Landbedeckung und Landnutzung, die in 44 verschiedene Landbedeckungsklassen unterteilt ist</t>
        </is>
      </c>
      <c r="V203" s="2" t="inlineStr">
        <is>
          <t>συντονισμός πληροφοριών για το περιβάλλον|
CORINE</t>
        </is>
      </c>
      <c r="W203" s="2" t="inlineStr">
        <is>
          <t>3|
3</t>
        </is>
      </c>
      <c r="X203" s="2" t="inlineStr">
        <is>
          <t xml:space="preserve">|
</t>
        </is>
      </c>
      <c r="Y203" t="inlineStr">
        <is>
          <t>καταγραφή της ευρωπαϊκής εδαφοκάλυψης σε 44 διαφορετικές κατηγορίες εδαφοκάλυψης</t>
        </is>
      </c>
      <c r="Z203" s="2" t="inlineStr">
        <is>
          <t>CORINE Land Cover|
Coordination of Information on the Environment|
CORINE|
CLC</t>
        </is>
      </c>
      <c r="AA203" s="2" t="inlineStr">
        <is>
          <t>3|
3|
3|
2</t>
        </is>
      </c>
      <c r="AB203" s="2" t="inlineStr">
        <is>
          <t xml:space="preserve">preferred|
|
|
</t>
        </is>
      </c>
      <c r="AC203" t="inlineStr">
        <is>
          <t>inventory of European land cover split into 44 different land cover classes</t>
        </is>
      </c>
      <c r="AD203" s="2" t="inlineStr">
        <is>
          <t>inventario Corine de cobertura y usos del suelo|
coordinación de la información sobre medio ambiente|
Corine|
CLC</t>
        </is>
      </c>
      <c r="AE203" s="2" t="inlineStr">
        <is>
          <t>3|
3|
3|
3</t>
        </is>
      </c>
      <c r="AF203" s="2" t="inlineStr">
        <is>
          <t xml:space="preserve">|
|
|
</t>
        </is>
      </c>
      <c r="AG203" t="inlineStr">
        <is>
          <t>Inventario de la cobertura del suelo europeo dividido en 44 clases diferentes de cobertura del suelo.</t>
        </is>
      </c>
      <c r="AH203" s="2" t="inlineStr">
        <is>
          <t>CORINE maakate|
Corine maakattekaart|
CLC|
keskkonnateabe koordineerimise süsteem CORINE</t>
        </is>
      </c>
      <c r="AI203" s="2" t="inlineStr">
        <is>
          <t>3|
3|
3|
3</t>
        </is>
      </c>
      <c r="AJ203" s="2" t="inlineStr">
        <is>
          <t xml:space="preserve">|
|
|
</t>
        </is>
      </c>
      <c r="AK203" t="inlineStr">
        <is>
          <t>ühtse metoodika alusel koostatud andmebaas, kuhu kogutakse ruumiandmeid Euroopa maakatte kohta</t>
        </is>
      </c>
      <c r="AL203" s="2" t="inlineStr">
        <is>
          <t>Corine Land Cover|
Corine-maapeite|
CORINE|
CLC</t>
        </is>
      </c>
      <c r="AM203" s="2" t="inlineStr">
        <is>
          <t>3|
3|
3|
3</t>
        </is>
      </c>
      <c r="AN203" s="2" t="inlineStr">
        <is>
          <t xml:space="preserve">|
|
|
</t>
        </is>
      </c>
      <c r="AO203" t="inlineStr">
        <is>
          <t>komission ohjelma vuodelta 1985; Corine-ohjelman tavoitteena on kerätä ympäristöön liittyviä tietoja EU:ssa, mm. maankäytöstä, rannikoiden eroosiosta, biotoopeista jne.</t>
        </is>
      </c>
      <c r="AP203" s="2" t="inlineStr">
        <is>
          <t>CORINE Land Cover|
CLC</t>
        </is>
      </c>
      <c r="AQ203" s="2" t="inlineStr">
        <is>
          <t>3|
3</t>
        </is>
      </c>
      <c r="AR203" s="2" t="inlineStr">
        <is>
          <t xml:space="preserve">|
</t>
        </is>
      </c>
      <c r="AS203" t="inlineStr">
        <is>
          <t>base de données géographiques produite sur 39 États européens, dans le cadre du programme européen de surveillance des terres de &lt;a href="https://iate.europa.eu/entry/result/919035/fr" target="_blank"&gt;Copernicus&lt;/a&gt;, piloté par l'&lt;a href="https://iate.europa.eu/entry/result/800658/fr" target="_blank"&gt;Agence européenne pour l'environnement&lt;/a&gt;</t>
        </is>
      </c>
      <c r="AT203" s="2" t="inlineStr">
        <is>
          <t>cumhdach talún CORINE|
comhordú faisnéise comhshaoil|
CORINE|
CLC</t>
        </is>
      </c>
      <c r="AU203" s="2" t="inlineStr">
        <is>
          <t>3|
3|
3|
3</t>
        </is>
      </c>
      <c r="AV203" s="2" t="inlineStr">
        <is>
          <t xml:space="preserve">|
|
|
</t>
        </is>
      </c>
      <c r="AW203" t="inlineStr">
        <is>
          <t/>
        </is>
      </c>
      <c r="AX203" s="2" t="inlineStr">
        <is>
          <t>CORINE pokrov zemljišta</t>
        </is>
      </c>
      <c r="AY203" s="2" t="inlineStr">
        <is>
          <t>3</t>
        </is>
      </c>
      <c r="AZ203" s="2" t="inlineStr">
        <is>
          <t/>
        </is>
      </c>
      <c r="BA203" t="inlineStr">
        <is>
          <t>digitalna baza podataka o stanju i promjenama zemljišnog pokrova</t>
        </is>
      </c>
      <c r="BB203" s="2" t="inlineStr">
        <is>
          <t>környezeti információk összehangolása|
CORINE-felszínborítás</t>
        </is>
      </c>
      <c r="BC203" s="2" t="inlineStr">
        <is>
          <t>2|
2</t>
        </is>
      </c>
      <c r="BD203" s="2" t="inlineStr">
        <is>
          <t xml:space="preserve">|
</t>
        </is>
      </c>
      <c r="BE203" t="inlineStr">
        <is>
          <t>44 felszínborítási és földhasználati kategóriát tartalmazó európai felszínborítási adatbázis</t>
        </is>
      </c>
      <c r="BF203" s="2" t="inlineStr">
        <is>
          <t>copertura del suolo CORINE|
Corine Land Cover|
Coordinamento delle informazioni sull'ambiente per la copertura del suolo|
Corine|
CLC</t>
        </is>
      </c>
      <c r="BG203" s="2" t="inlineStr">
        <is>
          <t>3|
3|
3|
3|
3</t>
        </is>
      </c>
      <c r="BH203" s="2" t="inlineStr">
        <is>
          <t xml:space="preserve">|
preferred|
|
|
</t>
        </is>
      </c>
      <c r="BI203" t="inlineStr">
        <is>
          <t>inventario della
copertura del suolo europeo per 44 classi diverse</t>
        </is>
      </c>
      <c r="BJ203" s="2" t="inlineStr">
        <is>
          <t>CORINE žemės dangos duomenų bazė</t>
        </is>
      </c>
      <c r="BK203" s="2" t="inlineStr">
        <is>
          <t>3</t>
        </is>
      </c>
      <c r="BL203" s="2" t="inlineStr">
        <is>
          <t/>
        </is>
      </c>
      <c r="BM203" t="inlineStr">
        <is>
          <t/>
        </is>
      </c>
      <c r="BN203" s="2" t="inlineStr">
        <is>
          <t>&lt;i&gt;CORINE &lt;/i&gt;zemes pārklājums|
vides informācijas koordinācija|
&lt;i&gt;CORINE &lt;/i&gt;</t>
        </is>
      </c>
      <c r="BO203" s="2" t="inlineStr">
        <is>
          <t>3|
3|
3</t>
        </is>
      </c>
      <c r="BP203" s="2" t="inlineStr">
        <is>
          <t xml:space="preserve">|
|
</t>
        </is>
      </c>
      <c r="BQ203" t="inlineStr">
        <is>
          <t/>
        </is>
      </c>
      <c r="BR203" s="2" t="inlineStr">
        <is>
          <t>inventarju tal-kopertura tal-art CORINE|
CORINE Land Cover|
CLC</t>
        </is>
      </c>
      <c r="BS203" s="2" t="inlineStr">
        <is>
          <t>3|
3|
3</t>
        </is>
      </c>
      <c r="BT203" s="2" t="inlineStr">
        <is>
          <t xml:space="preserve">|
|
</t>
        </is>
      </c>
      <c r="BU203" t="inlineStr">
        <is>
          <t>inventarju tal-kopertura tal-art Ewropea, maqsuma f'44 klassi differenti ta' kopertura tal-art</t>
        </is>
      </c>
      <c r="BV203" s="2" t="inlineStr">
        <is>
          <t>Corine-bodembedekking|
programma voor de coördinatie van informatie over het milieu|
Corine|
CLC</t>
        </is>
      </c>
      <c r="BW203" s="2" t="inlineStr">
        <is>
          <t>3|
3|
3|
3</t>
        </is>
      </c>
      <c r="BX203" s="2" t="inlineStr">
        <is>
          <t xml:space="preserve">|
|
|
</t>
        </is>
      </c>
      <c r="BY203" t="inlineStr">
        <is>
          <t>inventaris van de bodembedekking in Europa, onderverdeeld in 44 bodembedekkingsklassen</t>
        </is>
      </c>
      <c r="BZ203" s="2" t="inlineStr">
        <is>
          <t>CORINE Land Cover|
CORINE|
CLC|
CORINE (Koordynowanie informacji o środowisku) Land Cover</t>
        </is>
      </c>
      <c r="CA203" s="2" t="inlineStr">
        <is>
          <t>3|
3|
3|
3</t>
        </is>
      </c>
      <c r="CB203" s="2" t="inlineStr">
        <is>
          <t xml:space="preserve">|
|
|
</t>
        </is>
      </c>
      <c r="CC203" t="inlineStr">
        <is>
          <t>jeden z działów systemu CORINE obejmujący tworzenie bazy danych o pokryciu/użytkowaniu terenu</t>
        </is>
      </c>
      <c r="CD203" s="2" t="inlineStr">
        <is>
          <t>CORINE Land Cover|
Coordenação da Informação sobre o Ambiente|
CORINE</t>
        </is>
      </c>
      <c r="CE203" s="2" t="inlineStr">
        <is>
          <t>3|
3|
3</t>
        </is>
      </c>
      <c r="CF203" s="2" t="inlineStr">
        <is>
          <t xml:space="preserve">|
|
</t>
        </is>
      </c>
      <c r="CG203" t="inlineStr">
        <is>
          <t>Inventário da cobertura dos solos, dividido em 44 classes diferentes de cobertura dos solos.</t>
        </is>
      </c>
      <c r="CH203" s="2" t="inlineStr">
        <is>
          <t>CORINE Land Cover|
Coordonarea informațiilor despre mediu - acoperirea terenurilor|
CLC</t>
        </is>
      </c>
      <c r="CI203" s="2" t="inlineStr">
        <is>
          <t>3|
3|
3</t>
        </is>
      </c>
      <c r="CJ203" s="2" t="inlineStr">
        <is>
          <t xml:space="preserve">|
|
</t>
        </is>
      </c>
      <c r="CK203" t="inlineStr">
        <is>
          <t/>
        </is>
      </c>
      <c r="CL203" s="2" t="inlineStr">
        <is>
          <t>CORINE Land Cover|
Koordinácia informácií o životnom prostredí – krajinná pokrývka|
CORINE|
CLC</t>
        </is>
      </c>
      <c r="CM203" s="2" t="inlineStr">
        <is>
          <t>3|
3|
3|
3</t>
        </is>
      </c>
      <c r="CN203" s="2" t="inlineStr">
        <is>
          <t xml:space="preserve">|
|
|
</t>
        </is>
      </c>
      <c r="CO203" t="inlineStr">
        <is>
          <t>jeden z projektov v rámci programu CORINE, ktorý poskytuje dátové súbory o krajinnej pokrývke (land cover) Európy, pričom používa metódu identifikácie 44 tried krajinnej pokrývky</t>
        </is>
      </c>
      <c r="CP203" s="2" t="inlineStr">
        <is>
          <t>pokrovnost tal po CORINE|
usklajevanje informacij o okolju|
CORINE</t>
        </is>
      </c>
      <c r="CQ203" s="2" t="inlineStr">
        <is>
          <t>3|
3|
3</t>
        </is>
      </c>
      <c r="CR203" s="2" t="inlineStr">
        <is>
          <t xml:space="preserve">|
|
</t>
        </is>
      </c>
      <c r="CS203" t="inlineStr">
        <is>
          <t/>
        </is>
      </c>
      <c r="CT203" s="2" t="inlineStr">
        <is>
          <t>CORINE Land Cover</t>
        </is>
      </c>
      <c r="CU203" s="2" t="inlineStr">
        <is>
          <t>3</t>
        </is>
      </c>
      <c r="CV203" s="2" t="inlineStr">
        <is>
          <t/>
        </is>
      </c>
      <c r="CW203" t="inlineStr">
        <is>
          <t/>
        </is>
      </c>
    </row>
    <row r="204">
      <c r="A204" s="1" t="str">
        <f>HYPERLINK("https://iate.europa.eu/entry/result/3529190/all", "3529190")</f>
        <v>3529190</v>
      </c>
      <c r="B204" t="inlineStr">
        <is>
          <t>EUROPEAN UNION</t>
        </is>
      </c>
      <c r="C204" t="inlineStr">
        <is>
          <t>EUROPEAN UNION|European Union law</t>
        </is>
      </c>
      <c r="D204" t="inlineStr">
        <is>
          <t>yes</t>
        </is>
      </c>
      <c r="E204" t="inlineStr">
        <is>
          <t/>
        </is>
      </c>
      <c r="F204" s="2" t="inlineStr">
        <is>
          <t>проверка за пригодност</t>
        </is>
      </c>
      <c r="G204" s="2" t="inlineStr">
        <is>
          <t>3</t>
        </is>
      </c>
      <c r="H204" s="2" t="inlineStr">
        <is>
          <t/>
        </is>
      </c>
      <c r="I204" t="inlineStr">
        <is>
          <t>цялостна оценка на дадена политика, чрез която се определя дали регулаторната рамка в тази област на политиката съответства на целта, за която е създадена, и ако това не е така, какво трябва да се промени</t>
        </is>
      </c>
      <c r="J204" s="2" t="inlineStr">
        <is>
          <t>kontrola účelnosti</t>
        </is>
      </c>
      <c r="K204" s="2" t="inlineStr">
        <is>
          <t>3</t>
        </is>
      </c>
      <c r="L204" s="2" t="inlineStr">
        <is>
          <t/>
        </is>
      </c>
      <c r="M204" t="inlineStr">
        <is>
          <t>posouzení toho, zda je regulační rámec pro příslušnou oblast vhodný, a pokud není, co by se mělo změnit. Cílem tohoto posouzení je odhalit nadměrnou zátěž, nejednotnost a obsoletní nebo neúčelná opatření a přispět k identifikaci kumulativního dopadu legislativy</t>
        </is>
      </c>
      <c r="N204" s="2" t="inlineStr">
        <is>
          <t>kvalitetskontrol|
formålstjenlighedsanalyse</t>
        </is>
      </c>
      <c r="O204" s="2" t="inlineStr">
        <is>
          <t>3|
3</t>
        </is>
      </c>
      <c r="P204" s="2" t="inlineStr">
        <is>
          <t xml:space="preserve">|
</t>
        </is>
      </c>
      <c r="Q204" t="inlineStr">
        <is>
          <t>omfattende evaluering af Kommissionens politik for at vurdere, om retsreglerne for et givent område er egnede til at nå de politiske målsætninger, og hvis de ikke er det, hvad der så skal ændres</t>
        </is>
      </c>
      <c r="R204" s="2" t="inlineStr">
        <is>
          <t>Eignungsprüfung</t>
        </is>
      </c>
      <c r="S204" s="2" t="inlineStr">
        <is>
          <t>3</t>
        </is>
      </c>
      <c r="T204" s="2" t="inlineStr">
        <is>
          <t/>
        </is>
      </c>
      <c r="U204" t="inlineStr">
        <is>
          <t>umfassende Politikbewertung, anhand derer bewertet werden soll, ob der ordnungspolitische Rahmen eines Politikbereichs zweckmäßig ist, und falls nicht, was geändert werden sollte</t>
        </is>
      </c>
      <c r="V204" s="2" t="inlineStr">
        <is>
          <t>έλεγχος καταλληλότητας</t>
        </is>
      </c>
      <c r="W204" s="2" t="inlineStr">
        <is>
          <t>3</t>
        </is>
      </c>
      <c r="X204" s="2" t="inlineStr">
        <is>
          <t/>
        </is>
      </c>
      <c r="Y204" t="inlineStr">
        <is>
          <t>συνολική αξιολόγηση μιας πολιτικής όπου εξετάζεται κατά πόσο το κανονιστικό πλαίσιο που διέπει έναν τομέα πολιτικής είναι κατάλληλο για την επίτευξη των εκάστοτε στόχων και, αν δεν ισχύει κάτι τέτοιο, τι θα πρέπει να αλλάξει</t>
        </is>
      </c>
      <c r="Z204" s="2" t="inlineStr">
        <is>
          <t>fitness check|
regulatory fitness check</t>
        </is>
      </c>
      <c r="AA204" s="2" t="inlineStr">
        <is>
          <t>3|
1</t>
        </is>
      </c>
      <c r="AB204" s="2" t="inlineStr">
        <is>
          <t xml:space="preserve">|
</t>
        </is>
      </c>
      <c r="AC204" t="inlineStr">
        <is>
          <t>comprehensive policy evaluation to assess whether the regulatory framework for a policy area is fit for purpose and, if not, what should be changed</t>
        </is>
      </c>
      <c r="AD204" s="2" t="inlineStr">
        <is>
          <t>chequeo|
control de adecuación</t>
        </is>
      </c>
      <c r="AE204" s="2" t="inlineStr">
        <is>
          <t>3|
3</t>
        </is>
      </c>
      <c r="AF204" s="2" t="inlineStr">
        <is>
          <t xml:space="preserve">|
</t>
        </is>
      </c>
      <c r="AG204" t="inlineStr">
        <is>
          <t/>
        </is>
      </c>
      <c r="AH204" s="2" t="inlineStr">
        <is>
          <t>toimivuskontroll</t>
        </is>
      </c>
      <c r="AI204" s="2" t="inlineStr">
        <is>
          <t>3</t>
        </is>
      </c>
      <c r="AJ204" s="2" t="inlineStr">
        <is>
          <t/>
        </is>
      </c>
      <c r="AK204" t="inlineStr">
        <is>
          <t>ulatuslik hindamine, mille põhjal otsustatakse, kas teatava poliitikavaldkonna regulatiivne raamistik on eesmärgipärane, ja kui ta seda ei ole, siis mida tuleks muuta</t>
        </is>
      </c>
      <c r="AL204" s="2" t="inlineStr">
        <is>
          <t>toimivuustarkastus</t>
        </is>
      </c>
      <c r="AM204" s="2" t="inlineStr">
        <is>
          <t>3</t>
        </is>
      </c>
      <c r="AN204" s="2" t="inlineStr">
        <is>
          <t/>
        </is>
      </c>
      <c r="AO204" t="inlineStr">
        <is>
          <t>kattava politiikan arviointi sen määrittämiseksi, onko tietyn politiikan alan sääntelykehys tarkoituksenmukainen, ja mitä olisi muutettava jos näin ei ole</t>
        </is>
      </c>
      <c r="AP204" s="2" t="inlineStr">
        <is>
          <t>bilan de qualité</t>
        </is>
      </c>
      <c r="AQ204" s="2" t="inlineStr">
        <is>
          <t>3</t>
        </is>
      </c>
      <c r="AR204" s="2" t="inlineStr">
        <is>
          <t/>
        </is>
      </c>
      <c r="AS204" t="inlineStr">
        <is>
          <t/>
        </is>
      </c>
      <c r="AT204" s="2" t="inlineStr">
        <is>
          <t>seiceáil oiriúnachta</t>
        </is>
      </c>
      <c r="AU204" s="2" t="inlineStr">
        <is>
          <t>3</t>
        </is>
      </c>
      <c r="AV204" s="2" t="inlineStr">
        <is>
          <t/>
        </is>
      </c>
      <c r="AW204" t="inlineStr">
        <is>
          <t/>
        </is>
      </c>
      <c r="AX204" t="inlineStr">
        <is>
          <t/>
        </is>
      </c>
      <c r="AY204" t="inlineStr">
        <is>
          <t/>
        </is>
      </c>
      <c r="AZ204" t="inlineStr">
        <is>
          <t/>
        </is>
      </c>
      <c r="BA204" t="inlineStr">
        <is>
          <t/>
        </is>
      </c>
      <c r="BB204" s="2" t="inlineStr">
        <is>
          <t>célravezetőségi vizsgálat|
a jogi szabályozás célravezetőségének vizsgálata</t>
        </is>
      </c>
      <c r="BC204" s="2" t="inlineStr">
        <is>
          <t>4|
4</t>
        </is>
      </c>
      <c r="BD204" s="2" t="inlineStr">
        <is>
          <t xml:space="preserve">preferred|
</t>
        </is>
      </c>
      <c r="BE204" t="inlineStr">
        <is>
          <t>arra irányuló vizsgálat, hogy egy adott szakpolitikai terület szabályozási kerete alkalmas-e a kitűzött célok megvalósítására, és amennyiben nem, mit kell rajta továbbfejleszteni</t>
        </is>
      </c>
      <c r="BF204" s="2" t="inlineStr">
        <is>
          <t>vaglio di adeguatezza|
controllo dell'adeguatezza</t>
        </is>
      </c>
      <c r="BG204" s="2" t="inlineStr">
        <is>
          <t>3|
3</t>
        </is>
      </c>
      <c r="BH204" s="2" t="inlineStr">
        <is>
          <t xml:space="preserve">|
</t>
        </is>
      </c>
      <c r="BI204" t="inlineStr">
        <is>
          <t>ampia valutazione strategica atta a determinare se il quadro normativo applicabile a un settore d'intervento sia adeguato ai suoi fini e, in caso di risposta negativa, cosa vada migliorato</t>
        </is>
      </c>
      <c r="BJ204" s="2" t="inlineStr">
        <is>
          <t>tinkamumo patikrinimas|
tinkamumo patikra</t>
        </is>
      </c>
      <c r="BK204" s="2" t="inlineStr">
        <is>
          <t>3|
3</t>
        </is>
      </c>
      <c r="BL204" s="2" t="inlineStr">
        <is>
          <t xml:space="preserve">|
</t>
        </is>
      </c>
      <c r="BM204" t="inlineStr">
        <is>
          <t>išsamus konkrečios politikos srities reguliavimo sistemos vertinimas siekiant nustatyti, ar sistema atitinka politikos tikslą ir, jei taip nėra, ką reikėtų pakeisti</t>
        </is>
      </c>
      <c r="BN204" s="2" t="inlineStr">
        <is>
          <t>atbilstības pārbaude</t>
        </is>
      </c>
      <c r="BO204" s="2" t="inlineStr">
        <is>
          <t>2</t>
        </is>
      </c>
      <c r="BP204" s="2" t="inlineStr">
        <is>
          <t/>
        </is>
      </c>
      <c r="BQ204" t="inlineStr">
        <is>
          <t/>
        </is>
      </c>
      <c r="BR204" s="2" t="inlineStr">
        <is>
          <t>kontroll tal-idoneità</t>
        </is>
      </c>
      <c r="BS204" s="2" t="inlineStr">
        <is>
          <t>3</t>
        </is>
      </c>
      <c r="BT204" s="2" t="inlineStr">
        <is>
          <t/>
        </is>
      </c>
      <c r="BU204" t="inlineStr">
        <is>
          <t>evalwazzjoni komprensiva tal-politiki biex jiġi eżaminat jekk il-qafas regolatorju għal qasam ta’ politika jkunx idoneu u, jekk le, x'għandhom ikunu l-bidliet</t>
        </is>
      </c>
      <c r="BV204" s="2" t="inlineStr">
        <is>
          <t>geschiktheidscontrole|
gezondheidstest</t>
        </is>
      </c>
      <c r="BW204" s="2" t="inlineStr">
        <is>
          <t>3|
3</t>
        </is>
      </c>
      <c r="BX204" s="2" t="inlineStr">
        <is>
          <t xml:space="preserve">|
</t>
        </is>
      </c>
      <c r="BY204" t="inlineStr">
        <is>
          <t>test waarbij wordt nagegaan of er in de loop der jaren in de wet- en regelgeving overdreven lasten, overlappingen, leemten, inconsistenties en/of verouderde maatregelen zijn ontstaan</t>
        </is>
      </c>
      <c r="BZ204" s="2" t="inlineStr">
        <is>
          <t>kontrola sprawności|
ocena adekwatności</t>
        </is>
      </c>
      <c r="CA204" s="2" t="inlineStr">
        <is>
          <t>2|
3</t>
        </is>
      </c>
      <c r="CB204" s="2" t="inlineStr">
        <is>
          <t>|
preferred</t>
        </is>
      </c>
      <c r="CC204" t="inlineStr">
        <is>
          <t>przegląd prawodawstwa pod kątem sprawności regulacyjnej i w celu ujawnienia ewent. nadmiernych obciążeń, pokrywania się prawodawstwa, luk, niespójności lub przestarzałych przepisów</t>
        </is>
      </c>
      <c r="CD204" s="2" t="inlineStr">
        <is>
          <t>balanço de qualidade|
controlo da adequação</t>
        </is>
      </c>
      <c r="CE204" s="2" t="inlineStr">
        <is>
          <t>3|
3</t>
        </is>
      </c>
      <c r="CF204" s="2" t="inlineStr">
        <is>
          <t xml:space="preserve">|
</t>
        </is>
      </c>
      <c r="CG204" t="inlineStr">
        <is>
          <t>Abordagem que permite avaliar se o quadro normativo num domínio de intervenção serve o objetivo visado e, em caso negativo, quais as alterações a introduzir.</t>
        </is>
      </c>
      <c r="CH204" s="2" t="inlineStr">
        <is>
          <t>verificare a adecvării</t>
        </is>
      </c>
      <c r="CI204" s="2" t="inlineStr">
        <is>
          <t>2</t>
        </is>
      </c>
      <c r="CJ204" s="2" t="inlineStr">
        <is>
          <t/>
        </is>
      </c>
      <c r="CK204" t="inlineStr">
        <is>
          <t>evaluare cuprinzătoare a politicii într-un anumit domeniu întreprinsă cu scopul de a vedea dacă un cadru de reglementare pentru un domeniu de politică este adaptat scopului său și, în caz contrar, ce ar trebui modificat. Obiectivul va fi de a identifica sarcinile excesive, neconcordanțele și măsurile caduce sau ineficiente și de a contribui la identificarea impactului cumulativ al legislației.</t>
        </is>
      </c>
      <c r="CL204" s="2" t="inlineStr">
        <is>
          <t>kontrola vhodnosti</t>
        </is>
      </c>
      <c r="CM204" s="2" t="inlineStr">
        <is>
          <t>3</t>
        </is>
      </c>
      <c r="CN204" s="2" t="inlineStr">
        <is>
          <t/>
        </is>
      </c>
      <c r="CO204" t="inlineStr">
        <is>
          <t>posúdenie, či je regulačný rámec pre príslušnú oblasť politiky vhodný a pokiaľ nie, čo by sa malo zmeniť</t>
        </is>
      </c>
      <c r="CP204" s="2" t="inlineStr">
        <is>
          <t>preverjanje primernosti</t>
        </is>
      </c>
      <c r="CQ204" s="2" t="inlineStr">
        <is>
          <t>3</t>
        </is>
      </c>
      <c r="CR204" s="2" t="inlineStr">
        <is>
          <t/>
        </is>
      </c>
      <c r="CS204" t="inlineStr">
        <is>
          <t>Celostna ocena politike z namenom ugotoviti, ali pravni okvir ustreza svojemu namenu</t>
        </is>
      </c>
      <c r="CT204" s="2" t="inlineStr">
        <is>
          <t>kontroll av ändamålsenligheten</t>
        </is>
      </c>
      <c r="CU204" s="2" t="inlineStr">
        <is>
          <t>3</t>
        </is>
      </c>
      <c r="CV204" s="2" t="inlineStr">
        <is>
          <t/>
        </is>
      </c>
      <c r="CW204" t="inlineStr">
        <is>
          <t/>
        </is>
      </c>
    </row>
    <row r="205">
      <c r="A205" s="1" t="str">
        <f>HYPERLINK("https://iate.europa.eu/entry/result/3628223/all", "3628223")</f>
        <v>3628223</v>
      </c>
      <c r="B205" t="inlineStr">
        <is>
          <t>ENVIRONMENT</t>
        </is>
      </c>
      <c r="C205" t="inlineStr">
        <is>
          <t>ENVIRONMENT|environmental policy|environmental policy|environmental research|environmental statistics</t>
        </is>
      </c>
      <c r="D205" t="inlineStr">
        <is>
          <t>yes</t>
        </is>
      </c>
      <c r="E205" t="inlineStr">
        <is>
          <t/>
        </is>
      </c>
      <c r="F205" s="2" t="inlineStr">
        <is>
          <t>сметки за екосистемите</t>
        </is>
      </c>
      <c r="G205" s="2" t="inlineStr">
        <is>
          <t>3</t>
        </is>
      </c>
      <c r="H205" s="2" t="inlineStr">
        <is>
          <t/>
        </is>
      </c>
      <c r="I205" t="inlineStr">
        <is>
          <t>набор от сметки, предназначени да предоставят съгласувана информация за обхвата и състоянието на екосистемите и за потоците от услуги, предоставяни от тези екосистеми на обществото</t>
        </is>
      </c>
      <c r="J205" s="2" t="inlineStr">
        <is>
          <t>ekosystémové účty</t>
        </is>
      </c>
      <c r="K205" s="2" t="inlineStr">
        <is>
          <t>3</t>
        </is>
      </c>
      <c r="L205" s="2" t="inlineStr">
        <is>
          <t/>
        </is>
      </c>
      <c r="M205" t="inlineStr">
        <is>
          <t>soubor účtů navržený tak, aby poskytoval soudržné informace o rozsahu a stavu ekosystémů a o tocích služeb od těchto ekosystémů ke společnosti</t>
        </is>
      </c>
      <c r="N205" s="2" t="inlineStr">
        <is>
          <t>økosystemregnskaber</t>
        </is>
      </c>
      <c r="O205" s="2" t="inlineStr">
        <is>
          <t>3</t>
        </is>
      </c>
      <c r="P205" s="2" t="inlineStr">
        <is>
          <t/>
        </is>
      </c>
      <c r="Q205" t="inlineStr">
        <is>
          <t>sæt af regnskaber, der er udformet med henblik på at give konsistente oplysninger om økosystemernes udstrækning og tilstand og om strømme af tjenester fra disse økosystemer til samfundet</t>
        </is>
      </c>
      <c r="R205" s="2" t="inlineStr">
        <is>
          <t>Ökosystemrechnungen</t>
        </is>
      </c>
      <c r="S205" s="2" t="inlineStr">
        <is>
          <t>3</t>
        </is>
      </c>
      <c r="T205" s="2" t="inlineStr">
        <is>
          <t/>
        </is>
      </c>
      <c r="U205" t="inlineStr">
        <is>
          <t>Satz von Rechnungen, die dafür konzipiert sind, kohärente Informationen über Ausdehnung und Zustand von Ökosystemen sowie über die Ströme von Dienstleistungen von diesen Ökosystemen in die Gesellschaft liefern</t>
        </is>
      </c>
      <c r="V205" s="2" t="inlineStr">
        <is>
          <t>λογαριασμοί οικοσυστημάτων</t>
        </is>
      </c>
      <c r="W205" s="2" t="inlineStr">
        <is>
          <t>3</t>
        </is>
      </c>
      <c r="X205" s="2" t="inlineStr">
        <is>
          <t/>
        </is>
      </c>
      <c r="Y205" t="inlineStr">
        <is>
          <t>σύνολο λογαριασμών που έχουν σχεδιαστεί για την παροχή συνεκτικών πληροφοριών σχετικά με την έκταση και την κατάσταση των οικοσυστημάτων και σχετικά με τις ροές υπηρεσιών από αυτά τα οικοσυστήματα προς την κοινωνία</t>
        </is>
      </c>
      <c r="Z205" s="2" t="inlineStr">
        <is>
          <t>ecosystem accounts</t>
        </is>
      </c>
      <c r="AA205" s="2" t="inlineStr">
        <is>
          <t>3</t>
        </is>
      </c>
      <c r="AB205" s="2" t="inlineStr">
        <is>
          <t/>
        </is>
      </c>
      <c r="AC205" t="inlineStr">
        <is>
          <t>set of accounts designed to provide consistent
information on the extent and condition of ecosystems and on the flows of
services from these ecosystems to society</t>
        </is>
      </c>
      <c r="AD205" s="2" t="inlineStr">
        <is>
          <t>cuentas de los ecosistemas</t>
        </is>
      </c>
      <c r="AE205" s="2" t="inlineStr">
        <is>
          <t>3</t>
        </is>
      </c>
      <c r="AF205" s="2" t="inlineStr">
        <is>
          <t/>
        </is>
      </c>
      <c r="AG205" t="inlineStr">
        <is>
          <t>Conjunto de cuentas diseñadas para 
proporcionar información coherente sobre el alcance y el estado de los 
ecosistemas, como también sobre los flujos de servicios de estos 
ecosistemas a la sociedad.</t>
        </is>
      </c>
      <c r="AH205" s="2" t="inlineStr">
        <is>
          <t>ökosüsteemi arvepidamine</t>
        </is>
      </c>
      <c r="AI205" s="2" t="inlineStr">
        <is>
          <t>3</t>
        </is>
      </c>
      <c r="AJ205" s="2" t="inlineStr">
        <is>
          <t/>
        </is>
      </c>
      <c r="AK205" t="inlineStr">
        <is>
          <t>arvepidamine, mis sisaldab andmeid ökosüsteemi varade ulatuse ja seisundi ning teenuste kohta, mida ta ühiskonnale ja majandusele pakub. Andmed on kooskõlas SEEA ökosüsteemi arvepidamisega ja ühilduvad Euroopa arvepidamise süsteemi raames esitatavate andmetega</t>
        </is>
      </c>
      <c r="AL205" s="2" t="inlineStr">
        <is>
          <t>ekosysteemitilit</t>
        </is>
      </c>
      <c r="AM205" s="2" t="inlineStr">
        <is>
          <t>3</t>
        </is>
      </c>
      <c r="AN205" s="2" t="inlineStr">
        <is>
          <t/>
        </is>
      </c>
      <c r="AO205" t="inlineStr">
        <is>
          <t>sellaiset tilinpitotiedot, joiden tarkoituksena on antaa johdonmukaista tietoa ekosysteemien laajuudesta ja tilasta sekä niistä peräisin olevista ekosysteemipalveluista yhteiskunnalle</t>
        </is>
      </c>
      <c r="AP205" s="2" t="inlineStr">
        <is>
          <t>comptes relatifs aux écosystèmes</t>
        </is>
      </c>
      <c r="AQ205" s="2" t="inlineStr">
        <is>
          <t>3</t>
        </is>
      </c>
      <c r="AR205" s="2" t="inlineStr">
        <is>
          <t/>
        </is>
      </c>
      <c r="AS205" t="inlineStr">
        <is>
          <t>ensemble de comptes conçus pour fournir des informations cohérentes sur l’étendue et l’état des écosystèmes
 et sur les services que ces écosystèmes fournissent à la société et à l’économie</t>
        </is>
      </c>
      <c r="AT205" s="2" t="inlineStr">
        <is>
          <t>cuntais éiceachórais</t>
        </is>
      </c>
      <c r="AU205" s="2" t="inlineStr">
        <is>
          <t>3</t>
        </is>
      </c>
      <c r="AV205" s="2" t="inlineStr">
        <is>
          <t/>
        </is>
      </c>
      <c r="AW205" t="inlineStr">
        <is>
          <t/>
        </is>
      </c>
      <c r="AX205" s="2" t="inlineStr">
        <is>
          <t>računi ekosustava</t>
        </is>
      </c>
      <c r="AY205" s="2" t="inlineStr">
        <is>
          <t>3</t>
        </is>
      </c>
      <c r="AZ205" s="2" t="inlineStr">
        <is>
          <t/>
        </is>
      </c>
      <c r="BA205" t="inlineStr">
        <is>
          <t>skupina računa osmišljenih za davanje dosljednih informacija o veličini i stanju ekosustava te o tokovima usluga iz tih ekosustava u društvo</t>
        </is>
      </c>
      <c r="BB205" s="2" t="inlineStr">
        <is>
          <t>ökoszisztéma-számlák</t>
        </is>
      </c>
      <c r="BC205" s="2" t="inlineStr">
        <is>
          <t>3</t>
        </is>
      </c>
      <c r="BD205" s="2" t="inlineStr">
        <is>
          <t/>
        </is>
      </c>
      <c r="BE205" t="inlineStr">
        <is>
          <t>az ökoszisztéma-eszközök kiterjedéséről és 
állapotáról, valamint az általuk a társadalom és a gazdaság számára 
nyújtott szolgáltatásokról jelenítenek meg adatokat</t>
        </is>
      </c>
      <c r="BF205" s="2" t="inlineStr">
        <is>
          <t>conti degli ecosistemi</t>
        </is>
      </c>
      <c r="BG205" s="2" t="inlineStr">
        <is>
          <t>3</t>
        </is>
      </c>
      <c r="BH205" s="2" t="inlineStr">
        <is>
          <t/>
        </is>
      </c>
      <c r="BI205" t="inlineStr">
        <is>
          <t>serie di conti
studiati per fornire informazioni coerenti sull'estensione e sulla condizione
degli ecosistemi e sui flussi di servizi da tali ecosistemi alla società</t>
        </is>
      </c>
      <c r="BJ205" s="2" t="inlineStr">
        <is>
          <t>ekosistemų sąskaitos</t>
        </is>
      </c>
      <c r="BK205" s="2" t="inlineStr">
        <is>
          <t>3</t>
        </is>
      </c>
      <c r="BL205" s="2" t="inlineStr">
        <is>
          <t/>
        </is>
      </c>
      <c r="BM205" t="inlineStr">
        <is>
          <t>sąskaitų rinkinys, skirtas nuosekliai informacijai apie ekosistemų aprėptį bei būklę ir apie visuomenei teikiamų tų ekosistemų paslaugų srautus teikti</t>
        </is>
      </c>
      <c r="BN205" s="2" t="inlineStr">
        <is>
          <t>ekosistēmu konti</t>
        </is>
      </c>
      <c r="BO205" s="2" t="inlineStr">
        <is>
          <t>2</t>
        </is>
      </c>
      <c r="BP205" s="2" t="inlineStr">
        <is>
          <t/>
        </is>
      </c>
      <c r="BQ205" t="inlineStr">
        <is>
          <t>kontu kopums, kas izveidots, lai sniegtu konsekventu informāciju par ekosistēmu apjomu un stāvokli un par pakalpojumu plūsmām no šīm ekosistēmām sabiedrībai</t>
        </is>
      </c>
      <c r="BR205" s="2" t="inlineStr">
        <is>
          <t>kontijiet tal-ekosistema</t>
        </is>
      </c>
      <c r="BS205" s="2" t="inlineStr">
        <is>
          <t>3</t>
        </is>
      </c>
      <c r="BT205" s="2" t="inlineStr">
        <is>
          <t/>
        </is>
      </c>
      <c r="BU205" t="inlineStr">
        <is>
          <t>sett ta’ kontijiet imfassla biex jipprovdu informazzjoni konsistenti dwar il-firxa u l-kundizzjoni tal-ekosistemi u dwar il-flussi tas-servizzi minn dawn l-ekosistemi għas-soċjetà</t>
        </is>
      </c>
      <c r="BV205" s="2" t="inlineStr">
        <is>
          <t>ecosysteemrekeningen</t>
        </is>
      </c>
      <c r="BW205" s="2" t="inlineStr">
        <is>
          <t>3</t>
        </is>
      </c>
      <c r="BX205" s="2" t="inlineStr">
        <is>
          <t/>
        </is>
      </c>
      <c r="BY205" t="inlineStr">
        <is>
          <t>"reeks rekeningen die bedoeld zijn om consistente informatie te verstrekken over de omvang en toestand van ecosystemen en over de dienstenstromen van deze ecosystemen naar de samenleving"</t>
        </is>
      </c>
      <c r="BZ205" s="2" t="inlineStr">
        <is>
          <t>rachunki ekosystemów</t>
        </is>
      </c>
      <c r="CA205" s="2" t="inlineStr">
        <is>
          <t>3</t>
        </is>
      </c>
      <c r="CB205" s="2" t="inlineStr">
        <is>
          <t/>
        </is>
      </c>
      <c r="CC205" t="inlineStr">
        <is>
          <t>zestaw rachunków mających zapewnić spójne informacje na temat zasięgu i stanu ekosystemów oraz przepływów usług z tych ekosystemów do społeczeństwa</t>
        </is>
      </c>
      <c r="CD205" s="2" t="inlineStr">
        <is>
          <t>contas dos ecossistemas|
contas de ecossistemas</t>
        </is>
      </c>
      <c r="CE205" s="2" t="inlineStr">
        <is>
          <t>3|
3</t>
        </is>
      </c>
      <c r="CF205" s="2" t="inlineStr">
        <is>
          <t xml:space="preserve">|
</t>
        </is>
      </c>
      <c r="CG205" t="inlineStr">
        <is>
          <t>Conjunto de contas concebido para fornecer informações coerentes sobre a extensão e o estado dos ecossistemas e sobre os fluxos de serviços desses ecossistemas para a sociedade.</t>
        </is>
      </c>
      <c r="CH205" s="2" t="inlineStr">
        <is>
          <t>conturi referitoare la ecosisteme</t>
        </is>
      </c>
      <c r="CI205" s="2" t="inlineStr">
        <is>
          <t>3</t>
        </is>
      </c>
      <c r="CJ205" s="2" t="inlineStr">
        <is>
          <t/>
        </is>
      </c>
      <c r="CK205" t="inlineStr">
        <is>
          <t>set de conturi menite să furnizeze informații consecvente cu privire la amploarea și starea ecosistemelor și cu privire la fluxurile de servicii dinspre aceste ecosisteme către societate</t>
        </is>
      </c>
      <c r="CL205" s="2" t="inlineStr">
        <is>
          <t>ekosystémové účty</t>
        </is>
      </c>
      <c r="CM205" s="2" t="inlineStr">
        <is>
          <t>3</t>
        </is>
      </c>
      <c r="CN205" s="2" t="inlineStr">
        <is>
          <t/>
        </is>
      </c>
      <c r="CO205" t="inlineStr">
        <is>
          <t>súbor účtov, ktorý je navrhnutý tak, aby poskytoval konzistentné informácie o rozsahu a stave ekosystémov a o tokoch služieb z týchto ekosystémov do spoločnosti</t>
        </is>
      </c>
      <c r="CP205" s="2" t="inlineStr">
        <is>
          <t>ekosistemski računi</t>
        </is>
      </c>
      <c r="CQ205" s="2" t="inlineStr">
        <is>
          <t>3</t>
        </is>
      </c>
      <c r="CR205" s="2" t="inlineStr">
        <is>
          <t/>
        </is>
      </c>
      <c r="CS205" t="inlineStr">
        <is>
          <t>niz računov, zasnovanih za zagotavljanje
doslednih informacij o obsegu in stanju ekosistemov ter o tokovih storitev iz teh
ekosistemov v družbo</t>
        </is>
      </c>
      <c r="CT205" s="2" t="inlineStr">
        <is>
          <t>ekosystemräkenskaper</t>
        </is>
      </c>
      <c r="CU205" s="2" t="inlineStr">
        <is>
          <t>2</t>
        </is>
      </c>
      <c r="CV205" s="2" t="inlineStr">
        <is>
          <t/>
        </is>
      </c>
      <c r="CW205" t="inlineStr">
        <is>
          <t>räkenskaper som är
utformade för att ge enhetlig information om ekosystemens omfattning och
tillstånd och om flödena av tjänster från dessa ekosystem till samhället</t>
        </is>
      </c>
    </row>
    <row r="206">
      <c r="A206" s="1" t="str">
        <f>HYPERLINK("https://iate.europa.eu/entry/result/3628470/all", "3628470")</f>
        <v>3628470</v>
      </c>
      <c r="B206" t="inlineStr">
        <is>
          <t>SCIENCE</t>
        </is>
      </c>
      <c r="C206" t="inlineStr">
        <is>
          <t>SCIENCE|natural and applied sciences|earth sciences</t>
        </is>
      </c>
      <c r="D206" t="inlineStr">
        <is>
          <t>yes</t>
        </is>
      </c>
      <c r="E206" t="inlineStr">
        <is>
          <t/>
        </is>
      </c>
      <c r="F206" s="2" t="inlineStr">
        <is>
          <t>напречна свързаност</t>
        </is>
      </c>
      <c r="G206" s="2" t="inlineStr">
        <is>
          <t>3</t>
        </is>
      </c>
      <c r="H206" s="2" t="inlineStr">
        <is>
          <t/>
        </is>
      </c>
      <c r="I206" t="inlineStr">
        <is>
          <t/>
        </is>
      </c>
      <c r="J206" s="2" t="inlineStr">
        <is>
          <t>boční konektivita|
boční propojení|
boční kontinuita|
příčné propojení</t>
        </is>
      </c>
      <c r="K206" s="2" t="inlineStr">
        <is>
          <t>3|
3|
3|
3</t>
        </is>
      </c>
      <c r="L206" s="2" t="inlineStr">
        <is>
          <t xml:space="preserve">|
|
|
</t>
        </is>
      </c>
      <c r="M206" t="inlineStr">
        <is>
          <t>možnost vody, sedimentů a bioty pohybovat se mezi korytem a inundačním územím / svahy kopců</t>
        </is>
      </c>
      <c r="N206" s="2" t="inlineStr">
        <is>
          <t>lateral forbindelse|
forbindelser i vandløbs sideløb</t>
        </is>
      </c>
      <c r="O206" s="2" t="inlineStr">
        <is>
          <t>3|
3</t>
        </is>
      </c>
      <c r="P206" s="2" t="inlineStr">
        <is>
          <t xml:space="preserve">|
</t>
        </is>
      </c>
      <c r="Q206" t="inlineStr">
        <is>
          <t/>
        </is>
      </c>
      <c r="R206" s="2" t="inlineStr">
        <is>
          <t>laterale Vernetzung</t>
        </is>
      </c>
      <c r="S206" s="2" t="inlineStr">
        <is>
          <t>3</t>
        </is>
      </c>
      <c r="T206" s="2" t="inlineStr">
        <is>
          <t/>
        </is>
      </c>
      <c r="U206" t="inlineStr">
        <is>
          <t/>
        </is>
      </c>
      <c r="V206" s="2" t="inlineStr">
        <is>
          <t>πλευρική συνδεσιμότητα</t>
        </is>
      </c>
      <c r="W206" s="2" t="inlineStr">
        <is>
          <t>3</t>
        </is>
      </c>
      <c r="X206" s="2" t="inlineStr">
        <is>
          <t/>
        </is>
      </c>
      <c r="Y206" t="inlineStr">
        <is>
          <t>περιοδική κατάκλυση της πλημμυρικής περιοχής και η επακόλουθη ανταλλαγή νερού, ιζήματος, οργανικής ύλης, θρεπτικών ουσιών και οργανισμών</t>
        </is>
      </c>
      <c r="Z206" s="2" t="inlineStr">
        <is>
          <t>lateral connectivity|
lateral hydrologic connectivity|
floodplain connectivity</t>
        </is>
      </c>
      <c r="AA206" s="2" t="inlineStr">
        <is>
          <t>3|
3|
3</t>
        </is>
      </c>
      <c r="AB206" s="2" t="inlineStr">
        <is>
          <t xml:space="preserve">|
|
</t>
        </is>
      </c>
      <c r="AC206" t="inlineStr">
        <is>
          <t>periodic inundation of the floodplain and the resulting exchange of water, sediment, organic matter, nutrients, and organisms</t>
        </is>
      </c>
      <c r="AD206" s="2" t="inlineStr">
        <is>
          <t>conectividad lateral</t>
        </is>
      </c>
      <c r="AE206" s="2" t="inlineStr">
        <is>
          <t>3</t>
        </is>
      </c>
      <c r="AF206" s="2" t="inlineStr">
        <is>
          <t/>
        </is>
      </c>
      <c r="AG206" t="inlineStr">
        <is>
          <t>Inundación periódica de las llanuras aluviales con el consiguiente intercambio de agua, sedimentos, materia orgánica, nutrientes y organismos entre el cauce y las zonas ribereñas.</t>
        </is>
      </c>
      <c r="AH206" s="2" t="inlineStr">
        <is>
          <t>külgsuunaline ühendatus</t>
        </is>
      </c>
      <c r="AI206" s="2" t="inlineStr">
        <is>
          <t>3</t>
        </is>
      </c>
      <c r="AJ206" s="2" t="inlineStr">
        <is>
          <t/>
        </is>
      </c>
      <c r="AK206" t="inlineStr">
        <is>
          <t>vee, setete, toitainete, ainese ja organismide 
liikumine jõest lammile ja vastupidi</t>
        </is>
      </c>
      <c r="AL206" s="2" t="inlineStr">
        <is>
          <t>sivuttaissuuntaiset yhteydet</t>
        </is>
      </c>
      <c r="AM206" s="2" t="inlineStr">
        <is>
          <t>3</t>
        </is>
      </c>
      <c r="AN206" s="2" t="inlineStr">
        <is>
          <t/>
        </is>
      </c>
      <c r="AO206" t="inlineStr">
        <is>
          <t>tulvatasankojen toistuva tulviminen ja siihen liittyvä veden, sedimenttien, orgaanisen aineksen, ravinteiden ja organismien vaihtuminen</t>
        </is>
      </c>
      <c r="AP206" s="2" t="inlineStr">
        <is>
          <t>connectivité latérale</t>
        </is>
      </c>
      <c r="AQ206" s="2" t="inlineStr">
        <is>
          <t>3</t>
        </is>
      </c>
      <c r="AR206" s="2" t="inlineStr">
        <is>
          <t/>
        </is>
      </c>
      <c r="AS206" t="inlineStr">
        <is>
          <t>inondation périodique de la zone inondable d'un cours d'eau et échanges d'eau, de sédiments, de matières organiques, de nutriments et d'organismes en résultant</t>
        </is>
      </c>
      <c r="AT206" t="inlineStr">
        <is>
          <t/>
        </is>
      </c>
      <c r="AU206" t="inlineStr">
        <is>
          <t/>
        </is>
      </c>
      <c r="AV206" t="inlineStr">
        <is>
          <t/>
        </is>
      </c>
      <c r="AW206" t="inlineStr">
        <is>
          <t/>
        </is>
      </c>
      <c r="AX206" s="2" t="inlineStr">
        <is>
          <t>lateralna povezanost</t>
        </is>
      </c>
      <c r="AY206" s="2" t="inlineStr">
        <is>
          <t>3</t>
        </is>
      </c>
      <c r="AZ206" s="2" t="inlineStr">
        <is>
          <t/>
        </is>
      </c>
      <c r="BA206" t="inlineStr">
        <is>
          <t/>
        </is>
      </c>
      <c r="BB206" s="2" t="inlineStr">
        <is>
          <t>oldalirányú összeköttetés</t>
        </is>
      </c>
      <c r="BC206" s="2" t="inlineStr">
        <is>
          <t>3</t>
        </is>
      </c>
      <c r="BD206" s="2" t="inlineStr">
        <is>
          <t/>
        </is>
      </c>
      <c r="BE206" t="inlineStr">
        <is>
          <t/>
        </is>
      </c>
      <c r="BF206" s="2" t="inlineStr">
        <is>
          <t>connettività laterale</t>
        </is>
      </c>
      <c r="BG206" s="2" t="inlineStr">
        <is>
          <t>3</t>
        </is>
      </c>
      <c r="BH206" s="2" t="inlineStr">
        <is>
          <t/>
        </is>
      </c>
      <c r="BI206" t="inlineStr">
        <is>
          <t>connessione di un corso d’acqua alla zona rivierasca, agli habitat golenali e altri spazi vitali
terrestri attraverso l’ecotono</t>
        </is>
      </c>
      <c r="BJ206" s="2" t="inlineStr">
        <is>
          <t>skersinės jungtys</t>
        </is>
      </c>
      <c r="BK206" s="2" t="inlineStr">
        <is>
          <t>3</t>
        </is>
      </c>
      <c r="BL206" s="2" t="inlineStr">
        <is>
          <t/>
        </is>
      </c>
      <c r="BM206" t="inlineStr">
        <is>
          <t/>
        </is>
      </c>
      <c r="BN206" s="2" t="inlineStr">
        <is>
          <t>sāniskā savienotība</t>
        </is>
      </c>
      <c r="BO206" s="2" t="inlineStr">
        <is>
          <t>2</t>
        </is>
      </c>
      <c r="BP206" s="2" t="inlineStr">
        <is>
          <t/>
        </is>
      </c>
      <c r="BQ206" t="inlineStr">
        <is>
          <t>periodiska
palienes applūšana un no tās izrietošā ūdens, nogulšņu, organisko vielu, barības vielu un organismu apmaiņa</t>
        </is>
      </c>
      <c r="BR206" s="2" t="inlineStr">
        <is>
          <t>konnettività laterali</t>
        </is>
      </c>
      <c r="BS206" s="2" t="inlineStr">
        <is>
          <t>3</t>
        </is>
      </c>
      <c r="BT206" s="2" t="inlineStr">
        <is>
          <t/>
        </is>
      </c>
      <c r="BU206" t="inlineStr">
        <is>
          <t>it-tfawwir minn żmien għall-ieħor tal-pjanura tal-għargħar u l-iskambju li jirriżulta ta' ilma, sedimenti, materja organika, nutrijenti u organiżmi</t>
        </is>
      </c>
      <c r="BV206" s="2" t="inlineStr">
        <is>
          <t>laterale connectiviteit</t>
        </is>
      </c>
      <c r="BW206" s="2" t="inlineStr">
        <is>
          <t>3</t>
        </is>
      </c>
      <c r="BX206" s="2" t="inlineStr">
        <is>
          <t/>
        </is>
      </c>
      <c r="BY206" t="inlineStr">
        <is>
          <t>mate waarin beken en rivieren met nevengeulen, meren, poelen en plassen verbonden zijn en zo water, sediment, organisch materiaal, voedingsstoffen en organismen met elkaar uitwisselen door de periodieke overstroming van de uiterwaarden van beken en rivieren</t>
        </is>
      </c>
      <c r="BZ206" s="2" t="inlineStr">
        <is>
          <t>poprzeczna łączność</t>
        </is>
      </c>
      <c r="CA206" s="2" t="inlineStr">
        <is>
          <t>2</t>
        </is>
      </c>
      <c r="CB206" s="2" t="inlineStr">
        <is>
          <t/>
        </is>
      </c>
      <c r="CC206" t="inlineStr">
        <is>
          <t/>
        </is>
      </c>
      <c r="CD206" s="2" t="inlineStr">
        <is>
          <t>conectividade lateral|
conectividade hidrológica lateral</t>
        </is>
      </c>
      <c r="CE206" s="2" t="inlineStr">
        <is>
          <t>3|
3</t>
        </is>
      </c>
      <c r="CF206" s="2" t="inlineStr">
        <is>
          <t xml:space="preserve">|
</t>
        </is>
      </c>
      <c r="CG206" t="inlineStr">
        <is>
          <t>Inundação periódica da planície aluvial, e consequente troca de água, sedimentos, matéria orgânica, nutrientes e organismos entre a planície e o rio.</t>
        </is>
      </c>
      <c r="CH206" s="2" t="inlineStr">
        <is>
          <t>conectivitate laterală|
conectivitate hidrologică laterală</t>
        </is>
      </c>
      <c r="CI206" s="2" t="inlineStr">
        <is>
          <t>3|
3</t>
        </is>
      </c>
      <c r="CJ206" s="2" t="inlineStr">
        <is>
          <t xml:space="preserve">|
</t>
        </is>
      </c>
      <c r="CK206" t="inlineStr">
        <is>
          <t/>
        </is>
      </c>
      <c r="CL206" s="2" t="inlineStr">
        <is>
          <t>laterálna prepojenosť|
laterálna spojitosť</t>
        </is>
      </c>
      <c r="CM206" s="2" t="inlineStr">
        <is>
          <t>3|
3</t>
        </is>
      </c>
      <c r="CN206" s="2" t="inlineStr">
        <is>
          <t xml:space="preserve">|
</t>
        </is>
      </c>
      <c r="CO206" t="inlineStr">
        <is>
          <t>väzby riečneho systému v priečnom smere, prostredníctvom ktorých sa materiál prisúva do 
riečnej siete</t>
        </is>
      </c>
      <c r="CP206" s="2" t="inlineStr">
        <is>
          <t>prečna povezljivost</t>
        </is>
      </c>
      <c r="CQ206" s="2" t="inlineStr">
        <is>
          <t>3</t>
        </is>
      </c>
      <c r="CR206" s="2" t="inlineStr">
        <is>
          <t/>
        </is>
      </c>
      <c r="CS206" t="inlineStr">
        <is>
          <t/>
        </is>
      </c>
      <c r="CT206" s="2" t="inlineStr">
        <is>
          <t>lateral konnektivitet</t>
        </is>
      </c>
      <c r="CU206" s="2" t="inlineStr">
        <is>
          <t>3</t>
        </is>
      </c>
      <c r="CV206" s="2" t="inlineStr">
        <is>
          <t/>
        </is>
      </c>
      <c r="CW206" t="inlineStr">
        <is>
          <t/>
        </is>
      </c>
    </row>
    <row r="207">
      <c r="A207" s="1" t="str">
        <f>HYPERLINK("https://iate.europa.eu/entry/result/841079/all", "841079")</f>
        <v>841079</v>
      </c>
      <c r="B207" t="inlineStr">
        <is>
          <t>ENERGY</t>
        </is>
      </c>
      <c r="C207" t="inlineStr">
        <is>
          <t>ENERGY</t>
        </is>
      </c>
      <c r="D207" t="inlineStr">
        <is>
          <t>yes</t>
        </is>
      </c>
      <c r="E207" t="inlineStr">
        <is>
          <t/>
        </is>
      </c>
      <c r="F207" s="2" t="inlineStr">
        <is>
          <t>горивна инсталация</t>
        </is>
      </c>
      <c r="G207" s="2" t="inlineStr">
        <is>
          <t>3</t>
        </is>
      </c>
      <c r="H207" s="2" t="inlineStr">
        <is>
          <t/>
        </is>
      </c>
      <c r="I207" t="inlineStr">
        <is>
          <t>комплекс от устройства за подаване на гориво и въздух, за запалване и контрол на горенето</t>
        </is>
      </c>
      <c r="J207" s="2" t="inlineStr">
        <is>
          <t>spalovací zařízení</t>
        </is>
      </c>
      <c r="K207" s="2" t="inlineStr">
        <is>
          <t>3</t>
        </is>
      </c>
      <c r="L207" s="2" t="inlineStr">
        <is>
          <t/>
        </is>
      </c>
      <c r="M207" t="inlineStr">
        <is>
          <t>technické zařízení, v němž se paliva oxidují za účelem využití takto vyrobeného tepla</t>
        </is>
      </c>
      <c r="N207" s="2" t="inlineStr">
        <is>
          <t>fyringsanlæg</t>
        </is>
      </c>
      <c r="O207" s="2" t="inlineStr">
        <is>
          <t>4</t>
        </is>
      </c>
      <c r="P207" s="2" t="inlineStr">
        <is>
          <t/>
        </is>
      </c>
      <c r="Q207" t="inlineStr">
        <is>
          <t>teknisk indretning, hvori brændsel oxyderes med henblik på anvendelse af den således frembragte varme</t>
        </is>
      </c>
      <c r="R207" s="2" t="inlineStr">
        <is>
          <t>Feuerungsanlage</t>
        </is>
      </c>
      <c r="S207" s="2" t="inlineStr">
        <is>
          <t>3</t>
        </is>
      </c>
      <c r="T207" s="2" t="inlineStr">
        <is>
          <t/>
        </is>
      </c>
      <c r="U207" t="inlineStr">
        <is>
          <t>jede technische Einrichtung, in der Brennstoffe im Hinblick auf die Nutzung der dabei erzeugten Wärme oxidiert werden</t>
        </is>
      </c>
      <c r="V207" s="2" t="inlineStr">
        <is>
          <t>μονάδα καύσης</t>
        </is>
      </c>
      <c r="W207" s="2" t="inlineStr">
        <is>
          <t>3</t>
        </is>
      </c>
      <c r="X207" s="2" t="inlineStr">
        <is>
          <t/>
        </is>
      </c>
      <c r="Y207" t="inlineStr">
        <is>
          <t>κάθε τεχνική συσκευή στην οποία οξειδώνονται καύσιμα με σκοπό τη χρησιμοποίηση της παραγόμενης θερμότητας</t>
        </is>
      </c>
      <c r="Z207" s="2" t="inlineStr">
        <is>
          <t>combustion plant</t>
        </is>
      </c>
      <c r="AA207" s="2" t="inlineStr">
        <is>
          <t>3</t>
        </is>
      </c>
      <c r="AB207" s="2" t="inlineStr">
        <is>
          <t/>
        </is>
      </c>
      <c r="AC207" t="inlineStr">
        <is>
          <t>technical apparatus in which fuels are oxidised in order to use the heat thus generated</t>
        </is>
      </c>
      <c r="AD207" s="2" t="inlineStr">
        <is>
          <t>instalación de combustión</t>
        </is>
      </c>
      <c r="AE207" s="2" t="inlineStr">
        <is>
          <t>3</t>
        </is>
      </c>
      <c r="AF207" s="2" t="inlineStr">
        <is>
          <t/>
        </is>
      </c>
      <c r="AG207" t="inlineStr">
        <is>
          <t>Cualquier dispositivo técnico en el que se oxiden productos combustibles a fin de utilizar el calor así producido.</t>
        </is>
      </c>
      <c r="AH207" s="2" t="inlineStr">
        <is>
          <t>põletusseade</t>
        </is>
      </c>
      <c r="AI207" s="2" t="inlineStr">
        <is>
          <t>3</t>
        </is>
      </c>
      <c r="AJ207" s="2" t="inlineStr">
        <is>
          <t/>
        </is>
      </c>
      <c r="AK207" t="inlineStr">
        <is>
          <t>kõik tehnilised seadmed, milles oksüdeeritakse kütuseid, et kasutada selle tulemusena tekkivat soojust</t>
        </is>
      </c>
      <c r="AL207" s="2" t="inlineStr">
        <is>
          <t>polttolaitos</t>
        </is>
      </c>
      <c r="AM207" s="2" t="inlineStr">
        <is>
          <t>3</t>
        </is>
      </c>
      <c r="AN207" s="2" t="inlineStr">
        <is>
          <t/>
        </is>
      </c>
      <c r="AO207" t="inlineStr">
        <is>
          <t>tekniset laittet, joissa polttoaineet hapetetaan, jotta täten syntyvää lämpöä voidaan käyttää</t>
        </is>
      </c>
      <c r="AP207" s="2" t="inlineStr">
        <is>
          <t>installation de combustion</t>
        </is>
      </c>
      <c r="AQ207" s="2" t="inlineStr">
        <is>
          <t>3</t>
        </is>
      </c>
      <c r="AR207" s="2" t="inlineStr">
        <is>
          <t/>
        </is>
      </c>
      <c r="AS207" t="inlineStr">
        <is>
          <t>tout dispositif technique dans lequel des produits combustibles sont oxydés en vue d’utiliser la chaleur ainsi produite</t>
        </is>
      </c>
      <c r="AT207" s="2" t="inlineStr">
        <is>
          <t>gléasra dócháin</t>
        </is>
      </c>
      <c r="AU207" s="2" t="inlineStr">
        <is>
          <t>3</t>
        </is>
      </c>
      <c r="AV207" s="2" t="inlineStr">
        <is>
          <t/>
        </is>
      </c>
      <c r="AW207" t="inlineStr">
        <is>
          <t/>
        </is>
      </c>
      <c r="AX207" s="2" t="inlineStr">
        <is>
          <t>uređaj za loženje</t>
        </is>
      </c>
      <c r="AY207" s="2" t="inlineStr">
        <is>
          <t>3</t>
        </is>
      </c>
      <c r="AZ207" s="2" t="inlineStr">
        <is>
          <t/>
        </is>
      </c>
      <c r="BA207" t="inlineStr">
        <is>
          <t>svaki tehnički uređaj u kojem goriva izgaraju radi korištenja topline koja tim spaljivanjem nastaje</t>
        </is>
      </c>
      <c r="BB207" s="2" t="inlineStr">
        <is>
          <t>tüzelőberendezés|
égetőmű</t>
        </is>
      </c>
      <c r="BC207" s="2" t="inlineStr">
        <is>
          <t>3|
3</t>
        </is>
      </c>
      <c r="BD207" s="2" t="inlineStr">
        <is>
          <t xml:space="preserve">|
</t>
        </is>
      </c>
      <c r="BE207" t="inlineStr">
        <is>
          <t>tüzelőberendezés: bármely olyan technikai berendezés, amelyben tüzelõanyagot égetnek el az így keletkező hő hasznosítása céljából.</t>
        </is>
      </c>
      <c r="BF207" s="2" t="inlineStr">
        <is>
          <t>impianto di combustione</t>
        </is>
      </c>
      <c r="BG207" s="2" t="inlineStr">
        <is>
          <t>3</t>
        </is>
      </c>
      <c r="BH207" s="2" t="inlineStr">
        <is>
          <t/>
        </is>
      </c>
      <c r="BI207" t="inlineStr">
        <is>
          <t>Unità tecnica permanente in cui sono ossidati combustibili che producono energia termica, energia meccanica o entrambe e sono svolte attività direttamente connesse, compreso il lavaggio di gas di scarico.</t>
        </is>
      </c>
      <c r="BJ207" s="2" t="inlineStr">
        <is>
          <t>kurą deginantis įrenginys</t>
        </is>
      </c>
      <c r="BK207" s="2" t="inlineStr">
        <is>
          <t>3</t>
        </is>
      </c>
      <c r="BL207" s="2" t="inlineStr">
        <is>
          <t/>
        </is>
      </c>
      <c r="BM207" t="inlineStr">
        <is>
          <t>techninis įrenginys, kuriame kuras oksiduojamas, kad būtų galima panaudoti taip gautą šilumą</t>
        </is>
      </c>
      <c r="BN207" s="2" t="inlineStr">
        <is>
          <t>sadedzināšanas stacija|
sadedzināšanas iekārta</t>
        </is>
      </c>
      <c r="BO207" s="2" t="inlineStr">
        <is>
          <t>3|
3</t>
        </is>
      </c>
      <c r="BP207" s="2" t="inlineStr">
        <is>
          <t xml:space="preserve">preferred|
</t>
        </is>
      </c>
      <c r="BQ207" t="inlineStr">
        <is>
          <t>tehniska ierīce, kurā oksidē kurināmo, lai izmantotu šādi iegūto siltumenerģiju</t>
        </is>
      </c>
      <c r="BR207" s="2" t="inlineStr">
        <is>
          <t>impjant tal-kombustjoni|
impjanti ta’ kombustjoni|
installazzjoni tal-kombustjoni</t>
        </is>
      </c>
      <c r="BS207" s="2" t="inlineStr">
        <is>
          <t>3|
3|
3</t>
        </is>
      </c>
      <c r="BT207" s="2" t="inlineStr">
        <is>
          <t xml:space="preserve">|
|
</t>
        </is>
      </c>
      <c r="BU207" t="inlineStr">
        <is>
          <t>apparat tekniku li fih il-fjuwils jiġu ossidizzati biex tintuża s-sħana li tiġi ġġenrata b'dan il-mod</t>
        </is>
      </c>
      <c r="BV207" s="2" t="inlineStr">
        <is>
          <t>stookinstallatie|
verbrandingsinrichting</t>
        </is>
      </c>
      <c r="BW207" s="2" t="inlineStr">
        <is>
          <t>3|
3</t>
        </is>
      </c>
      <c r="BX207" s="2" t="inlineStr">
        <is>
          <t xml:space="preserve">|
</t>
        </is>
      </c>
      <c r="BY207" t="inlineStr">
        <is>
          <t>elk technisch toestel waarin brandstoffen worden geoxydeerd ten einde de aldus opgewerkte warmte te gebruiken</t>
        </is>
      </c>
      <c r="BZ207" s="2" t="inlineStr">
        <is>
          <t>obiekt energetycznego spalania|
instalacja energetycznego spalania</t>
        </is>
      </c>
      <c r="CA207" s="2" t="inlineStr">
        <is>
          <t>3|
3</t>
        </is>
      </c>
      <c r="CB207" s="2" t="inlineStr">
        <is>
          <t xml:space="preserve">|
</t>
        </is>
      </c>
      <c r="CC207" t="inlineStr">
        <is>
          <t>każde urządzenie techniczne, w którym paliwa są utleniane w celu wykorzystania wytworzonego w ten sposób ciepła</t>
        </is>
      </c>
      <c r="CD207" s="2" t="inlineStr">
        <is>
          <t>instalação de combustão</t>
        </is>
      </c>
      <c r="CE207" s="2" t="inlineStr">
        <is>
          <t>3</t>
        </is>
      </c>
      <c r="CF207" s="2" t="inlineStr">
        <is>
          <t/>
        </is>
      </c>
      <c r="CG207" t="inlineStr">
        <is>
          <t>Qualquer equipamento técnico onde sejam oxidados produtos combustíveis a fim de se utilizar o calor assim produzido.</t>
        </is>
      </c>
      <c r="CH207" s="2" t="inlineStr">
        <is>
          <t>instalație de ardere</t>
        </is>
      </c>
      <c r="CI207" s="2" t="inlineStr">
        <is>
          <t>3</t>
        </is>
      </c>
      <c r="CJ207" s="2" t="inlineStr">
        <is>
          <t/>
        </is>
      </c>
      <c r="CK207" t="inlineStr">
        <is>
          <t/>
        </is>
      </c>
      <c r="CL207" s="2" t="inlineStr">
        <is>
          <t>spaľovacie zariadenie</t>
        </is>
      </c>
      <c r="CM207" s="2" t="inlineStr">
        <is>
          <t>3</t>
        </is>
      </c>
      <c r="CN207" s="2" t="inlineStr">
        <is>
          <t/>
        </is>
      </c>
      <c r="CO207" t="inlineStr">
        <is>
          <t>technické zariadenie, ktoré slúži na oxidáciu palív na účely využitia takto vzniknutého tepla</t>
        </is>
      </c>
      <c r="CP207" s="2" t="inlineStr">
        <is>
          <t>kurilna naprava</t>
        </is>
      </c>
      <c r="CQ207" s="2" t="inlineStr">
        <is>
          <t>3</t>
        </is>
      </c>
      <c r="CR207" s="2" t="inlineStr">
        <is>
          <t/>
        </is>
      </c>
      <c r="CS207" t="inlineStr">
        <is>
          <t>generator toplote, v katerem se toplota pridobiva z zgorevanjem goriva</t>
        </is>
      </c>
      <c r="CT207" s="2" t="inlineStr">
        <is>
          <t>förbränningsanläggning</t>
        </is>
      </c>
      <c r="CU207" s="2" t="inlineStr">
        <is>
          <t>3</t>
        </is>
      </c>
      <c r="CV207" s="2" t="inlineStr">
        <is>
          <t/>
        </is>
      </c>
      <c r="CW207" t="inlineStr">
        <is>
          <t>Teknisk inrättning i vilken bränslen oxideras för att den frigjorda värmen ska kunna utnyttjas.</t>
        </is>
      </c>
    </row>
    <row r="208">
      <c r="A208" s="1" t="str">
        <f>HYPERLINK("https://iate.europa.eu/entry/result/3629528/all", "3629528")</f>
        <v>3629528</v>
      </c>
      <c r="B208" t="inlineStr">
        <is>
          <t>ENVIRONMENT</t>
        </is>
      </c>
      <c r="C208" t="inlineStr">
        <is>
          <t>ENVIRONMENT|natural environment|physical environment|biosphere|pest;ENVIRONMENT|deterioration of the environment|degradation of the environment|destruction of crops</t>
        </is>
      </c>
      <c r="D208" t="inlineStr">
        <is>
          <t>no</t>
        </is>
      </c>
      <c r="E208" t="inlineStr">
        <is>
          <t/>
        </is>
      </c>
      <c r="F208" s="2" t="inlineStr">
        <is>
          <t>нашествиe на вредители</t>
        </is>
      </c>
      <c r="G208" s="2" t="inlineStr">
        <is>
          <t>2</t>
        </is>
      </c>
      <c r="H208" s="2" t="inlineStr">
        <is>
          <t/>
        </is>
      </c>
      <c r="I208" t="inlineStr">
        <is>
          <t/>
        </is>
      </c>
      <c r="J208" s="2" t="inlineStr">
        <is>
          <t>choroba způsobená škůdci</t>
        </is>
      </c>
      <c r="K208" s="2" t="inlineStr">
        <is>
          <t>2</t>
        </is>
      </c>
      <c r="L208" s="2" t="inlineStr">
        <is>
          <t/>
        </is>
      </c>
      <c r="M208" t="inlineStr">
        <is>
          <t/>
        </is>
      </c>
      <c r="N208" t="inlineStr">
        <is>
          <t/>
        </is>
      </c>
      <c r="O208" t="inlineStr">
        <is>
          <t/>
        </is>
      </c>
      <c r="P208" t="inlineStr">
        <is>
          <t/>
        </is>
      </c>
      <c r="Q208" t="inlineStr">
        <is>
          <t/>
        </is>
      </c>
      <c r="R208" s="2" t="inlineStr">
        <is>
          <t>schädlingsbedingte Krankheit</t>
        </is>
      </c>
      <c r="S208" s="2" t="inlineStr">
        <is>
          <t>2</t>
        </is>
      </c>
      <c r="T208" s="2" t="inlineStr">
        <is>
          <t/>
        </is>
      </c>
      <c r="U208" t="inlineStr">
        <is>
          <t/>
        </is>
      </c>
      <c r="V208" t="inlineStr">
        <is>
          <t/>
        </is>
      </c>
      <c r="W208" t="inlineStr">
        <is>
          <t/>
        </is>
      </c>
      <c r="X208" t="inlineStr">
        <is>
          <t/>
        </is>
      </c>
      <c r="Y208" t="inlineStr">
        <is>
          <t/>
        </is>
      </c>
      <c r="Z208" s="2" t="inlineStr">
        <is>
          <t>pest disease</t>
        </is>
      </c>
      <c r="AA208" s="2" t="inlineStr">
        <is>
          <t>2</t>
        </is>
      </c>
      <c r="AB208" s="2" t="inlineStr">
        <is>
          <t/>
        </is>
      </c>
      <c r="AC208" t="inlineStr">
        <is>
          <t/>
        </is>
      </c>
      <c r="AD208" s="2" t="inlineStr">
        <is>
          <t>enfermedad producida por las plagas</t>
        </is>
      </c>
      <c r="AE208" s="2" t="inlineStr">
        <is>
          <t>2</t>
        </is>
      </c>
      <c r="AF208" s="2" t="inlineStr">
        <is>
          <t/>
        </is>
      </c>
      <c r="AG208" t="inlineStr">
        <is>
          <t/>
        </is>
      </c>
      <c r="AH208" t="inlineStr">
        <is>
          <t/>
        </is>
      </c>
      <c r="AI208" t="inlineStr">
        <is>
          <t/>
        </is>
      </c>
      <c r="AJ208" t="inlineStr">
        <is>
          <t/>
        </is>
      </c>
      <c r="AK208" t="inlineStr">
        <is>
          <t/>
        </is>
      </c>
      <c r="AL208" t="inlineStr">
        <is>
          <t/>
        </is>
      </c>
      <c r="AM208" t="inlineStr">
        <is>
          <t/>
        </is>
      </c>
      <c r="AN208" t="inlineStr">
        <is>
          <t/>
        </is>
      </c>
      <c r="AO208" t="inlineStr">
        <is>
          <t/>
        </is>
      </c>
      <c r="AP208" s="2" t="inlineStr">
        <is>
          <t>maladie parasitaire</t>
        </is>
      </c>
      <c r="AQ208" s="2" t="inlineStr">
        <is>
          <t>2</t>
        </is>
      </c>
      <c r="AR208" s="2" t="inlineStr">
        <is>
          <t/>
        </is>
      </c>
      <c r="AS208" t="inlineStr">
        <is>
          <t/>
        </is>
      </c>
      <c r="AT208" t="inlineStr">
        <is>
          <t/>
        </is>
      </c>
      <c r="AU208" t="inlineStr">
        <is>
          <t/>
        </is>
      </c>
      <c r="AV208" t="inlineStr">
        <is>
          <t/>
        </is>
      </c>
      <c r="AW208" t="inlineStr">
        <is>
          <t/>
        </is>
      </c>
      <c r="AX208" s="2" t="inlineStr">
        <is>
          <t>bolesti koje uzrokuju štetočine</t>
        </is>
      </c>
      <c r="AY208" s="2" t="inlineStr">
        <is>
          <t>2</t>
        </is>
      </c>
      <c r="AZ208" s="2" t="inlineStr">
        <is>
          <t/>
        </is>
      </c>
      <c r="BA208" t="inlineStr">
        <is>
          <t/>
        </is>
      </c>
      <c r="BB208" t="inlineStr">
        <is>
          <t/>
        </is>
      </c>
      <c r="BC208" t="inlineStr">
        <is>
          <t/>
        </is>
      </c>
      <c r="BD208" t="inlineStr">
        <is>
          <t/>
        </is>
      </c>
      <c r="BE208" t="inlineStr">
        <is>
          <t/>
        </is>
      </c>
      <c r="BF208" s="2" t="inlineStr">
        <is>
          <t>malattia causata da parassiti</t>
        </is>
      </c>
      <c r="BG208" s="2" t="inlineStr">
        <is>
          <t>2</t>
        </is>
      </c>
      <c r="BH208" s="2" t="inlineStr">
        <is>
          <t/>
        </is>
      </c>
      <c r="BI208" t="inlineStr">
        <is>
          <t/>
        </is>
      </c>
      <c r="BJ208" t="inlineStr">
        <is>
          <t/>
        </is>
      </c>
      <c r="BK208" t="inlineStr">
        <is>
          <t/>
        </is>
      </c>
      <c r="BL208" t="inlineStr">
        <is>
          <t/>
        </is>
      </c>
      <c r="BM208" t="inlineStr">
        <is>
          <t/>
        </is>
      </c>
      <c r="BN208" t="inlineStr">
        <is>
          <t/>
        </is>
      </c>
      <c r="BO208" t="inlineStr">
        <is>
          <t/>
        </is>
      </c>
      <c r="BP208" t="inlineStr">
        <is>
          <t/>
        </is>
      </c>
      <c r="BQ208" t="inlineStr">
        <is>
          <t/>
        </is>
      </c>
      <c r="BR208" t="inlineStr">
        <is>
          <t/>
        </is>
      </c>
      <c r="BS208" t="inlineStr">
        <is>
          <t/>
        </is>
      </c>
      <c r="BT208" t="inlineStr">
        <is>
          <t/>
        </is>
      </c>
      <c r="BU208" t="inlineStr">
        <is>
          <t/>
        </is>
      </c>
      <c r="BV208" t="inlineStr">
        <is>
          <t/>
        </is>
      </c>
      <c r="BW208" t="inlineStr">
        <is>
          <t/>
        </is>
      </c>
      <c r="BX208" t="inlineStr">
        <is>
          <t/>
        </is>
      </c>
      <c r="BY208" t="inlineStr">
        <is>
          <t/>
        </is>
      </c>
      <c r="BZ208" s="2" t="inlineStr">
        <is>
          <t>plaga szkodników</t>
        </is>
      </c>
      <c r="CA208" s="2" t="inlineStr">
        <is>
          <t>2</t>
        </is>
      </c>
      <c r="CB208" s="2" t="inlineStr">
        <is>
          <t/>
        </is>
      </c>
      <c r="CC208" t="inlineStr">
        <is>
          <t/>
        </is>
      </c>
      <c r="CD208" s="2" t="inlineStr">
        <is>
          <t>praga</t>
        </is>
      </c>
      <c r="CE208" s="2" t="inlineStr">
        <is>
          <t>2</t>
        </is>
      </c>
      <c r="CF208" s="2" t="inlineStr">
        <is>
          <t/>
        </is>
      </c>
      <c r="CG208" t="inlineStr">
        <is>
          <t/>
        </is>
      </c>
      <c r="CH208" s="2" t="inlineStr">
        <is>
          <t>dăunătorii și bolile</t>
        </is>
      </c>
      <c r="CI208" s="2" t="inlineStr">
        <is>
          <t>2</t>
        </is>
      </c>
      <c r="CJ208" s="2" t="inlineStr">
        <is>
          <t/>
        </is>
      </c>
      <c r="CK208" t="inlineStr">
        <is>
          <t/>
        </is>
      </c>
      <c r="CL208" s="2" t="inlineStr">
        <is>
          <t>choroba spôsobená škodcami</t>
        </is>
      </c>
      <c r="CM208" s="2" t="inlineStr">
        <is>
          <t>2</t>
        </is>
      </c>
      <c r="CN208" s="2" t="inlineStr">
        <is>
          <t/>
        </is>
      </c>
      <c r="CO208" t="inlineStr">
        <is>
          <t/>
        </is>
      </c>
      <c r="CP208" s="2" t="inlineStr">
        <is>
          <t>bolezn škodljivih organizmov</t>
        </is>
      </c>
      <c r="CQ208" s="2" t="inlineStr">
        <is>
          <t>2</t>
        </is>
      </c>
      <c r="CR208" s="2" t="inlineStr">
        <is>
          <t/>
        </is>
      </c>
      <c r="CS208" t="inlineStr">
        <is>
          <t/>
        </is>
      </c>
      <c r="CT208" t="inlineStr">
        <is>
          <t/>
        </is>
      </c>
      <c r="CU208" t="inlineStr">
        <is>
          <t/>
        </is>
      </c>
      <c r="CV208" t="inlineStr">
        <is>
          <t/>
        </is>
      </c>
      <c r="CW208" t="inlineStr">
        <is>
          <t/>
        </is>
      </c>
    </row>
    <row r="209">
      <c r="A209" s="1" t="str">
        <f>HYPERLINK("https://iate.europa.eu/entry/result/1595151/all", "1595151")</f>
        <v>1595151</v>
      </c>
      <c r="B209" t="inlineStr">
        <is>
          <t>POLITICS;SOCIAL QUESTIONS</t>
        </is>
      </c>
      <c r="C209" t="inlineStr">
        <is>
          <t>POLITICS|executive power and public service|administrative law;SOCIAL QUESTIONS|construction and town planning</t>
        </is>
      </c>
      <c r="D209" t="inlineStr">
        <is>
          <t>no</t>
        </is>
      </c>
      <c r="E209" t="inlineStr">
        <is>
          <t/>
        </is>
      </c>
      <c r="F209" t="inlineStr">
        <is>
          <t/>
        </is>
      </c>
      <c r="G209" t="inlineStr">
        <is>
          <t/>
        </is>
      </c>
      <c r="H209" t="inlineStr">
        <is>
          <t/>
        </is>
      </c>
      <c r="I209" t="inlineStr">
        <is>
          <t/>
        </is>
      </c>
      <c r="J209" t="inlineStr">
        <is>
          <t/>
        </is>
      </c>
      <c r="K209" t="inlineStr">
        <is>
          <t/>
        </is>
      </c>
      <c r="L209" t="inlineStr">
        <is>
          <t/>
        </is>
      </c>
      <c r="M209" t="inlineStr">
        <is>
          <t/>
        </is>
      </c>
      <c r="N209" s="2" t="inlineStr">
        <is>
          <t>vandtagning|
vandforsyning</t>
        </is>
      </c>
      <c r="O209" s="2" t="inlineStr">
        <is>
          <t>3|
3</t>
        </is>
      </c>
      <c r="P209" s="2" t="inlineStr">
        <is>
          <t xml:space="preserve">|
</t>
        </is>
      </c>
      <c r="Q209" t="inlineStr">
        <is>
          <t/>
        </is>
      </c>
      <c r="R209" s="2" t="inlineStr">
        <is>
          <t>Wasserbevorratung|
Wasserversorgung|
Wasserbeschaffung</t>
        </is>
      </c>
      <c r="S209" s="2" t="inlineStr">
        <is>
          <t>3|
3|
3</t>
        </is>
      </c>
      <c r="T209" s="2" t="inlineStr">
        <is>
          <t xml:space="preserve">|
|
</t>
        </is>
      </c>
      <c r="U209" t="inlineStr">
        <is>
          <t/>
        </is>
      </c>
      <c r="V209" s="2" t="inlineStr">
        <is>
          <t>ανεφοδιασμός σε νερό</t>
        </is>
      </c>
      <c r="W209" s="2" t="inlineStr">
        <is>
          <t>3</t>
        </is>
      </c>
      <c r="X209" s="2" t="inlineStr">
        <is>
          <t/>
        </is>
      </c>
      <c r="Y209" t="inlineStr">
        <is>
          <t/>
        </is>
      </c>
      <c r="Z209" s="2" t="inlineStr">
        <is>
          <t>replenishment of water supplies|
watering|
water supply</t>
        </is>
      </c>
      <c r="AA209" s="2" t="inlineStr">
        <is>
          <t>3|
3|
3</t>
        </is>
      </c>
      <c r="AB209" s="2" t="inlineStr">
        <is>
          <t xml:space="preserve">|
|
</t>
        </is>
      </c>
      <c r="AC209" t="inlineStr">
        <is>
          <t/>
        </is>
      </c>
      <c r="AD209" s="2" t="inlineStr">
        <is>
          <t>aprovisionamiento de agua</t>
        </is>
      </c>
      <c r="AE209" s="2" t="inlineStr">
        <is>
          <t>3</t>
        </is>
      </c>
      <c r="AF209" s="2" t="inlineStr">
        <is>
          <t/>
        </is>
      </c>
      <c r="AG209" t="inlineStr">
        <is>
          <t/>
        </is>
      </c>
      <c r="AH209" t="inlineStr">
        <is>
          <t/>
        </is>
      </c>
      <c r="AI209" t="inlineStr">
        <is>
          <t/>
        </is>
      </c>
      <c r="AJ209" t="inlineStr">
        <is>
          <t/>
        </is>
      </c>
      <c r="AK209" t="inlineStr">
        <is>
          <t/>
        </is>
      </c>
      <c r="AL209" t="inlineStr">
        <is>
          <t/>
        </is>
      </c>
      <c r="AM209" t="inlineStr">
        <is>
          <t/>
        </is>
      </c>
      <c r="AN209" t="inlineStr">
        <is>
          <t/>
        </is>
      </c>
      <c r="AO209" t="inlineStr">
        <is>
          <t/>
        </is>
      </c>
      <c r="AP209" s="2" t="inlineStr">
        <is>
          <t>approvisionnement en eau|
alimentation en eau|
distribution publique de l'eau|
conduite d'eau</t>
        </is>
      </c>
      <c r="AQ209" s="2" t="inlineStr">
        <is>
          <t>3|
3|
3|
3</t>
        </is>
      </c>
      <c r="AR209" s="2" t="inlineStr">
        <is>
          <t xml:space="preserve">|
|
|
</t>
        </is>
      </c>
      <c r="AS209" t="inlineStr">
        <is>
          <t>fourniture d'eau potable de bonne qualité, à une pression et un débit satisfaisants, à des fins domestiques, publiques, commerciales et industriellles; on l'utilise ausssi dans la lutte co ntre les incendies</t>
        </is>
      </c>
      <c r="AT209" t="inlineStr">
        <is>
          <t/>
        </is>
      </c>
      <c r="AU209" t="inlineStr">
        <is>
          <t/>
        </is>
      </c>
      <c r="AV209" t="inlineStr">
        <is>
          <t/>
        </is>
      </c>
      <c r="AW209" t="inlineStr">
        <is>
          <t/>
        </is>
      </c>
      <c r="AX209" t="inlineStr">
        <is>
          <t/>
        </is>
      </c>
      <c r="AY209" t="inlineStr">
        <is>
          <t/>
        </is>
      </c>
      <c r="AZ209" t="inlineStr">
        <is>
          <t/>
        </is>
      </c>
      <c r="BA209" t="inlineStr">
        <is>
          <t/>
        </is>
      </c>
      <c r="BB209" t="inlineStr">
        <is>
          <t/>
        </is>
      </c>
      <c r="BC209" t="inlineStr">
        <is>
          <t/>
        </is>
      </c>
      <c r="BD209" t="inlineStr">
        <is>
          <t/>
        </is>
      </c>
      <c r="BE209" t="inlineStr">
        <is>
          <t/>
        </is>
      </c>
      <c r="BF209" s="2" t="inlineStr">
        <is>
          <t>rifornimento di acqua|
approvvigionamento di acqua</t>
        </is>
      </c>
      <c r="BG209" s="2" t="inlineStr">
        <is>
          <t>3|
3</t>
        </is>
      </c>
      <c r="BH209" s="2" t="inlineStr">
        <is>
          <t xml:space="preserve">|
</t>
        </is>
      </c>
      <c r="BI209" t="inlineStr">
        <is>
          <t/>
        </is>
      </c>
      <c r="BJ209" t="inlineStr">
        <is>
          <t/>
        </is>
      </c>
      <c r="BK209" t="inlineStr">
        <is>
          <t/>
        </is>
      </c>
      <c r="BL209" t="inlineStr">
        <is>
          <t/>
        </is>
      </c>
      <c r="BM209" t="inlineStr">
        <is>
          <t/>
        </is>
      </c>
      <c r="BN209" t="inlineStr">
        <is>
          <t/>
        </is>
      </c>
      <c r="BO209" t="inlineStr">
        <is>
          <t/>
        </is>
      </c>
      <c r="BP209" t="inlineStr">
        <is>
          <t/>
        </is>
      </c>
      <c r="BQ209" t="inlineStr">
        <is>
          <t/>
        </is>
      </c>
      <c r="BR209" t="inlineStr">
        <is>
          <t/>
        </is>
      </c>
      <c r="BS209" t="inlineStr">
        <is>
          <t/>
        </is>
      </c>
      <c r="BT209" t="inlineStr">
        <is>
          <t/>
        </is>
      </c>
      <c r="BU209" t="inlineStr">
        <is>
          <t/>
        </is>
      </c>
      <c r="BV209" s="2" t="inlineStr">
        <is>
          <t>watervoorziening</t>
        </is>
      </c>
      <c r="BW209" s="2" t="inlineStr">
        <is>
          <t>3</t>
        </is>
      </c>
      <c r="BX209" s="2" t="inlineStr">
        <is>
          <t/>
        </is>
      </c>
      <c r="BY209" t="inlineStr">
        <is>
          <t/>
        </is>
      </c>
      <c r="BZ209" t="inlineStr">
        <is>
          <t/>
        </is>
      </c>
      <c r="CA209" t="inlineStr">
        <is>
          <t/>
        </is>
      </c>
      <c r="CB209" t="inlineStr">
        <is>
          <t/>
        </is>
      </c>
      <c r="CC209" t="inlineStr">
        <is>
          <t/>
        </is>
      </c>
      <c r="CD209" s="2" t="inlineStr">
        <is>
          <t>aprovisionamento de água</t>
        </is>
      </c>
      <c r="CE209" s="2" t="inlineStr">
        <is>
          <t>3</t>
        </is>
      </c>
      <c r="CF209" s="2" t="inlineStr">
        <is>
          <t/>
        </is>
      </c>
      <c r="CG209" t="inlineStr">
        <is>
          <t/>
        </is>
      </c>
      <c r="CH209" t="inlineStr">
        <is>
          <t/>
        </is>
      </c>
      <c r="CI209" t="inlineStr">
        <is>
          <t/>
        </is>
      </c>
      <c r="CJ209" t="inlineStr">
        <is>
          <t/>
        </is>
      </c>
      <c r="CK209" t="inlineStr">
        <is>
          <t/>
        </is>
      </c>
      <c r="CL209" t="inlineStr">
        <is>
          <t/>
        </is>
      </c>
      <c r="CM209" t="inlineStr">
        <is>
          <t/>
        </is>
      </c>
      <c r="CN209" t="inlineStr">
        <is>
          <t/>
        </is>
      </c>
      <c r="CO209" t="inlineStr">
        <is>
          <t/>
        </is>
      </c>
      <c r="CP209" t="inlineStr">
        <is>
          <t/>
        </is>
      </c>
      <c r="CQ209" t="inlineStr">
        <is>
          <t/>
        </is>
      </c>
      <c r="CR209" t="inlineStr">
        <is>
          <t/>
        </is>
      </c>
      <c r="CS209" t="inlineStr">
        <is>
          <t/>
        </is>
      </c>
      <c r="CT209" t="inlineStr">
        <is>
          <t/>
        </is>
      </c>
      <c r="CU209" t="inlineStr">
        <is>
          <t/>
        </is>
      </c>
      <c r="CV209" t="inlineStr">
        <is>
          <t/>
        </is>
      </c>
      <c r="CW209" t="inlineStr">
        <is>
          <t/>
        </is>
      </c>
    </row>
    <row r="210">
      <c r="A210" s="1" t="str">
        <f>HYPERLINK("https://iate.europa.eu/entry/result/1595704/all", "1595704")</f>
        <v>1595704</v>
      </c>
      <c r="B210" t="inlineStr">
        <is>
          <t>INDUSTRY</t>
        </is>
      </c>
      <c r="C210" t="inlineStr">
        <is>
          <t>INDUSTRY|building and public works|building industry;INDUSTRY|wood industry</t>
        </is>
      </c>
      <c r="D210" t="inlineStr">
        <is>
          <t>no</t>
        </is>
      </c>
      <c r="E210" t="inlineStr">
        <is>
          <t/>
        </is>
      </c>
      <c r="F210" t="inlineStr">
        <is>
          <t/>
        </is>
      </c>
      <c r="G210" t="inlineStr">
        <is>
          <t/>
        </is>
      </c>
      <c r="H210" t="inlineStr">
        <is>
          <t/>
        </is>
      </c>
      <c r="I210" t="inlineStr">
        <is>
          <t/>
        </is>
      </c>
      <c r="J210" t="inlineStr">
        <is>
          <t/>
        </is>
      </c>
      <c r="K210" t="inlineStr">
        <is>
          <t/>
        </is>
      </c>
      <c r="L210" t="inlineStr">
        <is>
          <t/>
        </is>
      </c>
      <c r="M210" t="inlineStr">
        <is>
          <t/>
        </is>
      </c>
      <c r="N210" s="2" t="inlineStr">
        <is>
          <t>tømmer|
bygningstømmer|
industritømmer|
industritræ</t>
        </is>
      </c>
      <c r="O210" s="2" t="inlineStr">
        <is>
          <t>3|
3|
3|
3</t>
        </is>
      </c>
      <c r="P210" s="2" t="inlineStr">
        <is>
          <t xml:space="preserve">|
|
|
</t>
        </is>
      </c>
      <c r="Q210" t="inlineStr">
        <is>
          <t>træ til håndværks-og industribedrifter</t>
        </is>
      </c>
      <c r="R210" s="2" t="inlineStr">
        <is>
          <t>Nutzholz|
Bauholz|
Langnutzholz|
Werkholz|
Industrieholz</t>
        </is>
      </c>
      <c r="S210" s="2" t="inlineStr">
        <is>
          <t>3|
3|
3|
3|
3</t>
        </is>
      </c>
      <c r="T210" s="2" t="inlineStr">
        <is>
          <t xml:space="preserve">|
|
|
|
</t>
        </is>
      </c>
      <c r="U210" t="inlineStr">
        <is>
          <t/>
        </is>
      </c>
      <c r="V210" s="2" t="inlineStr">
        <is>
          <t>ξυλεία κατασκευών|
κατασκευαστική ξυλεία</t>
        </is>
      </c>
      <c r="W210" s="2" t="inlineStr">
        <is>
          <t>3|
3</t>
        </is>
      </c>
      <c r="X210" s="2" t="inlineStr">
        <is>
          <t xml:space="preserve">|
</t>
        </is>
      </c>
      <c r="Y210" t="inlineStr">
        <is>
          <t/>
        </is>
      </c>
      <c r="Z210" s="2" t="inlineStr">
        <is>
          <t>workable timber|
timber|
lumber|
industrial timber|
industrial roundwood</t>
        </is>
      </c>
      <c r="AA210" s="2" t="inlineStr">
        <is>
          <t>3|
3|
3|
3|
3</t>
        </is>
      </c>
      <c r="AB210" s="2" t="inlineStr">
        <is>
          <t xml:space="preserve">|
|
|
|
</t>
        </is>
      </c>
      <c r="AC210" t="inlineStr">
        <is>
          <t>wood used for or suitable for building(as a house or boat)or for carpentry or joinery.</t>
        </is>
      </c>
      <c r="AD210" s="2" t="inlineStr">
        <is>
          <t>madera de construcción|
madera industrial|
madera industrial y de construcción</t>
        </is>
      </c>
      <c r="AE210" s="2" t="inlineStr">
        <is>
          <t>3|
3|
3</t>
        </is>
      </c>
      <c r="AF210" s="2" t="inlineStr">
        <is>
          <t xml:space="preserve">|
|
</t>
        </is>
      </c>
      <c r="AG210" t="inlineStr">
        <is>
          <t/>
        </is>
      </c>
      <c r="AH210" t="inlineStr">
        <is>
          <t/>
        </is>
      </c>
      <c r="AI210" t="inlineStr">
        <is>
          <t/>
        </is>
      </c>
      <c r="AJ210" t="inlineStr">
        <is>
          <t/>
        </is>
      </c>
      <c r="AK210" t="inlineStr">
        <is>
          <t/>
        </is>
      </c>
      <c r="AL210" t="inlineStr">
        <is>
          <t/>
        </is>
      </c>
      <c r="AM210" t="inlineStr">
        <is>
          <t/>
        </is>
      </c>
      <c r="AN210" t="inlineStr">
        <is>
          <t/>
        </is>
      </c>
      <c r="AO210" t="inlineStr">
        <is>
          <t/>
        </is>
      </c>
      <c r="AP210" s="2" t="inlineStr">
        <is>
          <t>bois d'oeuvre|
bois de service|
bois à ouvrer|
bois d'oeuvre et d'industrie</t>
        </is>
      </c>
      <c r="AQ210" s="2" t="inlineStr">
        <is>
          <t>3|
3|
3|
3</t>
        </is>
      </c>
      <c r="AR210" s="2" t="inlineStr">
        <is>
          <t xml:space="preserve">|
|
|
</t>
        </is>
      </c>
      <c r="AS210" t="inlineStr">
        <is>
          <t>bois de charpente, bois sous rail; bois de sciage; bois de tranchage et de déroulage; bois de fente; bois à tourner; bois isolants; bois divers</t>
        </is>
      </c>
      <c r="AT210" t="inlineStr">
        <is>
          <t/>
        </is>
      </c>
      <c r="AU210" t="inlineStr">
        <is>
          <t/>
        </is>
      </c>
      <c r="AV210" t="inlineStr">
        <is>
          <t/>
        </is>
      </c>
      <c r="AW210" t="inlineStr">
        <is>
          <t/>
        </is>
      </c>
      <c r="AX210" t="inlineStr">
        <is>
          <t/>
        </is>
      </c>
      <c r="AY210" t="inlineStr">
        <is>
          <t/>
        </is>
      </c>
      <c r="AZ210" t="inlineStr">
        <is>
          <t/>
        </is>
      </c>
      <c r="BA210" t="inlineStr">
        <is>
          <t/>
        </is>
      </c>
      <c r="BB210" t="inlineStr">
        <is>
          <t/>
        </is>
      </c>
      <c r="BC210" t="inlineStr">
        <is>
          <t/>
        </is>
      </c>
      <c r="BD210" t="inlineStr">
        <is>
          <t/>
        </is>
      </c>
      <c r="BE210" t="inlineStr">
        <is>
          <t/>
        </is>
      </c>
      <c r="BF210" s="2" t="inlineStr">
        <is>
          <t>legname da opera|
legno da lavoro|
legname da lavoro|
legno da opera|
legname industriale|
legname da opera e industriale</t>
        </is>
      </c>
      <c r="BG210" s="2" t="inlineStr">
        <is>
          <t>3|
3|
3|
3|
3|
3</t>
        </is>
      </c>
      <c r="BH210" s="2" t="inlineStr">
        <is>
          <t xml:space="preserve">|
|
|
|
|
</t>
        </is>
      </c>
      <c r="BI210" t="inlineStr">
        <is>
          <t/>
        </is>
      </c>
      <c r="BJ210" t="inlineStr">
        <is>
          <t/>
        </is>
      </c>
      <c r="BK210" t="inlineStr">
        <is>
          <t/>
        </is>
      </c>
      <c r="BL210" t="inlineStr">
        <is>
          <t/>
        </is>
      </c>
      <c r="BM210" t="inlineStr">
        <is>
          <t/>
        </is>
      </c>
      <c r="BN210" t="inlineStr">
        <is>
          <t/>
        </is>
      </c>
      <c r="BO210" t="inlineStr">
        <is>
          <t/>
        </is>
      </c>
      <c r="BP210" t="inlineStr">
        <is>
          <t/>
        </is>
      </c>
      <c r="BQ210" t="inlineStr">
        <is>
          <t/>
        </is>
      </c>
      <c r="BR210" t="inlineStr">
        <is>
          <t/>
        </is>
      </c>
      <c r="BS210" t="inlineStr">
        <is>
          <t/>
        </is>
      </c>
      <c r="BT210" t="inlineStr">
        <is>
          <t/>
        </is>
      </c>
      <c r="BU210" t="inlineStr">
        <is>
          <t/>
        </is>
      </c>
      <c r="BV210" s="2" t="inlineStr">
        <is>
          <t>werkhout|
industriehout</t>
        </is>
      </c>
      <c r="BW210" s="2" t="inlineStr">
        <is>
          <t>3|
3</t>
        </is>
      </c>
      <c r="BX210" s="2" t="inlineStr">
        <is>
          <t xml:space="preserve">|
</t>
        </is>
      </c>
      <c r="BY210" t="inlineStr">
        <is>
          <t>hout voor handwerk-en industriebedrijven</t>
        </is>
      </c>
      <c r="BZ210" t="inlineStr">
        <is>
          <t/>
        </is>
      </c>
      <c r="CA210" t="inlineStr">
        <is>
          <t/>
        </is>
      </c>
      <c r="CB210" t="inlineStr">
        <is>
          <t/>
        </is>
      </c>
      <c r="CC210" t="inlineStr">
        <is>
          <t/>
        </is>
      </c>
      <c r="CD210" s="2" t="inlineStr">
        <is>
          <t>madeira de construção</t>
        </is>
      </c>
      <c r="CE210" s="2" t="inlineStr">
        <is>
          <t>3</t>
        </is>
      </c>
      <c r="CF210" s="2" t="inlineStr">
        <is>
          <t/>
        </is>
      </c>
      <c r="CG210" t="inlineStr">
        <is>
          <t/>
        </is>
      </c>
      <c r="CH210" s="2" t="inlineStr">
        <is>
          <t>lemn pentru construcții</t>
        </is>
      </c>
      <c r="CI210" s="2" t="inlineStr">
        <is>
          <t>3</t>
        </is>
      </c>
      <c r="CJ210" s="2" t="inlineStr">
        <is>
          <t/>
        </is>
      </c>
      <c r="CK210" t="inlineStr">
        <is>
          <t/>
        </is>
      </c>
      <c r="CL210" t="inlineStr">
        <is>
          <t/>
        </is>
      </c>
      <c r="CM210" t="inlineStr">
        <is>
          <t/>
        </is>
      </c>
      <c r="CN210" t="inlineStr">
        <is>
          <t/>
        </is>
      </c>
      <c r="CO210" t="inlineStr">
        <is>
          <t/>
        </is>
      </c>
      <c r="CP210" t="inlineStr">
        <is>
          <t/>
        </is>
      </c>
      <c r="CQ210" t="inlineStr">
        <is>
          <t/>
        </is>
      </c>
      <c r="CR210" t="inlineStr">
        <is>
          <t/>
        </is>
      </c>
      <c r="CS210" t="inlineStr">
        <is>
          <t/>
        </is>
      </c>
      <c r="CT210" t="inlineStr">
        <is>
          <t/>
        </is>
      </c>
      <c r="CU210" t="inlineStr">
        <is>
          <t/>
        </is>
      </c>
      <c r="CV210" t="inlineStr">
        <is>
          <t/>
        </is>
      </c>
      <c r="CW210" t="inlineStr">
        <is>
          <t/>
        </is>
      </c>
    </row>
    <row r="211">
      <c r="A211" s="1" t="str">
        <f>HYPERLINK("https://iate.europa.eu/entry/result/1090364/all", "1090364")</f>
        <v>1090364</v>
      </c>
      <c r="B211" t="inlineStr">
        <is>
          <t>ECONOMICS;AGRICULTURE, FORESTRY AND FISHERIES</t>
        </is>
      </c>
      <c r="C211" t="inlineStr">
        <is>
          <t>ECONOMICS|economic analysis|statistics;AGRICULTURE, FORESTRY AND FISHERIES|forestry</t>
        </is>
      </c>
      <c r="D211" t="inlineStr">
        <is>
          <t>yes</t>
        </is>
      </c>
      <c r="E211" t="inlineStr">
        <is>
          <t/>
        </is>
      </c>
      <c r="F211" s="2" t="inlineStr">
        <is>
          <t>други залесени земи</t>
        </is>
      </c>
      <c r="G211" s="2" t="inlineStr">
        <is>
          <t>3</t>
        </is>
      </c>
      <c r="H211" s="2" t="inlineStr">
        <is>
          <t/>
        </is>
      </c>
      <c r="I211" t="inlineStr">
        <is>
          <t/>
        </is>
      </c>
      <c r="J211" s="2" t="inlineStr">
        <is>
          <t>jiná zalesněná plocha</t>
        </is>
      </c>
      <c r="K211" s="2" t="inlineStr">
        <is>
          <t>3</t>
        </is>
      </c>
      <c r="L211" s="2" t="inlineStr">
        <is>
          <t/>
        </is>
      </c>
      <c r="M211" t="inlineStr">
        <is>
          <t>plocha buď s korunovým zápojem (nebo s odpovídajícím stupněm zakmenění) 5 až 10 % stromů, které jsou schopny dosáhnout na daném stanovišti v dospělosti výšky 5 m, nebo s korunovým zápojem (nebo s odpovídajícím stupněm zakmenění) nad 10 % stromů, které nejsou schopny dosáhnout na daném stanovišti v dospělosti výšky 5 m (např. trpasličí nebo zakrslé stromy), a s křovinami nebo keři</t>
        </is>
      </c>
      <c r="N211" s="2" t="inlineStr">
        <is>
          <t>andre træbevoksede områder</t>
        </is>
      </c>
      <c r="O211" s="2" t="inlineStr">
        <is>
          <t>3</t>
        </is>
      </c>
      <c r="P211" s="2" t="inlineStr">
        <is>
          <t/>
        </is>
      </c>
      <c r="Q211" t="inlineStr">
        <is>
          <t>landområder med en kronedækningsgrad på 5- 10 % af arealet (eller tilsvarende bestandstæthed), hvor træerne kan nå en højde på 5 m på lokaliteten, eller landområder med en kronedækningsgrad på over 10 % af arealet (eller tilsvarende bestandstæthed), hvor træerne ikke kan nå en højde på 5 m på lokaliteten, samt busk- og kratbevoksninger</t>
        </is>
      </c>
      <c r="R211" s="2" t="inlineStr">
        <is>
          <t>sonstige bewaldete Flächen</t>
        </is>
      </c>
      <c r="S211" s="2" t="inlineStr">
        <is>
          <t>3</t>
        </is>
      </c>
      <c r="T211" s="2" t="inlineStr">
        <is>
          <t/>
        </is>
      </c>
      <c r="U211" t="inlineStr">
        <is>
          <t/>
        </is>
      </c>
      <c r="V211" s="2" t="inlineStr">
        <is>
          <t>άλλη δασική έκταση</t>
        </is>
      </c>
      <c r="W211" s="2" t="inlineStr">
        <is>
          <t>3</t>
        </is>
      </c>
      <c r="X211" s="2" t="inlineStr">
        <is>
          <t/>
        </is>
      </c>
      <c r="Y211" t="inlineStr">
        <is>
          <t>γη μη κατατασσόμενη στα δάση, με έκταση μεγαλύτερη του 0,5 εκταρίου· με δέντρα υψηλότερα των πέντε μέτρων και συγκόμωση 5-10 %, ή με δέντρα που μπορούν να φτάσουν τα όρια αυτά επί τόπου· ή καλυπτόμενη με συνδυασμό ξυλωδών και μη θάμνων και δέντρων σε ποσοστό άνω του 10 %</t>
        </is>
      </c>
      <c r="Z211" s="2" t="inlineStr">
        <is>
          <t>other wooded land|
OWL</t>
        </is>
      </c>
      <c r="AA211" s="2" t="inlineStr">
        <is>
          <t>3|
3</t>
        </is>
      </c>
      <c r="AB211" s="2" t="inlineStr">
        <is>
          <t xml:space="preserve">|
</t>
        </is>
      </c>
      <c r="AC211" t="inlineStr">
        <is>
          <t>land not classified as forest, spanning more than 0.5 hectares; with trees higher than five metres and a canopy cover of 5-10% or trees able to reach these thresholds in situ; or with a combined cover of shrubs, bushes and trees greater than 10%</t>
        </is>
      </c>
      <c r="AD211" s="2" t="inlineStr">
        <is>
          <t>otra superficie boscosa</t>
        </is>
      </c>
      <c r="AE211" s="2" t="inlineStr">
        <is>
          <t>3</t>
        </is>
      </c>
      <c r="AF211" s="2" t="inlineStr">
        <is>
          <t/>
        </is>
      </c>
      <c r="AG211" t="inlineStr">
        <is>
          <t>Territorio con una cobertura de copas o (o densidad de población equivalente) de entre un 5 y un 10 por ciento de árboles que pueden llegar a medir hasta 5 metros en su madurez in situ o con una cobertura de copas superior al 10 por ciento de los árboles que no pueden medir 5 metros en su madurez in situ (por ejemplo, árboles enanos o achicados) y arbustos o matorrales. Quedan excluidas de dicha denominación aquellas áreas con árboles, arbustos o matorrales que midan menos de 0,5 hectáreas y menos de 20 metros de ancho.</t>
        </is>
      </c>
      <c r="AH211" t="inlineStr">
        <is>
          <t/>
        </is>
      </c>
      <c r="AI211" t="inlineStr">
        <is>
          <t/>
        </is>
      </c>
      <c r="AJ211" t="inlineStr">
        <is>
          <t/>
        </is>
      </c>
      <c r="AK211" t="inlineStr">
        <is>
          <t/>
        </is>
      </c>
      <c r="AL211" s="2" t="inlineStr">
        <is>
          <t>muu puustoinen maa</t>
        </is>
      </c>
      <c r="AM211" s="2" t="inlineStr">
        <is>
          <t>3</t>
        </is>
      </c>
      <c r="AN211" s="2" t="inlineStr">
        <is>
          <t/>
        </is>
      </c>
      <c r="AO211" t="inlineStr">
        <is>
          <t/>
        </is>
      </c>
      <c r="AP211" s="2" t="inlineStr">
        <is>
          <t>autre surface boisée</t>
        </is>
      </c>
      <c r="AQ211" s="2" t="inlineStr">
        <is>
          <t>3</t>
        </is>
      </c>
      <c r="AR211" s="2" t="inlineStr">
        <is>
          <t/>
        </is>
      </c>
      <c r="AS211" t="inlineStr">
        <is>
          <t/>
        </is>
      </c>
      <c r="AT211" s="2" t="inlineStr">
        <is>
          <t>coillearnach eile</t>
        </is>
      </c>
      <c r="AU211" s="2" t="inlineStr">
        <is>
          <t>3</t>
        </is>
      </c>
      <c r="AV211" s="2" t="inlineStr">
        <is>
          <t/>
        </is>
      </c>
      <c r="AW211" t="inlineStr">
        <is>
          <t/>
        </is>
      </c>
      <c r="AX211" s="2" t="inlineStr">
        <is>
          <t>druga šumovita zemlja</t>
        </is>
      </c>
      <c r="AY211" s="2" t="inlineStr">
        <is>
          <t>3</t>
        </is>
      </c>
      <c r="AZ211" s="2" t="inlineStr">
        <is>
          <t/>
        </is>
      </c>
      <c r="BA211" t="inlineStr">
        <is>
          <t/>
        </is>
      </c>
      <c r="BB211" s="2" t="inlineStr">
        <is>
          <t>egyéb fával borított területek</t>
        </is>
      </c>
      <c r="BC211" s="2" t="inlineStr">
        <is>
          <t>2</t>
        </is>
      </c>
      <c r="BD211" s="2" t="inlineStr">
        <is>
          <t/>
        </is>
      </c>
      <c r="BE211" t="inlineStr">
        <is>
          <t/>
        </is>
      </c>
      <c r="BF211" s="2" t="inlineStr">
        <is>
          <t>altre superfici boschive|
altri terreni boschivi|
altre terre boscate|
OWL</t>
        </is>
      </c>
      <c r="BG211" s="2" t="inlineStr">
        <is>
          <t>3|
3|
3|
2</t>
        </is>
      </c>
      <c r="BH211" s="2" t="inlineStr">
        <is>
          <t xml:space="preserve">|
|
|
</t>
        </is>
      </c>
      <c r="BI211" t="inlineStr">
        <is>
          <t>aree non classificate come foreste, aventi un'estensione superiore a 0,5 ettari, caratterizzate dalla presenza di alberi di altezza superiore a cinque metri e da una copertura della volta del 5-10% o di alberi che possono raggiungere tali soglie in situ, oppure da una copertura combinata di arbusti, cespugli e alberi superiore al 10%</t>
        </is>
      </c>
      <c r="BJ211" s="2" t="inlineStr">
        <is>
          <t>kita medžiais apaugusi žemė|
kita miškinga žemė</t>
        </is>
      </c>
      <c r="BK211" s="2" t="inlineStr">
        <is>
          <t>3|
2</t>
        </is>
      </c>
      <c r="BL211" s="2" t="inlineStr">
        <is>
          <t xml:space="preserve">preferred|
</t>
        </is>
      </c>
      <c r="BM211" t="inlineStr">
        <is>
          <t>prie miško nepriskiriama, didesnio nei 0,5 hektaro ploto žemė, kurioje auga aukštesni kaip 5 metrų medžiai, o medžių lajos danga apima 5–10 proc., arba kurioje medžiai gali pasiekti šias ribas &lt;i&gt;in situ&lt;/i&gt;, arba kurioje lajos danga, įtraukus krūmokšnius, krūmus ir medžius, apima daugiau kaip 10 proc., ji neapima daugiausia pagal žemės ūkio paskirtį naudojamos žemės arba medžių, augančių miesto aplinkoje, kaip antai miesto parkuose, alėjose ir soduose</t>
        </is>
      </c>
      <c r="BN211" s="2" t="inlineStr">
        <is>
          <t>cita kokaugiem klāta zeme</t>
        </is>
      </c>
      <c r="BO211" s="2" t="inlineStr">
        <is>
          <t>3</t>
        </is>
      </c>
      <c r="BP211" s="2" t="inlineStr">
        <is>
          <t>preferred</t>
        </is>
      </c>
      <c r="BQ211" t="inlineStr">
        <is>
          <t>zeme, kurā augošo koku vainagu projekcija (vai līdzvērtīgs biezības rādītājs) ir 5–10 % no platības, kur pieauguši koki konkrētajā vietā var sasniegt 5 m augstumu, vai zeme, kurā augošo koku vainagu projekcija (vai līdzvērtīgs biezības rādītājs) ir lielāka par 10 % no platības, kur pieauguši koki konkrētajā vietā nevar sasniegt 5 m augstumu, un kuru klāj krūmi vai krūmveidīgie</t>
        </is>
      </c>
      <c r="BR211" s="2" t="inlineStr">
        <is>
          <t>art imsaġġra oħra|
OWL</t>
        </is>
      </c>
      <c r="BS211" s="2" t="inlineStr">
        <is>
          <t>3|
3</t>
        </is>
      </c>
      <c r="BT211" s="2" t="inlineStr">
        <is>
          <t xml:space="preserve">|
</t>
        </is>
      </c>
      <c r="BU211" t="inlineStr">
        <is>
          <t>art b'kopertura ta' qċaċet tas-siġar (jew livell ta' popolament ekwivalenti) ta' 5-10 fil-mija ta' siġar li kapaċi jilħqu għoli ta' 5 m fil-maturita in situ; jew kopertura ta' qċaċet (jew livell ta' popolament ekwivalenti) ta' iktar minn 10 fil-mija ta' siġar li mhumiex kapaċi jilħqu għoli ta' 5 m fil-maturita in situ, u kopertura ta' sġajjar jew arbuxxelli</t>
        </is>
      </c>
      <c r="BV211" s="2" t="inlineStr">
        <is>
          <t>andere beboste gebieden</t>
        </is>
      </c>
      <c r="BW211" s="2" t="inlineStr">
        <is>
          <t>2</t>
        </is>
      </c>
      <c r="BX211" s="2" t="inlineStr">
        <is>
          <t/>
        </is>
      </c>
      <c r="BY211" t="inlineStr">
        <is>
          <t/>
        </is>
      </c>
      <c r="BZ211" s="2" t="inlineStr">
        <is>
          <t>inny obszar zalesiony|
inne grunty zalesione</t>
        </is>
      </c>
      <c r="CA211" s="2" t="inlineStr">
        <is>
          <t>3|
3</t>
        </is>
      </c>
      <c r="CB211" s="2" t="inlineStr">
        <is>
          <t xml:space="preserve">|
</t>
        </is>
      </c>
      <c r="CC211" t="inlineStr">
        <is>
          <t>obszar z pokrywą korony (lub równoważny poziom pni drzew) 5 do 10 % drzew, które są w stanie osiągnąć wysokość 5 m w stadium dojrzałym in situ lub pokrywą korony (lub równoważny poziom pni drzew) ponad 10 % drzew, które nie są w stanie osiągnąć wysokości 5 m w stadium dojrzałym in situ i pokrywa krzewów i krzaków</t>
        </is>
      </c>
      <c r="CD211" s="2" t="inlineStr">
        <is>
          <t>outro terreno arborizado</t>
        </is>
      </c>
      <c r="CE211" s="2" t="inlineStr">
        <is>
          <t>3</t>
        </is>
      </c>
      <c r="CF211" s="2" t="inlineStr">
        <is>
          <t/>
        </is>
      </c>
      <c r="CG211" t="inlineStr">
        <is>
          <t>Terreno com percentagem de coberto arbóreo (ou densidade equivalente) entre 5 % e 10 % de árvores susceptíveis de atingir a altura de 5 metros na maturidade &lt;i&gt;in situ&lt;/i&gt; ou com percentagem de coberto arbóreo (ou densidade equivalente) superior a 10 % de árvores não susceptíveis de atingir a altura de 5 metros na maturidade &lt;i&gt;in situ&lt;/i&gt; e de arbustos ou de coberto arbustivo.</t>
        </is>
      </c>
      <c r="CH211" s="2" t="inlineStr">
        <is>
          <t>alte suprafețe împădurite</t>
        </is>
      </c>
      <c r="CI211" s="2" t="inlineStr">
        <is>
          <t>3</t>
        </is>
      </c>
      <c r="CJ211" s="2" t="inlineStr">
        <is>
          <t/>
        </is>
      </c>
      <c r="CK211" t="inlineStr">
        <is>
          <t>suprafețele care nu sunt încadrate în clasa pădurilor, care sunt mai mari de 0,5 hectare și care sunt alcătuite fie din arbori mai înalți de 5 metri și cu o acoperire a coronamentului de 5-10 % sau din arbori care pot atinge aceste praguri in situ, fie dintr-o combinație de arbuști, tufișuri și arbori cu o acoperire mai mare de 10 %</t>
        </is>
      </c>
      <c r="CL211" s="2" t="inlineStr">
        <is>
          <t>iná lesná pôda</t>
        </is>
      </c>
      <c r="CM211" s="2" t="inlineStr">
        <is>
          <t>3</t>
        </is>
      </c>
      <c r="CN211" s="2" t="inlineStr">
        <is>
          <t/>
        </is>
      </c>
      <c r="CO211" t="inlineStr">
        <is>
          <t/>
        </is>
      </c>
      <c r="CP211" s="2" t="inlineStr">
        <is>
          <t>druga gozdna zemljišča</t>
        </is>
      </c>
      <c r="CQ211" s="2" t="inlineStr">
        <is>
          <t>3</t>
        </is>
      </c>
      <c r="CR211" s="2" t="inlineStr">
        <is>
          <t/>
        </is>
      </c>
      <c r="CS211" t="inlineStr">
        <is>
          <t>zemljišče, ki ni razvrščeno kot gozd in obsega več kot 0,5 hektarja; z drevesi, ki so višja od 5 metrov, in zastrtostjo 5–10 %, ali drevesi, ki lahko navedene mejne vrednosti dosežejo in situ; ali s kombiniranim rastjem, sestavljenim iz grmičevja, grmovja in dreves, ter zastrtostjo, večjo od 10 %</t>
        </is>
      </c>
      <c r="CT211" s="2" t="inlineStr">
        <is>
          <t>annan trädbevuxen mark</t>
        </is>
      </c>
      <c r="CU211" s="2" t="inlineStr">
        <is>
          <t>3</t>
        </is>
      </c>
      <c r="CV211" s="2" t="inlineStr">
        <is>
          <t/>
        </is>
      </c>
      <c r="CW211" t="inlineStr">
        <is>
          <t>mark som inte
klassificeras som skog, och som omfattar mer än 0,5 hektar, med träd som är
högre än 5 meter och en krontäckning på 5–10 % av ytan, eller med träd som
kan nå dessa trösklar in situ, eller med en sammanlagd täckning av buskage,
buskar och träd på mer än 10 %</t>
        </is>
      </c>
    </row>
    <row r="212">
      <c r="A212" s="1" t="str">
        <f>HYPERLINK("https://iate.europa.eu/entry/result/913591/all", "913591")</f>
        <v>913591</v>
      </c>
      <c r="B212" t="inlineStr">
        <is>
          <t>ENVIRONMENT</t>
        </is>
      </c>
      <c r="C212" t="inlineStr">
        <is>
          <t>ENVIRONMENT|natural environment|physical environment|biosphere|biodiversity;ENVIRONMENT|natural environment|physical environment|aquatic environment|marine environment</t>
        </is>
      </c>
      <c r="D212" t="inlineStr">
        <is>
          <t>yes</t>
        </is>
      </c>
      <c r="E212" t="inlineStr">
        <is>
          <t/>
        </is>
      </c>
      <c r="F212" s="2" t="inlineStr">
        <is>
          <t>морско биологично разнообразие</t>
        </is>
      </c>
      <c r="G212" s="2" t="inlineStr">
        <is>
          <t>3</t>
        </is>
      </c>
      <c r="H212" s="2" t="inlineStr">
        <is>
          <t/>
        </is>
      </c>
      <c r="I212" t="inlineStr">
        <is>
          <t/>
        </is>
      </c>
      <c r="J212" s="2" t="inlineStr">
        <is>
          <t>biologická rozmanitost moří|
mořská biologická rozmanitost</t>
        </is>
      </c>
      <c r="K212" s="2" t="inlineStr">
        <is>
          <t>3|
3</t>
        </is>
      </c>
      <c r="L212" s="2" t="inlineStr">
        <is>
          <t xml:space="preserve">|
</t>
        </is>
      </c>
      <c r="M212" t="inlineStr">
        <is>
          <t/>
        </is>
      </c>
      <c r="N212" s="2" t="inlineStr">
        <is>
          <t>marin biodiversitet|
havets biodiversitet</t>
        </is>
      </c>
      <c r="O212" s="2" t="inlineStr">
        <is>
          <t>3|
3</t>
        </is>
      </c>
      <c r="P212" s="2" t="inlineStr">
        <is>
          <t xml:space="preserve">|
</t>
        </is>
      </c>
      <c r="Q212" t="inlineStr">
        <is>
          <t/>
        </is>
      </c>
      <c r="R212" s="2" t="inlineStr">
        <is>
          <t>marine Biodiversität</t>
        </is>
      </c>
      <c r="S212" s="2" t="inlineStr">
        <is>
          <t>3</t>
        </is>
      </c>
      <c r="T212" s="2" t="inlineStr">
        <is>
          <t/>
        </is>
      </c>
      <c r="U212" t="inlineStr">
        <is>
          <t/>
        </is>
      </c>
      <c r="V212" s="2" t="inlineStr">
        <is>
          <t>θαλάσσια βιοποικιλότητα</t>
        </is>
      </c>
      <c r="W212" s="2" t="inlineStr">
        <is>
          <t>3</t>
        </is>
      </c>
      <c r="X212" s="2" t="inlineStr">
        <is>
          <t/>
        </is>
      </c>
      <c r="Y212" t="inlineStr">
        <is>
          <t/>
        </is>
      </c>
      <c r="Z212" s="2" t="inlineStr">
        <is>
          <t>marine biodiversity|
marine biological diversity</t>
        </is>
      </c>
      <c r="AA212" s="2" t="inlineStr">
        <is>
          <t>3|
3</t>
        </is>
      </c>
      <c r="AB212" s="2" t="inlineStr">
        <is>
          <t xml:space="preserve">|
</t>
        </is>
      </c>
      <c r="AC212" t="inlineStr">
        <is>
          <t>all life-forms and their behaviours, the environments or habitats in which they live, and the complex system of relationships between organisms in oceans, seas and coasts</t>
        </is>
      </c>
      <c r="AD212" s="2" t="inlineStr">
        <is>
          <t>biodiversidad marina|
diversidad biológica marina</t>
        </is>
      </c>
      <c r="AE212" s="2" t="inlineStr">
        <is>
          <t>3|
3</t>
        </is>
      </c>
      <c r="AF212" s="2" t="inlineStr">
        <is>
          <t xml:space="preserve">preferred|
</t>
        </is>
      </c>
      <c r="AG212" t="inlineStr">
        <is>
          <t>Variedad de seres vivos que habitan el medio marino, tanto en lo relativo a sus especies microscópicas y macroscópicas como a su estructura y funcionamiento.</t>
        </is>
      </c>
      <c r="AH212" s="2" t="inlineStr">
        <is>
          <t>mere elurikkus|
mere bioloogiline mitmekesisus</t>
        </is>
      </c>
      <c r="AI212" s="2" t="inlineStr">
        <is>
          <t>3|
3</t>
        </is>
      </c>
      <c r="AJ212" s="2" t="inlineStr">
        <is>
          <t xml:space="preserve">|
</t>
        </is>
      </c>
      <c r="AK212" t="inlineStr">
        <is>
          <t>ookeanides, meredes ja rannikutel koos esinevate liikide, ökosüsteemide
või genotüüpide hulk</t>
        </is>
      </c>
      <c r="AL212" s="2" t="inlineStr">
        <is>
          <t>meriluonnon monimuotoisuus|
meren biologinen monimuotoisuus</t>
        </is>
      </c>
      <c r="AM212" s="2" t="inlineStr">
        <is>
          <t>3|
3</t>
        </is>
      </c>
      <c r="AN212" s="2" t="inlineStr">
        <is>
          <t xml:space="preserve">|
</t>
        </is>
      </c>
      <c r="AO212" t="inlineStr">
        <is>
          <t/>
        </is>
      </c>
      <c r="AP212" s="2" t="inlineStr">
        <is>
          <t>biodiversité marine</t>
        </is>
      </c>
      <c r="AQ212" s="2" t="inlineStr">
        <is>
          <t>3</t>
        </is>
      </c>
      <c r="AR212" s="2" t="inlineStr">
        <is>
          <t/>
        </is>
      </c>
      <c r="AS212" t="inlineStr">
        <is>
          <t>diversité des milieux de vie marins, des espèces marines et de leurs interactions entre elles et avec ces milieux, et des individus au sein d'une espèce marine</t>
        </is>
      </c>
      <c r="AT212" s="2" t="inlineStr">
        <is>
          <t>bithéagsúlacht mhuirí</t>
        </is>
      </c>
      <c r="AU212" s="2" t="inlineStr">
        <is>
          <t>3</t>
        </is>
      </c>
      <c r="AV212" s="2" t="inlineStr">
        <is>
          <t/>
        </is>
      </c>
      <c r="AW212" t="inlineStr">
        <is>
          <t/>
        </is>
      </c>
      <c r="AX212" s="2" t="inlineStr">
        <is>
          <t>morska biološka raznolikost|
morska bioraznolikost</t>
        </is>
      </c>
      <c r="AY212" s="2" t="inlineStr">
        <is>
          <t>3|
3</t>
        </is>
      </c>
      <c r="AZ212" s="2" t="inlineStr">
        <is>
          <t xml:space="preserve">|
</t>
        </is>
      </c>
      <c r="BA212" t="inlineStr">
        <is>
          <t/>
        </is>
      </c>
      <c r="BB212" s="2" t="inlineStr">
        <is>
          <t>tengeri biológiai sokféleség|
tengeri biodiverzitás</t>
        </is>
      </c>
      <c r="BC212" s="2" t="inlineStr">
        <is>
          <t>3|
2</t>
        </is>
      </c>
      <c r="BD212" s="2" t="inlineStr">
        <is>
          <t xml:space="preserve">|
</t>
        </is>
      </c>
      <c r="BE212" t="inlineStr">
        <is>
          <t>az ökológiai komplexumok és a hozzájuk tartozó tengeri élő szervezetek változatossága</t>
        </is>
      </c>
      <c r="BF212" s="2" t="inlineStr">
        <is>
          <t>biodiversità marina</t>
        </is>
      </c>
      <c r="BG212" s="2" t="inlineStr">
        <is>
          <t>3</t>
        </is>
      </c>
      <c r="BH212" s="2" t="inlineStr">
        <is>
          <t/>
        </is>
      </c>
      <c r="BI212" t="inlineStr">
        <is>
          <t>diversità all'interno delle specie marine, tra le specie stesse e tra i diversi ecosistemi di cui queste sono parte</t>
        </is>
      </c>
      <c r="BJ212" s="2" t="inlineStr">
        <is>
          <t>jūrų biologinė įvairovė</t>
        </is>
      </c>
      <c r="BK212" s="2" t="inlineStr">
        <is>
          <t>3</t>
        </is>
      </c>
      <c r="BL212" s="2" t="inlineStr">
        <is>
          <t/>
        </is>
      </c>
      <c r="BM212" t="inlineStr">
        <is>
          <t>jūroje gyvenančių gyvųjų organizmų rūšių, jų bendrijų, buveinių, ekosistemų ir genetinė įvairovė</t>
        </is>
      </c>
      <c r="BN212" s="2" t="inlineStr">
        <is>
          <t>jūras bioloģiskā daudzveidība</t>
        </is>
      </c>
      <c r="BO212" s="2" t="inlineStr">
        <is>
          <t>3</t>
        </is>
      </c>
      <c r="BP212" s="2" t="inlineStr">
        <is>
          <t/>
        </is>
      </c>
      <c r="BQ212" t="inlineStr">
        <is>
          <t/>
        </is>
      </c>
      <c r="BR212" s="2" t="inlineStr">
        <is>
          <t>bijodiversità tal-baħar|
bijodiversità marina</t>
        </is>
      </c>
      <c r="BS212" s="2" t="inlineStr">
        <is>
          <t>3|
3</t>
        </is>
      </c>
      <c r="BT212" s="2" t="inlineStr">
        <is>
          <t xml:space="preserve">|
</t>
        </is>
      </c>
      <c r="BU212" t="inlineStr">
        <is>
          <t>l-ispeċijiet tal-pjanti u tal-annimali kostali u tal-baħar, il-varjetà ġenetika tagħhom, il-ħabitats u l-ekosistemi li minnhom jiffurmaw parti, u l-proċessi ekoloġiċi li jsostnu dan kollu</t>
        </is>
      </c>
      <c r="BV212" s="2" t="inlineStr">
        <is>
          <t>mariene biodiversiteit|
mariene biologische diversiteit</t>
        </is>
      </c>
      <c r="BW212" s="2" t="inlineStr">
        <is>
          <t>3|
3</t>
        </is>
      </c>
      <c r="BX212" s="2" t="inlineStr">
        <is>
          <t xml:space="preserve">|
</t>
        </is>
      </c>
      <c r="BY212" t="inlineStr">
        <is>
          <t>verscheidenheid aan dieren, planten, habitats en genen in zeeën en oceanen</t>
        </is>
      </c>
      <c r="BZ212" s="2" t="inlineStr">
        <is>
          <t>różnorodność biologiczna mórz</t>
        </is>
      </c>
      <c r="CA212" s="2" t="inlineStr">
        <is>
          <t>3</t>
        </is>
      </c>
      <c r="CB212" s="2" t="inlineStr">
        <is>
          <t/>
        </is>
      </c>
      <c r="CC212" t="inlineStr">
        <is>
          <t>zróżnicowanie wszystkich organizmów żywych w ekosystemie morskim</t>
        </is>
      </c>
      <c r="CD212" s="2" t="inlineStr">
        <is>
          <t>biodiversidade marinha</t>
        </is>
      </c>
      <c r="CE212" s="2" t="inlineStr">
        <is>
          <t>3</t>
        </is>
      </c>
      <c r="CF212" s="2" t="inlineStr">
        <is>
          <t/>
        </is>
      </c>
      <c r="CG212" t="inlineStr">
        <is>
          <t>Variedade dos organismos nos mares e às relações complexas entre os seres vivos e entre estes e o ambiente.</t>
        </is>
      </c>
      <c r="CH212" s="2" t="inlineStr">
        <is>
          <t>biodiversitate marină</t>
        </is>
      </c>
      <c r="CI212" s="2" t="inlineStr">
        <is>
          <t>3</t>
        </is>
      </c>
      <c r="CJ212" s="2" t="inlineStr">
        <is>
          <t/>
        </is>
      </c>
      <c r="CK212" t="inlineStr">
        <is>
          <t/>
        </is>
      </c>
      <c r="CL212" s="2" t="inlineStr">
        <is>
          <t>morská biodiverzita</t>
        </is>
      </c>
      <c r="CM212" s="2" t="inlineStr">
        <is>
          <t>3</t>
        </is>
      </c>
      <c r="CN212" s="2" t="inlineStr">
        <is>
          <t/>
        </is>
      </c>
      <c r="CO212" t="inlineStr">
        <is>
          <t>všetky formy života a ich správanie, prostredie alebo biotopy, v ktorých žijú, a komplexný systém vzťahov medzi organizmami v oceánoch, moriach a na pobrežiach</t>
        </is>
      </c>
      <c r="CP212" s="2" t="inlineStr">
        <is>
          <t>morska raznovrstnost|
morska biotska raznovrstnost</t>
        </is>
      </c>
      <c r="CQ212" s="2" t="inlineStr">
        <is>
          <t>3|
3</t>
        </is>
      </c>
      <c r="CR212" s="2" t="inlineStr">
        <is>
          <t xml:space="preserve">|
</t>
        </is>
      </c>
      <c r="CS212" t="inlineStr">
        <is>
          <t/>
        </is>
      </c>
      <c r="CT212" s="2" t="inlineStr">
        <is>
          <t>marin biologisk mångfald</t>
        </is>
      </c>
      <c r="CU212" s="2" t="inlineStr">
        <is>
          <t>3</t>
        </is>
      </c>
      <c r="CV212" s="2" t="inlineStr">
        <is>
          <t/>
        </is>
      </c>
      <c r="CW212" t="inlineStr">
        <is>
          <t/>
        </is>
      </c>
    </row>
    <row r="213">
      <c r="A213" s="1" t="str">
        <f>HYPERLINK("https://iate.europa.eu/entry/result/1408853/all", "1408853")</f>
        <v>1408853</v>
      </c>
      <c r="B213" t="inlineStr">
        <is>
          <t>LAW;ENVIRONMENT</t>
        </is>
      </c>
      <c r="C213" t="inlineStr">
        <is>
          <t>LAW|international law|public international law;ENVIRONMENT|natural environment|geophysical environment</t>
        </is>
      </c>
      <c r="D213" t="inlineStr">
        <is>
          <t>yes</t>
        </is>
      </c>
      <c r="E213" t="inlineStr">
        <is>
          <t/>
        </is>
      </c>
      <c r="F213" t="inlineStr">
        <is>
          <t/>
        </is>
      </c>
      <c r="G213" t="inlineStr">
        <is>
          <t/>
        </is>
      </c>
      <c r="H213" t="inlineStr">
        <is>
          <t/>
        </is>
      </c>
      <c r="I213" t="inlineStr">
        <is>
          <t/>
        </is>
      </c>
      <c r="J213" s="2" t="inlineStr">
        <is>
          <t>vnitrozemské vody</t>
        </is>
      </c>
      <c r="K213" s="2" t="inlineStr">
        <is>
          <t>3</t>
        </is>
      </c>
      <c r="L213" s="2" t="inlineStr">
        <is>
          <t/>
        </is>
      </c>
      <c r="M213" t="inlineStr">
        <is>
          <t/>
        </is>
      </c>
      <c r="N213" s="2" t="inlineStr">
        <is>
          <t>indre farvande</t>
        </is>
      </c>
      <c r="O213" s="2" t="inlineStr">
        <is>
          <t>3</t>
        </is>
      </c>
      <c r="P213" s="2" t="inlineStr">
        <is>
          <t/>
        </is>
      </c>
      <c r="Q213" t="inlineStr">
        <is>
          <t/>
        </is>
      </c>
      <c r="R213" s="2" t="inlineStr">
        <is>
          <t>Binnengewässer</t>
        </is>
      </c>
      <c r="S213" s="2" t="inlineStr">
        <is>
          <t>3</t>
        </is>
      </c>
      <c r="T213" s="2" t="inlineStr">
        <is>
          <t/>
        </is>
      </c>
      <c r="U213" t="inlineStr">
        <is>
          <t/>
        </is>
      </c>
      <c r="V213" s="2" t="inlineStr">
        <is>
          <t>εσωτερικά ύδατα</t>
        </is>
      </c>
      <c r="W213" s="2" t="inlineStr">
        <is>
          <t>3</t>
        </is>
      </c>
      <c r="X213" s="2" t="inlineStr">
        <is>
          <t/>
        </is>
      </c>
      <c r="Y213" t="inlineStr">
        <is>
          <t/>
        </is>
      </c>
      <c r="Z213" s="2" t="inlineStr">
        <is>
          <t>inland waters|
internal waters</t>
        </is>
      </c>
      <c r="AA213" s="2" t="inlineStr">
        <is>
          <t>3|
3</t>
        </is>
      </c>
      <c r="AB213" s="2" t="inlineStr">
        <is>
          <t xml:space="preserve">|
</t>
        </is>
      </c>
      <c r="AC213" t="inlineStr">
        <is>
          <t>waters on the landward side of the baseline of the territorial sea</t>
        </is>
      </c>
      <c r="AD213" s="2" t="inlineStr">
        <is>
          <t>aguas interiores</t>
        </is>
      </c>
      <c r="AE213" s="2" t="inlineStr">
        <is>
          <t>3</t>
        </is>
      </c>
      <c r="AF213" s="2" t="inlineStr">
        <is>
          <t/>
        </is>
      </c>
      <c r="AG213" t="inlineStr">
        <is>
          <t/>
        </is>
      </c>
      <c r="AH213" t="inlineStr">
        <is>
          <t/>
        </is>
      </c>
      <c r="AI213" t="inlineStr">
        <is>
          <t/>
        </is>
      </c>
      <c r="AJ213" t="inlineStr">
        <is>
          <t/>
        </is>
      </c>
      <c r="AK213" t="inlineStr">
        <is>
          <t/>
        </is>
      </c>
      <c r="AL213" s="2" t="inlineStr">
        <is>
          <t>sisäiset aluevedet</t>
        </is>
      </c>
      <c r="AM213" s="2" t="inlineStr">
        <is>
          <t>3</t>
        </is>
      </c>
      <c r="AN213" s="2" t="inlineStr">
        <is>
          <t/>
        </is>
      </c>
      <c r="AO213" t="inlineStr">
        <is>
          <t>aluemeren perusviivan maanpuoleiset vedet</t>
        </is>
      </c>
      <c r="AP213" s="2" t="inlineStr">
        <is>
          <t>eaux intérieures|
eaux continentales</t>
        </is>
      </c>
      <c r="AQ213" s="2" t="inlineStr">
        <is>
          <t>3|
3</t>
        </is>
      </c>
      <c r="AR213" s="2" t="inlineStr">
        <is>
          <t xml:space="preserve">|
</t>
        </is>
      </c>
      <c r="AS213" t="inlineStr">
        <is>
          <t>zone maritime située en deçà de la ligne de départ des eaux territoriales et sur laquelle l'Etat riverain exerce son autorité</t>
        </is>
      </c>
      <c r="AT213" s="2" t="inlineStr">
        <is>
          <t>uiscí inmheánacha</t>
        </is>
      </c>
      <c r="AU213" s="2" t="inlineStr">
        <is>
          <t>3</t>
        </is>
      </c>
      <c r="AV213" s="2" t="inlineStr">
        <is>
          <t/>
        </is>
      </c>
      <c r="AW213" t="inlineStr">
        <is>
          <t/>
        </is>
      </c>
      <c r="AX213" t="inlineStr">
        <is>
          <t/>
        </is>
      </c>
      <c r="AY213" t="inlineStr">
        <is>
          <t/>
        </is>
      </c>
      <c r="AZ213" t="inlineStr">
        <is>
          <t/>
        </is>
      </c>
      <c r="BA213" t="inlineStr">
        <is>
          <t/>
        </is>
      </c>
      <c r="BB213" t="inlineStr">
        <is>
          <t/>
        </is>
      </c>
      <c r="BC213" t="inlineStr">
        <is>
          <t/>
        </is>
      </c>
      <c r="BD213" t="inlineStr">
        <is>
          <t/>
        </is>
      </c>
      <c r="BE213" t="inlineStr">
        <is>
          <t/>
        </is>
      </c>
      <c r="BF213" s="2" t="inlineStr">
        <is>
          <t>acque interne</t>
        </is>
      </c>
      <c r="BG213" s="2" t="inlineStr">
        <is>
          <t>3</t>
        </is>
      </c>
      <c r="BH213" s="2" t="inlineStr">
        <is>
          <t/>
        </is>
      </c>
      <c r="BI213" t="inlineStr">
        <is>
          <t/>
        </is>
      </c>
      <c r="BJ213" s="2" t="inlineStr">
        <is>
          <t>vidaus vandenys</t>
        </is>
      </c>
      <c r="BK213" s="2" t="inlineStr">
        <is>
          <t>4</t>
        </is>
      </c>
      <c r="BL213" s="2" t="inlineStr">
        <is>
          <t/>
        </is>
      </c>
      <c r="BM213" t="inlineStr">
        <is>
          <t/>
        </is>
      </c>
      <c r="BN213" t="inlineStr">
        <is>
          <t/>
        </is>
      </c>
      <c r="BO213" t="inlineStr">
        <is>
          <t/>
        </is>
      </c>
      <c r="BP213" t="inlineStr">
        <is>
          <t/>
        </is>
      </c>
      <c r="BQ213" t="inlineStr">
        <is>
          <t/>
        </is>
      </c>
      <c r="BR213" t="inlineStr">
        <is>
          <t/>
        </is>
      </c>
      <c r="BS213" t="inlineStr">
        <is>
          <t/>
        </is>
      </c>
      <c r="BT213" t="inlineStr">
        <is>
          <t/>
        </is>
      </c>
      <c r="BU213" t="inlineStr">
        <is>
          <t/>
        </is>
      </c>
      <c r="BV213" s="2" t="inlineStr">
        <is>
          <t>binnenwateren</t>
        </is>
      </c>
      <c r="BW213" s="2" t="inlineStr">
        <is>
          <t>3</t>
        </is>
      </c>
      <c r="BX213" s="2" t="inlineStr">
        <is>
          <t/>
        </is>
      </c>
      <c r="BY213" t="inlineStr">
        <is>
          <t/>
        </is>
      </c>
      <c r="BZ213" t="inlineStr">
        <is>
          <t/>
        </is>
      </c>
      <c r="CA213" t="inlineStr">
        <is>
          <t/>
        </is>
      </c>
      <c r="CB213" t="inlineStr">
        <is>
          <t/>
        </is>
      </c>
      <c r="CC213" t="inlineStr">
        <is>
          <t/>
        </is>
      </c>
      <c r="CD213" s="2" t="inlineStr">
        <is>
          <t>águas interiores</t>
        </is>
      </c>
      <c r="CE213" s="2" t="inlineStr">
        <is>
          <t>3</t>
        </is>
      </c>
      <c r="CF213" s="2" t="inlineStr">
        <is>
          <t/>
        </is>
      </c>
      <c r="CG213" t="inlineStr">
        <is>
          <t/>
        </is>
      </c>
      <c r="CH213" s="2" t="inlineStr">
        <is>
          <t>ape continentale</t>
        </is>
      </c>
      <c r="CI213" s="2" t="inlineStr">
        <is>
          <t>3</t>
        </is>
      </c>
      <c r="CJ213" s="2" t="inlineStr">
        <is>
          <t/>
        </is>
      </c>
      <c r="CK213" t="inlineStr">
        <is>
          <t>toate apele de suprafață, stătătoare și curgătoare, subterane, aflate în interiorul liniei de bază, de la care se măsoară întinderea apelor teritoriale</t>
        </is>
      </c>
      <c r="CL213" s="2" t="inlineStr">
        <is>
          <t>vnútrozemské vody</t>
        </is>
      </c>
      <c r="CM213" s="2" t="inlineStr">
        <is>
          <t>3</t>
        </is>
      </c>
      <c r="CN213" s="2" t="inlineStr">
        <is>
          <t/>
        </is>
      </c>
      <c r="CO213" t="inlineStr">
        <is>
          <t/>
        </is>
      </c>
      <c r="CP213" s="2" t="inlineStr">
        <is>
          <t>celinske vode</t>
        </is>
      </c>
      <c r="CQ213" s="2" t="inlineStr">
        <is>
          <t>3</t>
        </is>
      </c>
      <c r="CR213" s="2" t="inlineStr">
        <is>
          <t/>
        </is>
      </c>
      <c r="CS213" t="inlineStr">
        <is>
          <t/>
        </is>
      </c>
      <c r="CT213" s="2" t="inlineStr">
        <is>
          <t>inre farvatten</t>
        </is>
      </c>
      <c r="CU213" s="2" t="inlineStr">
        <is>
          <t>3</t>
        </is>
      </c>
      <c r="CV213" s="2" t="inlineStr">
        <is>
          <t/>
        </is>
      </c>
      <c r="CW213" t="inlineStr">
        <is>
          <t/>
        </is>
      </c>
    </row>
    <row r="214">
      <c r="A214" s="1" t="str">
        <f>HYPERLINK("https://iate.europa.eu/entry/result/1225260/all", "1225260")</f>
        <v>1225260</v>
      </c>
      <c r="B214" t="inlineStr">
        <is>
          <t>EUROPEAN UNION;ENVIRONMENT</t>
        </is>
      </c>
      <c r="C214" t="inlineStr">
        <is>
          <t>EUROPEAN UNION|European Union law|EU act|directive (EU);ENVIRONMENT|environmental policy|environmental protection|protection of animal life;ENVIRONMENT|natural environment|wildlife</t>
        </is>
      </c>
      <c r="D214" t="inlineStr">
        <is>
          <t>yes</t>
        </is>
      </c>
      <c r="E214" t="inlineStr">
        <is>
          <t/>
        </is>
      </c>
      <c r="F214" t="inlineStr">
        <is>
          <t/>
        </is>
      </c>
      <c r="G214" t="inlineStr">
        <is>
          <t/>
        </is>
      </c>
      <c r="H214" t="inlineStr">
        <is>
          <t/>
        </is>
      </c>
      <c r="I214" t="inlineStr">
        <is>
          <t/>
        </is>
      </c>
      <c r="J214" s="2" t="inlineStr">
        <is>
          <t>směrnice o ochraně ptáků|
směrnice o ptácích|
směrnice o ochraně volně žijících ptáků</t>
        </is>
      </c>
      <c r="K214" s="2" t="inlineStr">
        <is>
          <t>3|
3|
3</t>
        </is>
      </c>
      <c r="L214" s="2" t="inlineStr">
        <is>
          <t>preferred|
|
preferred</t>
        </is>
      </c>
      <c r="M214" t="inlineStr">
        <is>
          <t>Směrnice 2009/147/ES, která kodifikuje směrnici 79/409/EHS.</t>
        </is>
      </c>
      <c r="N214" s="2" t="inlineStr">
        <is>
          <t>direktiv om beskyttelse af vilde fugle|
fugledirektivet</t>
        </is>
      </c>
      <c r="O214" s="2" t="inlineStr">
        <is>
          <t>3|
3</t>
        </is>
      </c>
      <c r="P214" s="2" t="inlineStr">
        <is>
          <t xml:space="preserve">|
</t>
        </is>
      </c>
      <c r="Q214" t="inlineStr">
        <is>
          <t/>
        </is>
      </c>
      <c r="R214" s="2" t="inlineStr">
        <is>
          <t>Richtlinie des Europäischen Parlaments und des Rates über die Erhaltung der wildlebenden Vogelarten|
Vogelschutzrichtlinie</t>
        </is>
      </c>
      <c r="S214" s="2" t="inlineStr">
        <is>
          <t>3|
3</t>
        </is>
      </c>
      <c r="T214" s="2" t="inlineStr">
        <is>
          <t xml:space="preserve">|
</t>
        </is>
      </c>
      <c r="U214" t="inlineStr">
        <is>
          <t/>
        </is>
      </c>
      <c r="V214" s="2" t="inlineStr">
        <is>
          <t>Οδηγία του Συμβουλίου για τη διατήρηση των αγρίων πτηνών|
Οδηγία για τα άγρια πτηνά</t>
        </is>
      </c>
      <c r="W214" s="2" t="inlineStr">
        <is>
          <t>3|
3</t>
        </is>
      </c>
      <c r="X214" s="2" t="inlineStr">
        <is>
          <t xml:space="preserve">|
</t>
        </is>
      </c>
      <c r="Y214" t="inlineStr">
        <is>
          <t/>
        </is>
      </c>
      <c r="Z214" s="2" t="inlineStr">
        <is>
          <t>Birds Directive|
Directive on the conservation of wild birds|
Bird Directive</t>
        </is>
      </c>
      <c r="AA214" s="2" t="inlineStr">
        <is>
          <t>3|
3|
1</t>
        </is>
      </c>
      <c r="AB214" s="2" t="inlineStr">
        <is>
          <t xml:space="preserve">|
|
</t>
        </is>
      </c>
      <c r="AC214" t="inlineStr">
        <is>
          <t>directive seeking to conserve all wild birds in the EU by setting out rules for their protection, conservation, management and control</t>
        </is>
      </c>
      <c r="AD214" s="2" t="inlineStr">
        <is>
          <t>Directiva del Consejo relativa a la conservación de las aves silvestres</t>
        </is>
      </c>
      <c r="AE214" s="2" t="inlineStr">
        <is>
          <t>3</t>
        </is>
      </c>
      <c r="AF214" s="2" t="inlineStr">
        <is>
          <t/>
        </is>
      </c>
      <c r="AG214" t="inlineStr">
        <is>
          <t/>
        </is>
      </c>
      <c r="AH214" s="2" t="inlineStr">
        <is>
          <t>direktiiv loodusliku linnustiku kaitse kohta|
linnudirektiiv</t>
        </is>
      </c>
      <c r="AI214" s="2" t="inlineStr">
        <is>
          <t>3|
3</t>
        </is>
      </c>
      <c r="AJ214" s="2" t="inlineStr">
        <is>
          <t xml:space="preserve">|
</t>
        </is>
      </c>
      <c r="AK214" t="inlineStr">
        <is>
          <t>Euroopa Parlamendi ja nõukogu direktiiv 2009/147/EÜ</t>
        </is>
      </c>
      <c r="AL214" s="2" t="inlineStr">
        <is>
          <t>lintudirektiivi</t>
        </is>
      </c>
      <c r="AM214" s="2" t="inlineStr">
        <is>
          <t>3</t>
        </is>
      </c>
      <c r="AN214" s="2" t="inlineStr">
        <is>
          <t/>
        </is>
      </c>
      <c r="AO214" t="inlineStr">
        <is>
          <t>direktiivi 79/409/ETY (luonnonvaraisten lintujen suojelu), &lt;a href="http://eur-lex.europa.eu/legal-content/fi/TXT/?uri=CELEX:31979L0409" target="_blank"&gt;CELEX:31979L0409/fi&lt;/a&gt;</t>
        </is>
      </c>
      <c r="AP214" s="2" t="inlineStr">
        <is>
          <t>Directive du Parlement européen et du Conseil concernant la conservation des oiseaux sauvages</t>
        </is>
      </c>
      <c r="AQ214" s="2" t="inlineStr">
        <is>
          <t>3</t>
        </is>
      </c>
      <c r="AR214" s="2" t="inlineStr">
        <is>
          <t/>
        </is>
      </c>
      <c r="AS214" t="inlineStr">
        <is>
          <t/>
        </is>
      </c>
      <c r="AT214" t="inlineStr">
        <is>
          <t/>
        </is>
      </c>
      <c r="AU214" t="inlineStr">
        <is>
          <t/>
        </is>
      </c>
      <c r="AV214" t="inlineStr">
        <is>
          <t/>
        </is>
      </c>
      <c r="AW214" t="inlineStr">
        <is>
          <t/>
        </is>
      </c>
      <c r="AX214" t="inlineStr">
        <is>
          <t/>
        </is>
      </c>
      <c r="AY214" t="inlineStr">
        <is>
          <t/>
        </is>
      </c>
      <c r="AZ214" t="inlineStr">
        <is>
          <t/>
        </is>
      </c>
      <c r="BA214" t="inlineStr">
        <is>
          <t/>
        </is>
      </c>
      <c r="BB214" t="inlineStr">
        <is>
          <t/>
        </is>
      </c>
      <c r="BC214" t="inlineStr">
        <is>
          <t/>
        </is>
      </c>
      <c r="BD214" t="inlineStr">
        <is>
          <t/>
        </is>
      </c>
      <c r="BE214" t="inlineStr">
        <is>
          <t/>
        </is>
      </c>
      <c r="BF214" s="2" t="inlineStr">
        <is>
          <t>direttiva concernente la conservazione degli uccelli selvatici|
direttiva Uccelli</t>
        </is>
      </c>
      <c r="BG214" s="2" t="inlineStr">
        <is>
          <t>3|
3</t>
        </is>
      </c>
      <c r="BH214" s="2" t="inlineStr">
        <is>
          <t xml:space="preserve">|
</t>
        </is>
      </c>
      <c r="BI214" t="inlineStr">
        <is>
          <t/>
        </is>
      </c>
      <c r="BJ214" s="2" t="inlineStr">
        <is>
          <t>Direktyva dėl laukinių paukščių apsaugos|
Paukščių direktyva</t>
        </is>
      </c>
      <c r="BK214" s="2" t="inlineStr">
        <is>
          <t>3|
3</t>
        </is>
      </c>
      <c r="BL214" s="2" t="inlineStr">
        <is>
          <t xml:space="preserve">|
</t>
        </is>
      </c>
      <c r="BM214" t="inlineStr">
        <is>
          <t/>
        </is>
      </c>
      <c r="BN214" s="2" t="inlineStr">
        <is>
          <t>Direktīva par savvaļas putnu aizsardzību|
Putnu direktīva</t>
        </is>
      </c>
      <c r="BO214" s="2" t="inlineStr">
        <is>
          <t>3|
3</t>
        </is>
      </c>
      <c r="BP214" s="2" t="inlineStr">
        <is>
          <t xml:space="preserve">|
</t>
        </is>
      </c>
      <c r="BQ214" t="inlineStr">
        <is>
          <t/>
        </is>
      </c>
      <c r="BR214" s="2" t="inlineStr">
        <is>
          <t>Direttiva dwar l-Għasafar|
Direttiva dwar il-konservazzjoni tal-għasafar selvaġġi</t>
        </is>
      </c>
      <c r="BS214" s="2" t="inlineStr">
        <is>
          <t>3|
3</t>
        </is>
      </c>
      <c r="BT214" s="2" t="inlineStr">
        <is>
          <t xml:space="preserve">|
</t>
        </is>
      </c>
      <c r="BU214" t="inlineStr">
        <is>
          <t>Direttiva li tfittex li tikkonserva l-għasafar selvaġġi kollha fl-UE billi tistabbilixxi regoli għall-protezzjoni, il-ġestjoni u l-kontroll tagħhom. Hija tkopri l-għasafar, il-bajd, il-bejtiet u l-ħabitats tagħhom</t>
        </is>
      </c>
      <c r="BV214" s="2" t="inlineStr">
        <is>
          <t>Richtlijn inzake het behoud van de vogelstand|
Vogelrichtlijn</t>
        </is>
      </c>
      <c r="BW214" s="2" t="inlineStr">
        <is>
          <t>3|
3</t>
        </is>
      </c>
      <c r="BX214" s="2" t="inlineStr">
        <is>
          <t xml:space="preserve">|
</t>
        </is>
      </c>
      <c r="BY214" t="inlineStr">
        <is>
          <t/>
        </is>
      </c>
      <c r="BZ214" s="2" t="inlineStr">
        <is>
          <t>Dyrektywa Rady w sprawie ochrony dzikiego ptactwa|
dyrektywa ptasia</t>
        </is>
      </c>
      <c r="CA214" s="2" t="inlineStr">
        <is>
          <t>3|
3</t>
        </is>
      </c>
      <c r="CB214" s="2" t="inlineStr">
        <is>
          <t xml:space="preserve">|
</t>
        </is>
      </c>
      <c r="CC214" t="inlineStr">
        <is>
          <t/>
        </is>
      </c>
      <c r="CD214" s="2" t="inlineStr">
        <is>
          <t>Diretiva do Parlamento Europeu e do Conselho relativa à conservação das aves selvagens|
Diretiva 2009/147/CE do Parlamento Europeu e do Conselho|
Diretiva Aves</t>
        </is>
      </c>
      <c r="CE214" s="2" t="inlineStr">
        <is>
          <t>3|
3|
3</t>
        </is>
      </c>
      <c r="CF214" s="2" t="inlineStr">
        <is>
          <t xml:space="preserve">|
|
</t>
        </is>
      </c>
      <c r="CG214" t="inlineStr">
        <is>
          <t>Directiva 2009/147/CE do Parlamento Europeu e do Conselho, de 30 de Novembro de 2009 , relativa à conservação das aves selvagens</t>
        </is>
      </c>
      <c r="CH214" s="2" t="inlineStr">
        <is>
          <t>Directiva privind conservarea păsărilor sălbatice|
Directiva Păsări|
Directiva privind păsările</t>
        </is>
      </c>
      <c r="CI214" s="2" t="inlineStr">
        <is>
          <t>3|
3|
3</t>
        </is>
      </c>
      <c r="CJ214" s="2" t="inlineStr">
        <is>
          <t xml:space="preserve">|
|
</t>
        </is>
      </c>
      <c r="CK214" t="inlineStr">
        <is>
          <t/>
        </is>
      </c>
      <c r="CL214" t="inlineStr">
        <is>
          <t/>
        </is>
      </c>
      <c r="CM214" t="inlineStr">
        <is>
          <t/>
        </is>
      </c>
      <c r="CN214" t="inlineStr">
        <is>
          <t/>
        </is>
      </c>
      <c r="CO214" t="inlineStr">
        <is>
          <t/>
        </is>
      </c>
      <c r="CP214" s="2" t="inlineStr">
        <is>
          <t>direktiva o ohranjanju prostoživečih ptic|
direktiva o pticah</t>
        </is>
      </c>
      <c r="CQ214" s="2" t="inlineStr">
        <is>
          <t>3|
3</t>
        </is>
      </c>
      <c r="CR214" s="2" t="inlineStr">
        <is>
          <t xml:space="preserve">|
</t>
        </is>
      </c>
      <c r="CS214" t="inlineStr">
        <is>
          <t>direktiva 2009/147/ES, ki kodificira direktivo 79/409/EGS</t>
        </is>
      </c>
      <c r="CT214" s="2" t="inlineStr">
        <is>
          <t>direktivet om bevarande av vilda fåglar|
fågeldirektivet</t>
        </is>
      </c>
      <c r="CU214" s="2" t="inlineStr">
        <is>
          <t>3|
3</t>
        </is>
      </c>
      <c r="CV214" s="2" t="inlineStr">
        <is>
          <t xml:space="preserve">|
</t>
        </is>
      </c>
      <c r="CW214" t="inlineStr">
        <is>
          <t>direktiv 2009/147/EG</t>
        </is>
      </c>
    </row>
    <row r="215">
      <c r="A215" s="1" t="str">
        <f>HYPERLINK("https://iate.europa.eu/entry/result/895055/all", "895055")</f>
        <v>895055</v>
      </c>
      <c r="B215" t="inlineStr">
        <is>
          <t>ENVIRONMENT</t>
        </is>
      </c>
      <c r="C215" t="inlineStr">
        <is>
          <t>ENVIRONMENT|environmental policy|environmental protection</t>
        </is>
      </c>
      <c r="D215" t="inlineStr">
        <is>
          <t>yes</t>
        </is>
      </c>
      <c r="E215" t="inlineStr">
        <is>
          <t/>
        </is>
      </c>
      <c r="F215" t="inlineStr">
        <is>
          <t/>
        </is>
      </c>
      <c r="G215" t="inlineStr">
        <is>
          <t/>
        </is>
      </c>
      <c r="H215" t="inlineStr">
        <is>
          <t/>
        </is>
      </c>
      <c r="I215" t="inlineStr">
        <is>
          <t/>
        </is>
      </c>
      <c r="J215" t="inlineStr">
        <is>
          <t/>
        </is>
      </c>
      <c r="K215" t="inlineStr">
        <is>
          <t/>
        </is>
      </c>
      <c r="L215" t="inlineStr">
        <is>
          <t/>
        </is>
      </c>
      <c r="M215" t="inlineStr">
        <is>
          <t/>
        </is>
      </c>
      <c r="N215" s="2" t="inlineStr">
        <is>
          <t>naturgenopretning|
naturrestaurering</t>
        </is>
      </c>
      <c r="O215" s="2" t="inlineStr">
        <is>
          <t>3|
3</t>
        </is>
      </c>
      <c r="P215" s="2" t="inlineStr">
        <is>
          <t xml:space="preserve">preferred|
</t>
        </is>
      </c>
      <c r="Q215" t="inlineStr">
        <is>
          <t>aktiv ændring af et område, så der opstår nogle ønskede naturkvaliteter</t>
        </is>
      </c>
      <c r="R215" t="inlineStr">
        <is>
          <t/>
        </is>
      </c>
      <c r="S215" t="inlineStr">
        <is>
          <t/>
        </is>
      </c>
      <c r="T215" t="inlineStr">
        <is>
          <t/>
        </is>
      </c>
      <c r="U215" t="inlineStr">
        <is>
          <t/>
        </is>
      </c>
      <c r="V215" s="2" t="inlineStr">
        <is>
          <t>αποκατάσταση της φύσης</t>
        </is>
      </c>
      <c r="W215" s="2" t="inlineStr">
        <is>
          <t>3</t>
        </is>
      </c>
      <c r="X215" s="2" t="inlineStr">
        <is>
          <t/>
        </is>
      </c>
      <c r="Y215" t="inlineStr">
        <is>
          <t/>
        </is>
      </c>
      <c r="Z215" s="2" t="inlineStr">
        <is>
          <t>nature restoration</t>
        </is>
      </c>
      <c r="AA215" s="2" t="inlineStr">
        <is>
          <t>3</t>
        </is>
      </c>
      <c r="AB215" s="2" t="inlineStr">
        <is>
          <t/>
        </is>
      </c>
      <c r="AC215" t="inlineStr">
        <is>
          <t>recovery of the natural environment of areas where the natural environment has been damaged or destroyed</t>
        </is>
      </c>
      <c r="AD215" s="2" t="inlineStr">
        <is>
          <t>restauración de la naturaleza</t>
        </is>
      </c>
      <c r="AE215" s="2" t="inlineStr">
        <is>
          <t>3</t>
        </is>
      </c>
      <c r="AF215" s="2" t="inlineStr">
        <is>
          <t/>
        </is>
      </c>
      <c r="AG215" t="inlineStr">
        <is>
          <t>&lt;div&gt;Proceso de contribuir activa o pasivamente a la recuperación del buen estado de un ecosistema, de un tipo de hábitat, para que alcance el mejor estado posible y su superficie de referencia favorable, de un hábitat de una especie, hasta alcanzar unos niveles de cantidad y calidad suficientes, o de poblaciones de especies hasta niveles satisfactorios, como medio para conservar o mejorar la biodiversidad y la resiliencia de los ecosistemas.&lt;/div&gt;</t>
        </is>
      </c>
      <c r="AH215" s="2" t="inlineStr">
        <is>
          <t>looduse taastamine</t>
        </is>
      </c>
      <c r="AI215" s="2" t="inlineStr">
        <is>
          <t>3</t>
        </is>
      </c>
      <c r="AJ215" s="2" t="inlineStr">
        <is>
          <t/>
        </is>
      </c>
      <c r="AK215" t="inlineStr">
        <is>
          <t>looduslike koosluste taastamine piirkondades, kus need on kahjustunud või hävinud</t>
        </is>
      </c>
      <c r="AL215" s="2" t="inlineStr">
        <is>
          <t>ennallistaminen</t>
        </is>
      </c>
      <c r="AM215" s="2" t="inlineStr">
        <is>
          <t>3</t>
        </is>
      </c>
      <c r="AN215" s="2" t="inlineStr">
        <is>
          <t/>
        </is>
      </c>
      <c r="AO215" t="inlineStr">
        <is>
          <t>ihmistoiminnan takia heikentyneen, vahingoittuneen tai tuhoutuneen ekosysteemin palauttaminen mahdollisimman lähelle luonnontilaa</t>
        </is>
      </c>
      <c r="AP215" s="2" t="inlineStr">
        <is>
          <t>remise en état du milieu naturel</t>
        </is>
      </c>
      <c r="AQ215" s="2" t="inlineStr">
        <is>
          <t>3</t>
        </is>
      </c>
      <c r="AR215" s="2" t="inlineStr">
        <is>
          <t/>
        </is>
      </c>
      <c r="AS215" t="inlineStr">
        <is>
          <t/>
        </is>
      </c>
      <c r="AT215" s="2" t="inlineStr">
        <is>
          <t>athbhunú dúlra|
athchóiriú dúlra</t>
        </is>
      </c>
      <c r="AU215" s="2" t="inlineStr">
        <is>
          <t>3|
3</t>
        </is>
      </c>
      <c r="AV215" s="2" t="inlineStr">
        <is>
          <t xml:space="preserve">|
</t>
        </is>
      </c>
      <c r="AW215" t="inlineStr">
        <is>
          <t/>
        </is>
      </c>
      <c r="AX215" t="inlineStr">
        <is>
          <t/>
        </is>
      </c>
      <c r="AY215" t="inlineStr">
        <is>
          <t/>
        </is>
      </c>
      <c r="AZ215" t="inlineStr">
        <is>
          <t/>
        </is>
      </c>
      <c r="BA215" t="inlineStr">
        <is>
          <t/>
        </is>
      </c>
      <c r="BB215" s="2" t="inlineStr">
        <is>
          <t>regenerálódás|
a természet regenerálódása</t>
        </is>
      </c>
      <c r="BC215" s="2" t="inlineStr">
        <is>
          <t>3|
3</t>
        </is>
      </c>
      <c r="BD215" s="2" t="inlineStr">
        <is>
          <t xml:space="preserve">|
</t>
        </is>
      </c>
      <c r="BE215" t="inlineStr">
        <is>
          <t>a kármentesítés során a természeti erőforrások és/vagy az azok által 
nyújtott szolgáltatások eredeti állapotba történő visszaállása, 
helyreállása, beleértve a természetes regenerálódást is</t>
        </is>
      </c>
      <c r="BF215" t="inlineStr">
        <is>
          <t/>
        </is>
      </c>
      <c r="BG215" t="inlineStr">
        <is>
          <t/>
        </is>
      </c>
      <c r="BH215" t="inlineStr">
        <is>
          <t/>
        </is>
      </c>
      <c r="BI215" t="inlineStr">
        <is>
          <t/>
        </is>
      </c>
      <c r="BJ215" s="2" t="inlineStr">
        <is>
          <t>gamtos atkūrimas</t>
        </is>
      </c>
      <c r="BK215" s="2" t="inlineStr">
        <is>
          <t>3</t>
        </is>
      </c>
      <c r="BL215" s="2" t="inlineStr">
        <is>
          <t/>
        </is>
      </c>
      <c r="BM215" t="inlineStr">
        <is>
          <t/>
        </is>
      </c>
      <c r="BN215" t="inlineStr">
        <is>
          <t/>
        </is>
      </c>
      <c r="BO215" t="inlineStr">
        <is>
          <t/>
        </is>
      </c>
      <c r="BP215" t="inlineStr">
        <is>
          <t/>
        </is>
      </c>
      <c r="BQ215" t="inlineStr">
        <is>
          <t/>
        </is>
      </c>
      <c r="BR215" t="inlineStr">
        <is>
          <t/>
        </is>
      </c>
      <c r="BS215" t="inlineStr">
        <is>
          <t/>
        </is>
      </c>
      <c r="BT215" t="inlineStr">
        <is>
          <t/>
        </is>
      </c>
      <c r="BU215" t="inlineStr">
        <is>
          <t/>
        </is>
      </c>
      <c r="BV215" t="inlineStr">
        <is>
          <t/>
        </is>
      </c>
      <c r="BW215" t="inlineStr">
        <is>
          <t/>
        </is>
      </c>
      <c r="BX215" t="inlineStr">
        <is>
          <t/>
        </is>
      </c>
      <c r="BY215" t="inlineStr">
        <is>
          <t/>
        </is>
      </c>
      <c r="BZ215" s="2" t="inlineStr">
        <is>
          <t>odbudowa zasobów przyrodniczych</t>
        </is>
      </c>
      <c r="CA215" s="2" t="inlineStr">
        <is>
          <t>3</t>
        </is>
      </c>
      <c r="CB215" s="2" t="inlineStr">
        <is>
          <t/>
        </is>
      </c>
      <c r="CC215" t="inlineStr">
        <is>
          <t>przywracanie środowiska naturalnego na obszarach, gdzie zostało ono uszkodzone lub zniszczone</t>
        </is>
      </c>
      <c r="CD215" s="2" t="inlineStr">
        <is>
          <t>restauração da natureza|
recuperação da natureza</t>
        </is>
      </c>
      <c r="CE215" s="2" t="inlineStr">
        <is>
          <t>3|
3</t>
        </is>
      </c>
      <c r="CF215" s="2" t="inlineStr">
        <is>
          <t xml:space="preserve">preferred|
</t>
        </is>
      </c>
      <c r="CG215" t="inlineStr">
        <is>
          <t/>
        </is>
      </c>
      <c r="CH215" s="2" t="inlineStr">
        <is>
          <t>refacere a naturii|
refacere a cadrului natural</t>
        </is>
      </c>
      <c r="CI215" s="2" t="inlineStr">
        <is>
          <t>3|
2</t>
        </is>
      </c>
      <c r="CJ215" s="2" t="inlineStr">
        <is>
          <t xml:space="preserve">|
</t>
        </is>
      </c>
      <c r="CK215" t="inlineStr">
        <is>
          <t/>
        </is>
      </c>
      <c r="CL215" t="inlineStr">
        <is>
          <t/>
        </is>
      </c>
      <c r="CM215" t="inlineStr">
        <is>
          <t/>
        </is>
      </c>
      <c r="CN215" t="inlineStr">
        <is>
          <t/>
        </is>
      </c>
      <c r="CO215" t="inlineStr">
        <is>
          <t/>
        </is>
      </c>
      <c r="CP215" s="2" t="inlineStr">
        <is>
          <t>obnova narave</t>
        </is>
      </c>
      <c r="CQ215" s="2" t="inlineStr">
        <is>
          <t>3</t>
        </is>
      </c>
      <c r="CR215" s="2" t="inlineStr">
        <is>
          <t/>
        </is>
      </c>
      <c r="CS215" t="inlineStr">
        <is>
          <t/>
        </is>
      </c>
      <c r="CT215" s="2" t="inlineStr">
        <is>
          <t>naturrestaurering</t>
        </is>
      </c>
      <c r="CU215" s="2" t="inlineStr">
        <is>
          <t>3</t>
        </is>
      </c>
      <c r="CV215" s="2" t="inlineStr">
        <is>
          <t/>
        </is>
      </c>
      <c r="CW215" t="inlineStr">
        <is>
          <t>Återställande av natur, t.ex. när sår i landskapet efter täkter och dagbrott repareras.</t>
        </is>
      </c>
    </row>
    <row r="216">
      <c r="A216" s="1" t="str">
        <f>HYPERLINK("https://iate.europa.eu/entry/result/1622976/all", "1622976")</f>
        <v>1622976</v>
      </c>
      <c r="B216" t="inlineStr">
        <is>
          <t>ENVIRONMENT</t>
        </is>
      </c>
      <c r="C216" t="inlineStr">
        <is>
          <t>ENVIRONMENT</t>
        </is>
      </c>
      <c r="D216" t="inlineStr">
        <is>
          <t>no</t>
        </is>
      </c>
      <c r="E216" t="inlineStr">
        <is>
          <t/>
        </is>
      </c>
      <c r="F216" t="inlineStr">
        <is>
          <t/>
        </is>
      </c>
      <c r="G216" t="inlineStr">
        <is>
          <t/>
        </is>
      </c>
      <c r="H216" t="inlineStr">
        <is>
          <t/>
        </is>
      </c>
      <c r="I216" t="inlineStr">
        <is>
          <t/>
        </is>
      </c>
      <c r="J216" t="inlineStr">
        <is>
          <t/>
        </is>
      </c>
      <c r="K216" t="inlineStr">
        <is>
          <t/>
        </is>
      </c>
      <c r="L216" t="inlineStr">
        <is>
          <t/>
        </is>
      </c>
      <c r="M216" t="inlineStr">
        <is>
          <t/>
        </is>
      </c>
      <c r="N216" s="2" t="inlineStr">
        <is>
          <t>naturligt udbredelsesområde</t>
        </is>
      </c>
      <c r="O216" s="2" t="inlineStr">
        <is>
          <t>3</t>
        </is>
      </c>
      <c r="P216" s="2" t="inlineStr">
        <is>
          <t/>
        </is>
      </c>
      <c r="Q216" t="inlineStr">
        <is>
          <t/>
        </is>
      </c>
      <c r="R216" s="2" t="inlineStr">
        <is>
          <t>Naturverbreitungsgebiet</t>
        </is>
      </c>
      <c r="S216" s="2" t="inlineStr">
        <is>
          <t>3</t>
        </is>
      </c>
      <c r="T216" s="2" t="inlineStr">
        <is>
          <t/>
        </is>
      </c>
      <c r="U216" t="inlineStr">
        <is>
          <t/>
        </is>
      </c>
      <c r="V216" s="2" t="inlineStr">
        <is>
          <t>χώρος φυσικής διασποράς</t>
        </is>
      </c>
      <c r="W216" s="2" t="inlineStr">
        <is>
          <t>3</t>
        </is>
      </c>
      <c r="X216" s="2" t="inlineStr">
        <is>
          <t/>
        </is>
      </c>
      <c r="Y216" t="inlineStr">
        <is>
          <t/>
        </is>
      </c>
      <c r="Z216" s="2" t="inlineStr">
        <is>
          <t>natural range</t>
        </is>
      </c>
      <c r="AA216" s="2" t="inlineStr">
        <is>
          <t>3</t>
        </is>
      </c>
      <c r="AB216" s="2" t="inlineStr">
        <is>
          <t/>
        </is>
      </c>
      <c r="AC216" t="inlineStr">
        <is>
          <t>the geographical and elevational limits within which an organism occurs naturally</t>
        </is>
      </c>
      <c r="AD216" s="2" t="inlineStr">
        <is>
          <t>área natural</t>
        </is>
      </c>
      <c r="AE216" s="2" t="inlineStr">
        <is>
          <t>3</t>
        </is>
      </c>
      <c r="AF216" s="2" t="inlineStr">
        <is>
          <t/>
        </is>
      </c>
      <c r="AG216" t="inlineStr">
        <is>
          <t/>
        </is>
      </c>
      <c r="AH216" t="inlineStr">
        <is>
          <t/>
        </is>
      </c>
      <c r="AI216" t="inlineStr">
        <is>
          <t/>
        </is>
      </c>
      <c r="AJ216" t="inlineStr">
        <is>
          <t/>
        </is>
      </c>
      <c r="AK216" t="inlineStr">
        <is>
          <t/>
        </is>
      </c>
      <c r="AL216" t="inlineStr">
        <is>
          <t/>
        </is>
      </c>
      <c r="AM216" t="inlineStr">
        <is>
          <t/>
        </is>
      </c>
      <c r="AN216" t="inlineStr">
        <is>
          <t/>
        </is>
      </c>
      <c r="AO216" t="inlineStr">
        <is>
          <t/>
        </is>
      </c>
      <c r="AP216" s="2" t="inlineStr">
        <is>
          <t>aire naturelle|
aire d'extension naturelle|
aire de répartition naturelle|
aire de distribution naturelle</t>
        </is>
      </c>
      <c r="AQ216" s="2" t="inlineStr">
        <is>
          <t>3|
3|
3|
3</t>
        </is>
      </c>
      <c r="AR216" s="2" t="inlineStr">
        <is>
          <t xml:space="preserve">|
|
|
</t>
        </is>
      </c>
      <c r="AS216" t="inlineStr">
        <is>
          <t>aire d'extension dans laquelle un organisme-le plus souvent un taxon-existe naturellement</t>
        </is>
      </c>
      <c r="AT216" t="inlineStr">
        <is>
          <t/>
        </is>
      </c>
      <c r="AU216" t="inlineStr">
        <is>
          <t/>
        </is>
      </c>
      <c r="AV216" t="inlineStr">
        <is>
          <t/>
        </is>
      </c>
      <c r="AW216" t="inlineStr">
        <is>
          <t/>
        </is>
      </c>
      <c r="AX216" t="inlineStr">
        <is>
          <t/>
        </is>
      </c>
      <c r="AY216" t="inlineStr">
        <is>
          <t/>
        </is>
      </c>
      <c r="AZ216" t="inlineStr">
        <is>
          <t/>
        </is>
      </c>
      <c r="BA216" t="inlineStr">
        <is>
          <t/>
        </is>
      </c>
      <c r="BB216" t="inlineStr">
        <is>
          <t/>
        </is>
      </c>
      <c r="BC216" t="inlineStr">
        <is>
          <t/>
        </is>
      </c>
      <c r="BD216" t="inlineStr">
        <is>
          <t/>
        </is>
      </c>
      <c r="BE216" t="inlineStr">
        <is>
          <t/>
        </is>
      </c>
      <c r="BF216" s="2" t="inlineStr">
        <is>
          <t>areale naturale</t>
        </is>
      </c>
      <c r="BG216" s="2" t="inlineStr">
        <is>
          <t>3</t>
        </is>
      </c>
      <c r="BH216" s="2" t="inlineStr">
        <is>
          <t/>
        </is>
      </c>
      <c r="BI216" t="inlineStr">
        <is>
          <t>la zona geografica e altitudinale entro cui un organismo si trova naturalmente</t>
        </is>
      </c>
      <c r="BJ216" s="2" t="inlineStr">
        <is>
          <t>natūralaus paplitimo arealo ribos</t>
        </is>
      </c>
      <c r="BK216" s="2" t="inlineStr">
        <is>
          <t>3</t>
        </is>
      </c>
      <c r="BL216" s="2" t="inlineStr">
        <is>
          <t/>
        </is>
      </c>
      <c r="BM216" t="inlineStr">
        <is>
          <t/>
        </is>
      </c>
      <c r="BN216" s="2" t="inlineStr">
        <is>
          <t>dabiskās izplatības areāls</t>
        </is>
      </c>
      <c r="BO216" s="2" t="inlineStr">
        <is>
          <t>3</t>
        </is>
      </c>
      <c r="BP216" s="2" t="inlineStr">
        <is>
          <t/>
        </is>
      </c>
      <c r="BQ216" t="inlineStr">
        <is>
          <t/>
        </is>
      </c>
      <c r="BR216" t="inlineStr">
        <is>
          <t/>
        </is>
      </c>
      <c r="BS216" t="inlineStr">
        <is>
          <t/>
        </is>
      </c>
      <c r="BT216" t="inlineStr">
        <is>
          <t/>
        </is>
      </c>
      <c r="BU216" t="inlineStr">
        <is>
          <t/>
        </is>
      </c>
      <c r="BV216" s="2" t="inlineStr">
        <is>
          <t>natuurlijk verbreidingsgebied</t>
        </is>
      </c>
      <c r="BW216" s="2" t="inlineStr">
        <is>
          <t>3</t>
        </is>
      </c>
      <c r="BX216" s="2" t="inlineStr">
        <is>
          <t/>
        </is>
      </c>
      <c r="BY216" t="inlineStr">
        <is>
          <t/>
        </is>
      </c>
      <c r="BZ216" s="2" t="inlineStr">
        <is>
          <t>naturalny zasięg</t>
        </is>
      </c>
      <c r="CA216" s="2" t="inlineStr">
        <is>
          <t>3</t>
        </is>
      </c>
      <c r="CB216" s="2" t="inlineStr">
        <is>
          <t/>
        </is>
      </c>
      <c r="CC216" t="inlineStr">
        <is>
          <t/>
        </is>
      </c>
      <c r="CD216" s="2" t="inlineStr">
        <is>
          <t>área natural</t>
        </is>
      </c>
      <c r="CE216" s="2" t="inlineStr">
        <is>
          <t>3</t>
        </is>
      </c>
      <c r="CF216" s="2" t="inlineStr">
        <is>
          <t/>
        </is>
      </c>
      <c r="CG216" t="inlineStr">
        <is>
          <t/>
        </is>
      </c>
      <c r="CH216" t="inlineStr">
        <is>
          <t/>
        </is>
      </c>
      <c r="CI216" t="inlineStr">
        <is>
          <t/>
        </is>
      </c>
      <c r="CJ216" t="inlineStr">
        <is>
          <t/>
        </is>
      </c>
      <c r="CK216" t="inlineStr">
        <is>
          <t/>
        </is>
      </c>
      <c r="CL216" s="2" t="inlineStr">
        <is>
          <t>prirodzený areál|
areál prirodzeného výskytu|
oblasť prirodzeného výskytu</t>
        </is>
      </c>
      <c r="CM216" s="2" t="inlineStr">
        <is>
          <t>3|
3|
3</t>
        </is>
      </c>
      <c r="CN216" s="2" t="inlineStr">
        <is>
          <t xml:space="preserve">|
|
</t>
        </is>
      </c>
      <c r="CO216" t="inlineStr">
        <is>
          <t/>
        </is>
      </c>
      <c r="CP216" t="inlineStr">
        <is>
          <t/>
        </is>
      </c>
      <c r="CQ216" t="inlineStr">
        <is>
          <t/>
        </is>
      </c>
      <c r="CR216" t="inlineStr">
        <is>
          <t/>
        </is>
      </c>
      <c r="CS216" t="inlineStr">
        <is>
          <t/>
        </is>
      </c>
      <c r="CT216" s="2" t="inlineStr">
        <is>
          <t>naturligt utbredningsområde</t>
        </is>
      </c>
      <c r="CU216" s="2" t="inlineStr">
        <is>
          <t>3</t>
        </is>
      </c>
      <c r="CV216" s="2" t="inlineStr">
        <is>
          <t/>
        </is>
      </c>
      <c r="CW216" t="inlineStr">
        <is>
          <t/>
        </is>
      </c>
    </row>
    <row r="217">
      <c r="A217" s="1" t="str">
        <f>HYPERLINK("https://iate.europa.eu/entry/result/3572287/all", "3572287")</f>
        <v>3572287</v>
      </c>
      <c r="B217" t="inlineStr">
        <is>
          <t>PRODUCTION, TECHNOLOGY AND RESEARCH;SCIENCE</t>
        </is>
      </c>
      <c r="C217" t="inlineStr">
        <is>
          <t>PRODUCTION, TECHNOLOGY AND RESEARCH|research and intellectual property|research;SCIENCE</t>
        </is>
      </c>
      <c r="D217" t="inlineStr">
        <is>
          <t>yes</t>
        </is>
      </c>
      <c r="E217" t="inlineStr">
        <is>
          <t/>
        </is>
      </c>
      <c r="F217" s="2" t="inlineStr">
        <is>
          <t>гражданска наука</t>
        </is>
      </c>
      <c r="G217" s="2" t="inlineStr">
        <is>
          <t>3</t>
        </is>
      </c>
      <c r="H217" s="2" t="inlineStr">
        <is>
          <t/>
        </is>
      </c>
      <c r="I217" t="inlineStr">
        <is>
          <t>научна
 работа, извършвана от членове на широката общественост, често в
 сътрудничество с професионални учени и начуни институции или под тяхно
 ръководство</t>
        </is>
      </c>
      <c r="J217" s="2" t="inlineStr">
        <is>
          <t>občanská věda</t>
        </is>
      </c>
      <c r="K217" s="2" t="inlineStr">
        <is>
          <t>4</t>
        </is>
      </c>
      <c r="L217" s="2" t="inlineStr">
        <is>
          <t/>
        </is>
      </c>
      <c r="M217" t="inlineStr">
        <is>
          <t>vědecká činnost prováděná osobami z řad široké veřejnosti, často ve spolupráci s vědci a vědeckými institucemi</t>
        </is>
      </c>
      <c r="N217" s="2" t="inlineStr">
        <is>
          <t>citizen science|
borgervidenskab|
borgerdrevet videnskab</t>
        </is>
      </c>
      <c r="O217" s="2" t="inlineStr">
        <is>
          <t>3|
3|
3</t>
        </is>
      </c>
      <c r="P217" s="2" t="inlineStr">
        <is>
          <t xml:space="preserve">|
|
</t>
        </is>
      </c>
      <c r="Q217" t="inlineStr">
        <is>
          <t>videnskabeligt arbejde, der udføres af almindelige brogere, ofte i samarbejde med eller under ledelse af professionelle forskere og videnskabelige institutioner</t>
        </is>
      </c>
      <c r="R217" s="2" t="inlineStr">
        <is>
          <t>Bürgerwissenschaft|
Citizen Science</t>
        </is>
      </c>
      <c r="S217" s="2" t="inlineStr">
        <is>
          <t>3|
3</t>
        </is>
      </c>
      <c r="T217" s="2" t="inlineStr">
        <is>
          <t xml:space="preserve">|
</t>
        </is>
      </c>
      <c r="U217" t="inlineStr">
        <is>
          <t>Form der Offenen Wissenschaft [ &lt;a href="/entry/result/3565391/all" id="ENTRY_TO_ENTRY_CONVERTER" target="_blank"&gt;IATE:3565391&lt;/a&gt; ], bei der Projekte unter Mithilfe oder komplett von interessierten Laien durchgeführt werden</t>
        </is>
      </c>
      <c r="V217" s="2" t="inlineStr">
        <is>
          <t>επιστήμη των πολιτών</t>
        </is>
      </c>
      <c r="W217" s="2" t="inlineStr">
        <is>
          <t>3</t>
        </is>
      </c>
      <c r="X217" s="2" t="inlineStr">
        <is>
          <t/>
        </is>
      </c>
      <c r="Y217" t="inlineStr">
        <is>
          <t>συμμετοχή των πολιτών σε δραστηριότητες και διαδικασίες που λαμβάνουν χώρα κατά τη διάρκεια μίας επιστημονικής έρευνας</t>
        </is>
      </c>
      <c r="Z217" s="2" t="inlineStr">
        <is>
          <t>citizen science|
community science|
citizens science|
civic science|
crowd science</t>
        </is>
      </c>
      <c r="AA217" s="2" t="inlineStr">
        <is>
          <t>3|
2|
1|
1|
1</t>
        </is>
      </c>
      <c r="AB217" s="2" t="inlineStr">
        <is>
          <t xml:space="preserve">|
|
|
|
</t>
        </is>
      </c>
      <c r="AC217" t="inlineStr">
        <is>
          <t>non-professional involvement of volunteers&lt;sup&gt;1&lt;/sup&gt; in scientific research, whether in the data collection phase or in other phases of the research</t>
        </is>
      </c>
      <c r="AD217" s="2" t="inlineStr">
        <is>
          <t>ciencia ciudadana</t>
        </is>
      </c>
      <c r="AE217" s="2" t="inlineStr">
        <is>
          <t>4</t>
        </is>
      </c>
      <c r="AF217" s="2" t="inlineStr">
        <is>
          <t/>
        </is>
      </c>
      <c r="AG217" t="inlineStr">
        <is>
          <t>Participación del público general en actividades científicas, contribuyendo activamente los ciudadanos a la investigación a través de su esfuerzo intelectual, su conocimiento general o sus herramientas y recursos.</t>
        </is>
      </c>
      <c r="AH217" s="2" t="inlineStr">
        <is>
          <t>kodanikuteadus</t>
        </is>
      </c>
      <c r="AI217" s="2" t="inlineStr">
        <is>
          <t>4</t>
        </is>
      </c>
      <c r="AJ217" s="2" t="inlineStr">
        <is>
          <t/>
        </is>
      </c>
      <c r="AK217" t="inlineStr">
        <is>
          <t>tavainimeste teadustegevus, mis toimub enamasti koostöös teadlaste ja teadusasutustega või nende juhendamisel</t>
        </is>
      </c>
      <c r="AL217" s="2" t="inlineStr">
        <is>
          <t>kansalaistiede</t>
        </is>
      </c>
      <c r="AM217" s="2" t="inlineStr">
        <is>
          <t>4</t>
        </is>
      </c>
      <c r="AN217" s="2" t="inlineStr">
        <is>
          <t/>
        </is>
      </c>
      <c r="AO217" t="inlineStr">
        <is>
          <t>joukkoistettua tutkimusta, johon myös tiedeyhteisön ulkopuoliset voivat osallistua</t>
        </is>
      </c>
      <c r="AP217" s="2" t="inlineStr">
        <is>
          <t>science citoyenne</t>
        </is>
      </c>
      <c r="AQ217" s="2" t="inlineStr">
        <is>
          <t>3</t>
        </is>
      </c>
      <c r="AR217" s="2" t="inlineStr">
        <is>
          <t/>
        </is>
      </c>
      <c r="AS217" t="inlineStr">
        <is>
          <t>science
caractérisée par la collaboration entre scientifiques et citoyens bénévoles à
des projets de recherche</t>
        </is>
      </c>
      <c r="AT217" t="inlineStr">
        <is>
          <t/>
        </is>
      </c>
      <c r="AU217" t="inlineStr">
        <is>
          <t/>
        </is>
      </c>
      <c r="AV217" t="inlineStr">
        <is>
          <t/>
        </is>
      </c>
      <c r="AW217" t="inlineStr">
        <is>
          <t/>
        </is>
      </c>
      <c r="AX217" s="2" t="inlineStr">
        <is>
          <t>građanska znanost</t>
        </is>
      </c>
      <c r="AY217" s="2" t="inlineStr">
        <is>
          <t>4</t>
        </is>
      </c>
      <c r="AZ217" s="2" t="inlineStr">
        <is>
          <t/>
        </is>
      </c>
      <c r="BA217" t="inlineStr">
        <is>
          <t>znanstveni rad koji provode građani, obično u suradnji sa znanstvenim stručnjacima i znanstvenim institucijama ili pod njihovim vodstvom</t>
        </is>
      </c>
      <c r="BB217" s="2" t="inlineStr">
        <is>
          <t>amatőr tudomány|
civil tudomány|
közösségi tudomány</t>
        </is>
      </c>
      <c r="BC217" s="2" t="inlineStr">
        <is>
          <t>4|
4|
3</t>
        </is>
      </c>
      <c r="BD217" s="2" t="inlineStr">
        <is>
          <t xml:space="preserve">|
preferred|
</t>
        </is>
      </c>
      <c r="BE217" t="inlineStr">
        <is>
          <t>a tudás létrehozásának olyan új módja, ami során hivatásos tudósok és lelkes amatőrök együtt próbálnak válaszokat találni a tudományos kérdésekre</t>
        </is>
      </c>
      <c r="BF217" s="2" t="inlineStr">
        <is>
          <t>scienza dei cittadini</t>
        </is>
      </c>
      <c r="BG217" s="2" t="inlineStr">
        <is>
          <t>3</t>
        </is>
      </c>
      <c r="BH217" s="2" t="inlineStr">
        <is>
          <t/>
        </is>
      </c>
      <c r="BI217" t="inlineStr">
        <is>
          <t>ricerca scientifica intrapresa dai cittadini di norma in collaborazione con istituti di ricerca e sotto la loro dirazione</t>
        </is>
      </c>
      <c r="BJ217" s="2" t="inlineStr">
        <is>
          <t>piliečių mokslas</t>
        </is>
      </c>
      <c r="BK217" s="2" t="inlineStr">
        <is>
          <t>4</t>
        </is>
      </c>
      <c r="BL217" s="2" t="inlineStr">
        <is>
          <t/>
        </is>
      </c>
      <c r="BM217" t="inlineStr">
        <is>
          <t>plačiosios visuomenės narių atliekamas mokslinis darbas, dažnai bendradarbiaujant su profesionaliais mokslininkais ir mokslo institucijomis arba jiems vadovaujant</t>
        </is>
      </c>
      <c r="BN217" s="2" t="inlineStr">
        <is>
          <t>amatierzinātne</t>
        </is>
      </c>
      <c r="BO217" s="2" t="inlineStr">
        <is>
          <t>3</t>
        </is>
      </c>
      <c r="BP217" s="2" t="inlineStr">
        <is>
          <t/>
        </is>
      </c>
      <c r="BQ217" t="inlineStr">
        <is>
          <t>plašas
 sabiedrības locekļu veikts zinātniskais darbs, bieži vien sadarbībā ar
 profesionāliem zinātniekiem un zinātniskajām iestādēm vai to vadībā</t>
        </is>
      </c>
      <c r="BR217" s="2" t="inlineStr">
        <is>
          <t>xjenza taċ-ċittadini|
xjenza mill-pubbliku</t>
        </is>
      </c>
      <c r="BS217" s="2" t="inlineStr">
        <is>
          <t>3|
3</t>
        </is>
      </c>
      <c r="BT217" s="2" t="inlineStr">
        <is>
          <t xml:space="preserve">|
</t>
        </is>
      </c>
      <c r="BU217" t="inlineStr">
        <is>
          <t>il-ġbir u l-analiżi ta' data relatata mad-dinja naturali minn membri tal-pubbliku ġenerali, tipikament bħala parti minn proġett kollaborattiv ma' xjentisti professjonali jew istituzzjonijiet xjentifiċi</t>
        </is>
      </c>
      <c r="BV217" s="2" t="inlineStr">
        <is>
          <t>burgerwetenschap|
citizen science</t>
        </is>
      </c>
      <c r="BW217" s="2" t="inlineStr">
        <is>
          <t>4|
4</t>
        </is>
      </c>
      <c r="BX217" s="2" t="inlineStr">
        <is>
          <t xml:space="preserve">|
</t>
        </is>
      </c>
      <c r="BY217" t="inlineStr">
        <is>
          <t>wetenschappelijk onderzoek dat in zijn geheel of gedeeltelijk wordt uitgevoerd door vrijwilligers, vaak in samenwerking met of onder begeleiding van wetenschappers met een professionele aanstelling</t>
        </is>
      </c>
      <c r="BZ217" s="2" t="inlineStr">
        <is>
          <t>nauka obywatelska|
badania metodą obywatelską</t>
        </is>
      </c>
      <c r="CA217" s="2" t="inlineStr">
        <is>
          <t>3|
4</t>
        </is>
      </c>
      <c r="CB217" s="2" t="inlineStr">
        <is>
          <t xml:space="preserve">|
</t>
        </is>
      </c>
      <c r="CC217" t="inlineStr">
        <is>
          <t>przedsięwzięcia angażujące obywateli w wysiłkach badawczych prowadzących do uzyskania nowej wiedzy i lepszego jej zrozumienia, przynoszące rzeczywiste wyniki naukowe, na przykład odpowiadając na pytanie badawcze lub dając informacje potrzebne do działania na rzecz ochrony przyrody, decyzji w zakresie zarządzania itp.</t>
        </is>
      </c>
      <c r="CD217" s="2" t="inlineStr">
        <is>
          <t>ciência cidadã</t>
        </is>
      </c>
      <c r="CE217" s="2" t="inlineStr">
        <is>
          <t>3</t>
        </is>
      </c>
      <c r="CF217" s="2" t="inlineStr">
        <is>
          <t/>
        </is>
      </c>
      <c r="CG217" t="inlineStr">
        <is>
          <t>Atividade ou projeto de investigação onde existe uma forte cooperação entre a comunidade científica e o cidadão comum.</t>
        </is>
      </c>
      <c r="CH217" s="2" t="inlineStr">
        <is>
          <t>știință cetățenească</t>
        </is>
      </c>
      <c r="CI217" s="2" t="inlineStr">
        <is>
          <t>3</t>
        </is>
      </c>
      <c r="CJ217" s="2" t="inlineStr">
        <is>
          <t/>
        </is>
      </c>
      <c r="CK217" t="inlineStr">
        <is>
          <t>activitate științifică realizată de cetățeni, adesea în colaborare sau sub supravegherea oamenilor de știință și a instituțiilor științifice</t>
        </is>
      </c>
      <c r="CL217" s="2" t="inlineStr">
        <is>
          <t>občianska veda</t>
        </is>
      </c>
      <c r="CM217" s="2" t="inlineStr">
        <is>
          <t>3</t>
        </is>
      </c>
      <c r="CN217" s="2" t="inlineStr">
        <is>
          <t/>
        </is>
      </c>
      <c r="CO217" t="inlineStr">
        <is>
          <t>vedecká činnosť, ktorú uskutočňuje široká verejnosť, často v spolupráci s profesionálnymi vedcami a vedeckými inštitúciami alebo pod ich vedením</t>
        </is>
      </c>
      <c r="CP217" s="2" t="inlineStr">
        <is>
          <t>ljubiteljska znanost</t>
        </is>
      </c>
      <c r="CQ217" s="2" t="inlineStr">
        <is>
          <t>4</t>
        </is>
      </c>
      <c r="CR217" s="2" t="inlineStr">
        <is>
          <t/>
        </is>
      </c>
      <c r="CS217" t="inlineStr">
        <is>
          <t>znanstveno delo, ki ga opravijo pripadniki splošne javnosti, pogosto v sodelovanju s profesionalnimi strokovnjaki in znanstvenimi ustanovami ali pod njihovim nadzorom</t>
        </is>
      </c>
      <c r="CT217" s="2" t="inlineStr">
        <is>
          <t>medborgarforskning</t>
        </is>
      </c>
      <c r="CU217" s="2" t="inlineStr">
        <is>
          <t>3</t>
        </is>
      </c>
      <c r="CV217" s="2" t="inlineStr">
        <is>
          <t/>
        </is>
      </c>
      <c r="CW217" t="inlineStr">
        <is>
          <t>vetenskapligt
 arbete som utförs av vanliga medborgare, ofta i samarbete med eller under
 ledning av professionella forskare och vetenskapliga institutioner</t>
        </is>
      </c>
    </row>
    <row r="218">
      <c r="A218" s="1" t="str">
        <f>HYPERLINK("https://iate.europa.eu/entry/result/1246493/all", "1246493")</f>
        <v>1246493</v>
      </c>
      <c r="B218" t="inlineStr">
        <is>
          <t>SCIENCE</t>
        </is>
      </c>
      <c r="C218" t="inlineStr">
        <is>
          <t>SCIENCE|natural and applied sciences|life sciences|biology|botany</t>
        </is>
      </c>
      <c r="D218" t="inlineStr">
        <is>
          <t>yes</t>
        </is>
      </c>
      <c r="E218" t="inlineStr">
        <is>
          <t/>
        </is>
      </c>
      <c r="F218" t="inlineStr">
        <is>
          <t/>
        </is>
      </c>
      <c r="G218" t="inlineStr">
        <is>
          <t/>
        </is>
      </c>
      <c r="H218" t="inlineStr">
        <is>
          <t/>
        </is>
      </c>
      <c r="I218" t="inlineStr">
        <is>
          <t/>
        </is>
      </c>
      <c r="J218" s="2" t="inlineStr">
        <is>
          <t>opylovač|
opylovatel</t>
        </is>
      </c>
      <c r="K218" s="2" t="inlineStr">
        <is>
          <t>3|
3</t>
        </is>
      </c>
      <c r="L218" s="2" t="inlineStr">
        <is>
          <t xml:space="preserve">|
</t>
        </is>
      </c>
      <c r="M218" t="inlineStr">
        <is>
          <t>živočich, který přenáší pyl na svém těle z květu na jiný květ a tím pomáhá rostlinám se rozmnožit</t>
        </is>
      </c>
      <c r="N218" s="2" t="inlineStr">
        <is>
          <t>bestøver|
bestøverplante|
bestøvningsredskab</t>
        </is>
      </c>
      <c r="O218" s="2" t="inlineStr">
        <is>
          <t>3|
3|
3</t>
        </is>
      </c>
      <c r="P218" s="2" t="inlineStr">
        <is>
          <t xml:space="preserve">|
|
</t>
        </is>
      </c>
      <c r="Q218" t="inlineStr">
        <is>
          <t/>
        </is>
      </c>
      <c r="R218" s="2" t="inlineStr">
        <is>
          <t>Pollenspender|
Bestäubungsgerät</t>
        </is>
      </c>
      <c r="S218" s="2" t="inlineStr">
        <is>
          <t>3|
3</t>
        </is>
      </c>
      <c r="T218" s="2" t="inlineStr">
        <is>
          <t xml:space="preserve">|
</t>
        </is>
      </c>
      <c r="U218" t="inlineStr">
        <is>
          <t/>
        </is>
      </c>
      <c r="V218" s="2" t="inlineStr">
        <is>
          <t>επικονιαστής δότης γύρεως|
επικονιαστήρας|
γονιμοποιητήρας</t>
        </is>
      </c>
      <c r="W218" s="2" t="inlineStr">
        <is>
          <t>3|
3|
3</t>
        </is>
      </c>
      <c r="X218" s="2" t="inlineStr">
        <is>
          <t xml:space="preserve">|
|
</t>
        </is>
      </c>
      <c r="Y218" t="inlineStr">
        <is>
          <t/>
        </is>
      </c>
      <c r="Z218" s="2" t="inlineStr">
        <is>
          <t>pollinator|
animal pollinator</t>
        </is>
      </c>
      <c r="AA218" s="2" t="inlineStr">
        <is>
          <t>3|
1</t>
        </is>
      </c>
      <c r="AB218" s="2" t="inlineStr">
        <is>
          <t xml:space="preserve">|
</t>
        </is>
      </c>
      <c r="AC218" t="inlineStr">
        <is>
          <t>animal that pollinates a plant</t>
        </is>
      </c>
      <c r="AD218" s="2" t="inlineStr">
        <is>
          <t>donadora de polen|
polinizador</t>
        </is>
      </c>
      <c r="AE218" s="2" t="inlineStr">
        <is>
          <t>3|
3</t>
        </is>
      </c>
      <c r="AF218" s="2" t="inlineStr">
        <is>
          <t xml:space="preserve">|
</t>
        </is>
      </c>
      <c r="AG218" t="inlineStr">
        <is>
          <t/>
        </is>
      </c>
      <c r="AH218" s="2" t="inlineStr">
        <is>
          <t>tolmeldaja</t>
        </is>
      </c>
      <c r="AI218" s="2" t="inlineStr">
        <is>
          <t>3</t>
        </is>
      </c>
      <c r="AJ218" s="2" t="inlineStr">
        <is>
          <t/>
        </is>
      </c>
      <c r="AK218" t="inlineStr">
        <is>
          <t>elusolend, kes kannab õietolmu ühelt õielt teistele sama liigi taime õitele</t>
        </is>
      </c>
      <c r="AL218" s="2" t="inlineStr">
        <is>
          <t>pölyttäjä</t>
        </is>
      </c>
      <c r="AM218" s="2" t="inlineStr">
        <is>
          <t>3</t>
        </is>
      </c>
      <c r="AN218" s="2" t="inlineStr">
        <is>
          <t/>
        </is>
      </c>
      <c r="AO218" t="inlineStr">
        <is>
          <t/>
        </is>
      </c>
      <c r="AP218" s="2" t="inlineStr">
        <is>
          <t>donneur du pollen|
pollinisateur</t>
        </is>
      </c>
      <c r="AQ218" s="2" t="inlineStr">
        <is>
          <t>3|
3</t>
        </is>
      </c>
      <c r="AR218" s="2" t="inlineStr">
        <is>
          <t xml:space="preserve">|
</t>
        </is>
      </c>
      <c r="AS218" t="inlineStr">
        <is>
          <t/>
        </is>
      </c>
      <c r="AT218" s="2" t="inlineStr">
        <is>
          <t>pailneoir</t>
        </is>
      </c>
      <c r="AU218" s="2" t="inlineStr">
        <is>
          <t>3</t>
        </is>
      </c>
      <c r="AV218" s="2" t="inlineStr">
        <is>
          <t/>
        </is>
      </c>
      <c r="AW218" t="inlineStr">
        <is>
          <t/>
        </is>
      </c>
      <c r="AX218" t="inlineStr">
        <is>
          <t/>
        </is>
      </c>
      <c r="AY218" t="inlineStr">
        <is>
          <t/>
        </is>
      </c>
      <c r="AZ218" t="inlineStr">
        <is>
          <t/>
        </is>
      </c>
      <c r="BA218" t="inlineStr">
        <is>
          <t/>
        </is>
      </c>
      <c r="BB218" t="inlineStr">
        <is>
          <t/>
        </is>
      </c>
      <c r="BC218" t="inlineStr">
        <is>
          <t/>
        </is>
      </c>
      <c r="BD218" t="inlineStr">
        <is>
          <t/>
        </is>
      </c>
      <c r="BE218" t="inlineStr">
        <is>
          <t/>
        </is>
      </c>
      <c r="BF218" s="2" t="inlineStr">
        <is>
          <t>impollinatore</t>
        </is>
      </c>
      <c r="BG218" s="2" t="inlineStr">
        <is>
          <t>3</t>
        </is>
      </c>
      <c r="BH218" s="2" t="inlineStr">
        <is>
          <t/>
        </is>
      </c>
      <c r="BI218" t="inlineStr">
        <is>
          <t/>
        </is>
      </c>
      <c r="BJ218" s="2" t="inlineStr">
        <is>
          <t>apdulkintojas</t>
        </is>
      </c>
      <c r="BK218" s="2" t="inlineStr">
        <is>
          <t>3</t>
        </is>
      </c>
      <c r="BL218" s="2" t="inlineStr">
        <is>
          <t/>
        </is>
      </c>
      <c r="BM218" t="inlineStr">
        <is>
          <t/>
        </is>
      </c>
      <c r="BN218" s="2" t="inlineStr">
        <is>
          <t>apputeksnētājs</t>
        </is>
      </c>
      <c r="BO218" s="2" t="inlineStr">
        <is>
          <t>3</t>
        </is>
      </c>
      <c r="BP218" s="2" t="inlineStr">
        <is>
          <t/>
        </is>
      </c>
      <c r="BQ218" t="inlineStr">
        <is>
          <t/>
        </is>
      </c>
      <c r="BR218" s="2" t="inlineStr">
        <is>
          <t>dakkar|
pollinatur</t>
        </is>
      </c>
      <c r="BS218" s="2" t="inlineStr">
        <is>
          <t>3|
3</t>
        </is>
      </c>
      <c r="BT218" s="2" t="inlineStr">
        <is>
          <t xml:space="preserve">|
</t>
        </is>
      </c>
      <c r="BU218" t="inlineStr">
        <is>
          <t>insett jew aġent ieħor li jdakkar pjanta</t>
        </is>
      </c>
      <c r="BV218" s="2" t="inlineStr">
        <is>
          <t>pollenbuis|
bestuiver</t>
        </is>
      </c>
      <c r="BW218" s="2" t="inlineStr">
        <is>
          <t>3|
3</t>
        </is>
      </c>
      <c r="BX218" s="2" t="inlineStr">
        <is>
          <t xml:space="preserve">|
</t>
        </is>
      </c>
      <c r="BY218" t="inlineStr">
        <is>
          <t/>
        </is>
      </c>
      <c r="BZ218" s="2" t="inlineStr">
        <is>
          <t>owad zapylający|
zapylacz</t>
        </is>
      </c>
      <c r="CA218" s="2" t="inlineStr">
        <is>
          <t>3|
3</t>
        </is>
      </c>
      <c r="CB218" s="2" t="inlineStr">
        <is>
          <t xml:space="preserve">|
</t>
        </is>
      </c>
      <c r="CC218" t="inlineStr">
        <is>
          <t>zwierzę, które przenosi pyłek z męskich na żeńskie części kwatów, aby umożliwić roślinom rozmnażanie</t>
        </is>
      </c>
      <c r="CD218" s="2" t="inlineStr">
        <is>
          <t>dador do pólen|
polinizador</t>
        </is>
      </c>
      <c r="CE218" s="2" t="inlineStr">
        <is>
          <t>3|
3</t>
        </is>
      </c>
      <c r="CF218" s="2" t="inlineStr">
        <is>
          <t xml:space="preserve">|
</t>
        </is>
      </c>
      <c r="CG218" t="inlineStr">
        <is>
          <t/>
        </is>
      </c>
      <c r="CH218" s="2" t="inlineStr">
        <is>
          <t>polenizator|
agent polenizator</t>
        </is>
      </c>
      <c r="CI218" s="2" t="inlineStr">
        <is>
          <t>3|
2</t>
        </is>
      </c>
      <c r="CJ218" s="2" t="inlineStr">
        <is>
          <t xml:space="preserve">|
</t>
        </is>
      </c>
      <c r="CK218" t="inlineStr">
        <is>
          <t>(factor, agent) care asigură polenizare</t>
        </is>
      </c>
      <c r="CL218" t="inlineStr">
        <is>
          <t/>
        </is>
      </c>
      <c r="CM218" t="inlineStr">
        <is>
          <t/>
        </is>
      </c>
      <c r="CN218" t="inlineStr">
        <is>
          <t/>
        </is>
      </c>
      <c r="CO218" t="inlineStr">
        <is>
          <t/>
        </is>
      </c>
      <c r="CP218" s="2" t="inlineStr">
        <is>
          <t>opraševalec</t>
        </is>
      </c>
      <c r="CQ218" s="2" t="inlineStr">
        <is>
          <t>3</t>
        </is>
      </c>
      <c r="CR218" s="2" t="inlineStr">
        <is>
          <t/>
        </is>
      </c>
      <c r="CS218" t="inlineStr">
        <is>
          <t>žival, ki pri nabiranju peloda, medičine hkrati prenaša pelod z enega cveta na drug cvet</t>
        </is>
      </c>
      <c r="CT218" t="inlineStr">
        <is>
          <t/>
        </is>
      </c>
      <c r="CU218" t="inlineStr">
        <is>
          <t/>
        </is>
      </c>
      <c r="CV218" t="inlineStr">
        <is>
          <t/>
        </is>
      </c>
      <c r="CW218" t="inlineStr">
        <is>
          <t/>
        </is>
      </c>
    </row>
    <row r="219">
      <c r="A219" s="1" t="str">
        <f>HYPERLINK("https://iate.europa.eu/entry/result/3619419/all", "3619419")</f>
        <v>3619419</v>
      </c>
      <c r="B219" t="inlineStr">
        <is>
          <t>ENVIRONMENT</t>
        </is>
      </c>
      <c r="C219" t="inlineStr">
        <is>
          <t>ENVIRONMENT|natural environment|physical environment|biosphere|biodiversity</t>
        </is>
      </c>
      <c r="D219" t="inlineStr">
        <is>
          <t>yes</t>
        </is>
      </c>
      <c r="E219" t="inlineStr">
        <is>
          <t/>
        </is>
      </c>
      <c r="F219" s="2" t="inlineStr">
        <is>
          <t>терен с голямо значение за биоразнообразието</t>
        </is>
      </c>
      <c r="G219" s="2" t="inlineStr">
        <is>
          <t>3</t>
        </is>
      </c>
      <c r="H219" s="2" t="inlineStr">
        <is>
          <t/>
        </is>
      </c>
      <c r="I219" t="inlineStr">
        <is>
          <t/>
        </is>
      </c>
      <c r="J219" t="inlineStr">
        <is>
          <t/>
        </is>
      </c>
      <c r="K219" t="inlineStr">
        <is>
          <t/>
        </is>
      </c>
      <c r="L219" t="inlineStr">
        <is>
          <t/>
        </is>
      </c>
      <c r="M219" t="inlineStr">
        <is>
          <t/>
        </is>
      </c>
      <c r="N219" t="inlineStr">
        <is>
          <t/>
        </is>
      </c>
      <c r="O219" t="inlineStr">
        <is>
          <t/>
        </is>
      </c>
      <c r="P219" t="inlineStr">
        <is>
          <t/>
        </is>
      </c>
      <c r="Q219" t="inlineStr">
        <is>
          <t/>
        </is>
      </c>
      <c r="R219" t="inlineStr">
        <is>
          <t/>
        </is>
      </c>
      <c r="S219" t="inlineStr">
        <is>
          <t/>
        </is>
      </c>
      <c r="T219" t="inlineStr">
        <is>
          <t/>
        </is>
      </c>
      <c r="U219" t="inlineStr">
        <is>
          <t/>
        </is>
      </c>
      <c r="V219" t="inlineStr">
        <is>
          <t/>
        </is>
      </c>
      <c r="W219" t="inlineStr">
        <is>
          <t/>
        </is>
      </c>
      <c r="X219" t="inlineStr">
        <is>
          <t/>
        </is>
      </c>
      <c r="Y219" t="inlineStr">
        <is>
          <t/>
        </is>
      </c>
      <c r="Z219" s="2" t="inlineStr">
        <is>
          <t>land with a high biodiversity value</t>
        </is>
      </c>
      <c r="AA219" s="2" t="inlineStr">
        <is>
          <t>3</t>
        </is>
      </c>
      <c r="AB219" s="2" t="inlineStr">
        <is>
          <t/>
        </is>
      </c>
      <c r="AC219" t="inlineStr">
        <is>
          <t/>
        </is>
      </c>
      <c r="AD219" s="2" t="inlineStr">
        <is>
          <t>tierra de elevado valor en cuanto a biodiversidad</t>
        </is>
      </c>
      <c r="AE219" s="2" t="inlineStr">
        <is>
          <t>3</t>
        </is>
      </c>
      <c r="AF219" s="2" t="inlineStr">
        <is>
          <t/>
        </is>
      </c>
      <c r="AG219" t="inlineStr">
        <is>
          <t>Tierras pertenecen a una de las siguientes categorías: &lt;br&gt;a)bosques primarios y otras superficies boscosas, es decir, bosques y otras superficies boscosas de especies nativas, cuando no hay signos visibles claros de actividad humana y los procesos ecológicos no están perturbados significativamente; &lt;br&gt;b)zonas designadas: por ley o por las autoridades competentes pertinentes con fines de protección de la naturaleza, o para la protección de las especies o los ecosistemas raros, amenazados o en peligro, reconocidos por acuerdos internacionales o incluidos en listas elaboradas por organizaciones intergubernamentales o la Unión Internacional para la Conservación de la Naturaleza, a condición de que dichas zonas hayan sido reconocidas de conformidad con el artículo 18, apartado 4, párrafo segundo, a menos que se demuestre que la producción de tales materias primas no ha interferido con dichos fines de protección de la naturaleza; c) prados y pastizales con una rica biodiversidad: naturales, es decir, prados y pastizales que seguirían siéndolo a falta de intervención humana y que conservan la composición en especies naturales y las características y procesos ecológicos, o no naturales, es decir, prados y pastizales que dejarían de serlo a falta de intervención humana, que son ricos en especies y no están degradados, salvo que se demuestre que la explotación de las materias primas es necesaria para preservar su condición de prados y pastizales.</t>
        </is>
      </c>
      <c r="AH219" t="inlineStr">
        <is>
          <t/>
        </is>
      </c>
      <c r="AI219" t="inlineStr">
        <is>
          <t/>
        </is>
      </c>
      <c r="AJ219" t="inlineStr">
        <is>
          <t/>
        </is>
      </c>
      <c r="AK219" t="inlineStr">
        <is>
          <t/>
        </is>
      </c>
      <c r="AL219" s="2" t="inlineStr">
        <is>
          <t>biologiselta monimuotoisuudeltaan rikas maa</t>
        </is>
      </c>
      <c r="AM219" s="2" t="inlineStr">
        <is>
          <t>3</t>
        </is>
      </c>
      <c r="AN219" s="2" t="inlineStr">
        <is>
          <t/>
        </is>
      </c>
      <c r="AO219" t="inlineStr">
        <is>
          <t>maa, jonka maankäyttöstatus on tammikuussa 2008 tai sen jälkeen ollut
 jokin direktiivin (EU) 2018/2001 29 artiklan 3 kohdan vaihtoehdoista, riippumatta siitä, onko kyseisellä maalla edelleen 
tämä maankäyttöstatus</t>
        </is>
      </c>
      <c r="AP219" t="inlineStr">
        <is>
          <t/>
        </is>
      </c>
      <c r="AQ219" t="inlineStr">
        <is>
          <t/>
        </is>
      </c>
      <c r="AR219" t="inlineStr">
        <is>
          <t/>
        </is>
      </c>
      <c r="AS219" t="inlineStr">
        <is>
          <t/>
        </is>
      </c>
      <c r="AT219" s="2" t="inlineStr">
        <is>
          <t>talamh a bhfuil ardluach bithéagsúlachta aige|
talamh darb ardluach bithéagsúlachta</t>
        </is>
      </c>
      <c r="AU219" s="2" t="inlineStr">
        <is>
          <t>3|
3</t>
        </is>
      </c>
      <c r="AV219" s="2" t="inlineStr">
        <is>
          <t xml:space="preserve">|
</t>
        </is>
      </c>
      <c r="AW219" t="inlineStr">
        <is>
          <t/>
        </is>
      </c>
      <c r="AX219" t="inlineStr">
        <is>
          <t/>
        </is>
      </c>
      <c r="AY219" t="inlineStr">
        <is>
          <t/>
        </is>
      </c>
      <c r="AZ219" t="inlineStr">
        <is>
          <t/>
        </is>
      </c>
      <c r="BA219" t="inlineStr">
        <is>
          <t/>
        </is>
      </c>
      <c r="BB219" t="inlineStr">
        <is>
          <t/>
        </is>
      </c>
      <c r="BC219" t="inlineStr">
        <is>
          <t/>
        </is>
      </c>
      <c r="BD219" t="inlineStr">
        <is>
          <t/>
        </is>
      </c>
      <c r="BE219" t="inlineStr">
        <is>
          <t/>
        </is>
      </c>
      <c r="BF219" t="inlineStr">
        <is>
          <t/>
        </is>
      </c>
      <c r="BG219" t="inlineStr">
        <is>
          <t/>
        </is>
      </c>
      <c r="BH219" t="inlineStr">
        <is>
          <t/>
        </is>
      </c>
      <c r="BI219" t="inlineStr">
        <is>
          <t/>
        </is>
      </c>
      <c r="BJ219" t="inlineStr">
        <is>
          <t/>
        </is>
      </c>
      <c r="BK219" t="inlineStr">
        <is>
          <t/>
        </is>
      </c>
      <c r="BL219" t="inlineStr">
        <is>
          <t/>
        </is>
      </c>
      <c r="BM219" t="inlineStr">
        <is>
          <t/>
        </is>
      </c>
      <c r="BN219" t="inlineStr">
        <is>
          <t/>
        </is>
      </c>
      <c r="BO219" t="inlineStr">
        <is>
          <t/>
        </is>
      </c>
      <c r="BP219" t="inlineStr">
        <is>
          <t/>
        </is>
      </c>
      <c r="BQ219" t="inlineStr">
        <is>
          <t/>
        </is>
      </c>
      <c r="BR219" t="inlineStr">
        <is>
          <t/>
        </is>
      </c>
      <c r="BS219" t="inlineStr">
        <is>
          <t/>
        </is>
      </c>
      <c r="BT219" t="inlineStr">
        <is>
          <t/>
        </is>
      </c>
      <c r="BU219" t="inlineStr">
        <is>
          <t/>
        </is>
      </c>
      <c r="BV219" t="inlineStr">
        <is>
          <t/>
        </is>
      </c>
      <c r="BW219" t="inlineStr">
        <is>
          <t/>
        </is>
      </c>
      <c r="BX219" t="inlineStr">
        <is>
          <t/>
        </is>
      </c>
      <c r="BY219" t="inlineStr">
        <is>
          <t/>
        </is>
      </c>
      <c r="BZ219" s="2" t="inlineStr">
        <is>
          <t>tereny o wysokiej wartości bioróżnorodności</t>
        </is>
      </c>
      <c r="CA219" s="2" t="inlineStr">
        <is>
          <t>3</t>
        </is>
      </c>
      <c r="CB219" s="2" t="inlineStr">
        <is>
          <t/>
        </is>
      </c>
      <c r="CC219" t="inlineStr">
        <is>
          <t>tereny, które w styczniu 2008 r.
lub później posiadały następujący status, niezależnie od tego, czy posiadają go
nadal:&lt;div&gt;a) lasy
pierwotne i inne zalesione grunty, czyli lasy i inne zalesione grunty
z gatunkami rodzimymi, gdzie nie istnieją wyraźnie widoczne ślady
działalności człowieka, a procesy ekologiczne nie zostały w istotny
sposób zaburzone;&lt;div&gt;b) lasy
i inne zalesione grunty o wysokiej różnorodności biologicznej,
charakteryzujące się obfitością gatunków i niezdegradowane lub takie,
które zostały przez odpowiedni właściwy organ uznane za mające wysoką
różnorodność biologiczną, chyba że przedstawiono dowody, że produkcja tych
surowców nie narusza tych celów ochrony przyrody;&lt;/div&gt;&lt;div&gt;c) obszary
wyznaczone:
(i) do
celów ochrony przyrody na mocy prawa lub przez właściwy organ; lub
(ii) do
ochrony rzadkich, zagrożonych lub poważnie zagrożonych ekosystemów lub
gatunków, uznawanych za takie na mocy umów międzynarodowych lub zawartych
w wykazach sporządzanych przez organizacje międzyrządowe lub
Międzynarodową Unię Ochrony Przyrody, pod warunkiem uznania ich zgodnie
z art. 30 ust. 4 akapit pierwszy, chyba że przedstawiono dowody,
że produkcja tych surowców nie narusza tych celów ochrony przyrody;&lt;/div&gt;&lt;div&gt;d) obszary
trawiaste o wysokiej bioróżnorodności o powierzchni powyżej jednego
hektara, czyli:
(i) naturalne,
czyli obszary trawiaste, które pozostaną obszarami trawiastymi, jeśli nie
dojdzie do interwencji człowieka i które zachowują naturalny skład
gatunkowy oraz cechy i procesy ekologiczne; lub
(ii) nienaturalne,
czyli obszary trawiaste, które przestaną być obszarami trawiastymi w braku
interwencji człowieka i które są bogate gatunkowo i nie są
zdegradowane oraz zostały zidentyfikowane przez odpowiedni właściwy organ
jako obszary o wysokiej bioróżnorodności, chyba że udowodnione zostanie,
iż zbiory surowców są konieczne, aby zachować ich status obszarów trawiastych
o wysokiej bioróżnorodności&lt;/div&gt;&lt;/div&gt;</t>
        </is>
      </c>
      <c r="CD219" s="2" t="inlineStr">
        <is>
          <t>terreno rico em biodiversidade</t>
        </is>
      </c>
      <c r="CE219" s="2" t="inlineStr">
        <is>
          <t>3</t>
        </is>
      </c>
      <c r="CF219" s="2" t="inlineStr">
        <is>
          <t/>
        </is>
      </c>
      <c r="CG219" t="inlineStr">
        <is>
          <t>Terreno que, em janeiro de 2008 ou após essa data, tenha um dos seguintes estatutos, independentemente de o ter ou não atualmente:&lt;div&gt;a) Floresta primária e outros terrenos arborizados, designadamente, floresta e outros terrenos arborizados de espécies indígenas, caso não haja indícios claramente visíveis de atividade humana e os processos ecológicos não se encontrem significativamente perturbados;&lt;br&gt;b) Floresta rica em biodiversidade e outros terrenos arborizados com grande variedade de espécies e não degradados, ou que tenham sido identificados como ricos em biodiversidade pela autoridade competente, a menos que se comprove que a produção das matérias-primas em causa não afetou os referidos fins de proteção da natureza;&lt;br&gt;c) Zona designada: i) por lei ou pela autoridade competente para fins de proteção da natureza, ou ii) para a proteção de espécies ou ecossistemas raros, ameaçados ou em risco de extinção, reconhecidas por acordos internacionais ou incluídas em listas elaboradas por organizações intergovernamentais ou pela União Internacional para a Conservação da Natureza, sem prejuízo do seu reconhecimento nos termos do artigo 30.º, n.º 4, primeiro parágrafo, a menos que se comprove que a produção das referidas matérias-primas não afetou os referidos fins de proteção da natureza;&lt;br&gt;d) Terrenos de pastagem ricos em biodiversidade com mais de um hectare, isto é: i) terrenos de pastagem naturais, ou seja, que continuariam a ser terrenos de pastagem caso não tivesse havido intervenção humana, e que mantêm a composição de espécies e as características e processos ecológicos naturais, ou ii) terrenos de pastagem não naturais, ou seja, terrenos de pastagem que deixariam de ser terrenos de pastagem caso não tivesse havido intervenção humana, com grande variedade de espécies e não degradados e que tenham sido identificados como ricos em biodiversidade pela autoridade competente, a menos que se comprove que a colheita das referidas matérias-primas é necessária para a preservação do seu estatuto de terreno de pastagem rico em biodiversidade.&lt;/div&gt;</t>
        </is>
      </c>
      <c r="CH219" t="inlineStr">
        <is>
          <t/>
        </is>
      </c>
      <c r="CI219" t="inlineStr">
        <is>
          <t/>
        </is>
      </c>
      <c r="CJ219" t="inlineStr">
        <is>
          <t/>
        </is>
      </c>
      <c r="CK219" t="inlineStr">
        <is>
          <t/>
        </is>
      </c>
      <c r="CL219" t="inlineStr">
        <is>
          <t/>
        </is>
      </c>
      <c r="CM219" t="inlineStr">
        <is>
          <t/>
        </is>
      </c>
      <c r="CN219" t="inlineStr">
        <is>
          <t/>
        </is>
      </c>
      <c r="CO219" t="inlineStr">
        <is>
          <t/>
        </is>
      </c>
      <c r="CP219" s="2" t="inlineStr">
        <is>
          <t>zemljišče velikega pomena za ohranjanje biotske raznovrstnosti</t>
        </is>
      </c>
      <c r="CQ219" s="2" t="inlineStr">
        <is>
          <t>3</t>
        </is>
      </c>
      <c r="CR219" s="2" t="inlineStr">
        <is>
          <t/>
        </is>
      </c>
      <c r="CS219" t="inlineStr">
        <is>
          <t/>
        </is>
      </c>
      <c r="CT219" t="inlineStr">
        <is>
          <t/>
        </is>
      </c>
      <c r="CU219" t="inlineStr">
        <is>
          <t/>
        </is>
      </c>
      <c r="CV219" t="inlineStr">
        <is>
          <t/>
        </is>
      </c>
      <c r="CW219" t="inlineStr">
        <is>
          <t/>
        </is>
      </c>
    </row>
    <row r="220">
      <c r="A220" s="1" t="str">
        <f>HYPERLINK("https://iate.europa.eu/entry/result/3563578/all", "3563578")</f>
        <v>3563578</v>
      </c>
      <c r="B220" t="inlineStr">
        <is>
          <t>AGRICULTURE, FORESTRY AND FISHERIES</t>
        </is>
      </c>
      <c r="C220" t="inlineStr">
        <is>
          <t>AGRICULTURE, FORESTRY AND FISHERIES|cultivation of agricultural land|land use</t>
        </is>
      </c>
      <c r="D220" t="inlineStr">
        <is>
          <t>yes</t>
        </is>
      </c>
      <c r="E220" t="inlineStr">
        <is>
          <t/>
        </is>
      </c>
      <c r="F220" t="inlineStr">
        <is>
          <t/>
        </is>
      </c>
      <c r="G220" t="inlineStr">
        <is>
          <t/>
        </is>
      </c>
      <c r="H220" t="inlineStr">
        <is>
          <t/>
        </is>
      </c>
      <c r="I220" t="inlineStr">
        <is>
          <t/>
        </is>
      </c>
      <c r="J220" t="inlineStr">
        <is>
          <t/>
        </is>
      </c>
      <c r="K220" t="inlineStr">
        <is>
          <t/>
        </is>
      </c>
      <c r="L220" t="inlineStr">
        <is>
          <t/>
        </is>
      </c>
      <c r="M220" t="inlineStr">
        <is>
          <t/>
        </is>
      </c>
      <c r="N220" t="inlineStr">
        <is>
          <t/>
        </is>
      </c>
      <c r="O220" t="inlineStr">
        <is>
          <t/>
        </is>
      </c>
      <c r="P220" t="inlineStr">
        <is>
          <t/>
        </is>
      </c>
      <c r="Q220" t="inlineStr">
        <is>
          <t/>
        </is>
      </c>
      <c r="R220" t="inlineStr">
        <is>
          <t/>
        </is>
      </c>
      <c r="S220" t="inlineStr">
        <is>
          <t/>
        </is>
      </c>
      <c r="T220" t="inlineStr">
        <is>
          <t/>
        </is>
      </c>
      <c r="U220" t="inlineStr">
        <is>
          <t/>
        </is>
      </c>
      <c r="V220" t="inlineStr">
        <is>
          <t/>
        </is>
      </c>
      <c r="W220" t="inlineStr">
        <is>
          <t/>
        </is>
      </c>
      <c r="X220" t="inlineStr">
        <is>
          <t/>
        </is>
      </c>
      <c r="Y220" t="inlineStr">
        <is>
          <t/>
        </is>
      </c>
      <c r="Z220" s="2" t="inlineStr">
        <is>
          <t>highly biodiverse grassland</t>
        </is>
      </c>
      <c r="AA220" s="2" t="inlineStr">
        <is>
          <t>3</t>
        </is>
      </c>
      <c r="AB220" s="2" t="inlineStr">
        <is>
          <t/>
        </is>
      </c>
      <c r="AC220" t="inlineStr">
        <is>
          <t/>
        </is>
      </c>
      <c r="AD220" t="inlineStr">
        <is>
          <t/>
        </is>
      </c>
      <c r="AE220" t="inlineStr">
        <is>
          <t/>
        </is>
      </c>
      <c r="AF220" t="inlineStr">
        <is>
          <t/>
        </is>
      </c>
      <c r="AG220" t="inlineStr">
        <is>
          <t/>
        </is>
      </c>
      <c r="AH220" t="inlineStr">
        <is>
          <t/>
        </is>
      </c>
      <c r="AI220" t="inlineStr">
        <is>
          <t/>
        </is>
      </c>
      <c r="AJ220" t="inlineStr">
        <is>
          <t/>
        </is>
      </c>
      <c r="AK220" t="inlineStr">
        <is>
          <t/>
        </is>
      </c>
      <c r="AL220" t="inlineStr">
        <is>
          <t/>
        </is>
      </c>
      <c r="AM220" t="inlineStr">
        <is>
          <t/>
        </is>
      </c>
      <c r="AN220" t="inlineStr">
        <is>
          <t/>
        </is>
      </c>
      <c r="AO220" t="inlineStr">
        <is>
          <t/>
        </is>
      </c>
      <c r="AP220" t="inlineStr">
        <is>
          <t/>
        </is>
      </c>
      <c r="AQ220" t="inlineStr">
        <is>
          <t/>
        </is>
      </c>
      <c r="AR220" t="inlineStr">
        <is>
          <t/>
        </is>
      </c>
      <c r="AS220" t="inlineStr">
        <is>
          <t/>
        </is>
      </c>
      <c r="AT220" t="inlineStr">
        <is>
          <t/>
        </is>
      </c>
      <c r="AU220" t="inlineStr">
        <is>
          <t/>
        </is>
      </c>
      <c r="AV220" t="inlineStr">
        <is>
          <t/>
        </is>
      </c>
      <c r="AW220" t="inlineStr">
        <is>
          <t/>
        </is>
      </c>
      <c r="AX220" t="inlineStr">
        <is>
          <t/>
        </is>
      </c>
      <c r="AY220" t="inlineStr">
        <is>
          <t/>
        </is>
      </c>
      <c r="AZ220" t="inlineStr">
        <is>
          <t/>
        </is>
      </c>
      <c r="BA220" t="inlineStr">
        <is>
          <t/>
        </is>
      </c>
      <c r="BB220" s="2" t="inlineStr">
        <is>
          <t>nagy biodiverzitású gyepterület</t>
        </is>
      </c>
      <c r="BC220" s="2" t="inlineStr">
        <is>
          <t>4</t>
        </is>
      </c>
      <c r="BD220" s="2" t="inlineStr">
        <is>
          <t/>
        </is>
      </c>
      <c r="BE220" t="inlineStr">
        <is>
          <t/>
        </is>
      </c>
      <c r="BF220" t="inlineStr">
        <is>
          <t/>
        </is>
      </c>
      <c r="BG220" t="inlineStr">
        <is>
          <t/>
        </is>
      </c>
      <c r="BH220" t="inlineStr">
        <is>
          <t/>
        </is>
      </c>
      <c r="BI220" t="inlineStr">
        <is>
          <t/>
        </is>
      </c>
      <c r="BJ220" t="inlineStr">
        <is>
          <t/>
        </is>
      </c>
      <c r="BK220" t="inlineStr">
        <is>
          <t/>
        </is>
      </c>
      <c r="BL220" t="inlineStr">
        <is>
          <t/>
        </is>
      </c>
      <c r="BM220" t="inlineStr">
        <is>
          <t/>
        </is>
      </c>
      <c r="BN220" t="inlineStr">
        <is>
          <t/>
        </is>
      </c>
      <c r="BO220" t="inlineStr">
        <is>
          <t/>
        </is>
      </c>
      <c r="BP220" t="inlineStr">
        <is>
          <t/>
        </is>
      </c>
      <c r="BQ220" t="inlineStr">
        <is>
          <t/>
        </is>
      </c>
      <c r="BR220" t="inlineStr">
        <is>
          <t/>
        </is>
      </c>
      <c r="BS220" t="inlineStr">
        <is>
          <t/>
        </is>
      </c>
      <c r="BT220" t="inlineStr">
        <is>
          <t/>
        </is>
      </c>
      <c r="BU220" t="inlineStr">
        <is>
          <t/>
        </is>
      </c>
      <c r="BV220" t="inlineStr">
        <is>
          <t/>
        </is>
      </c>
      <c r="BW220" t="inlineStr">
        <is>
          <t/>
        </is>
      </c>
      <c r="BX220" t="inlineStr">
        <is>
          <t/>
        </is>
      </c>
      <c r="BY220" t="inlineStr">
        <is>
          <t/>
        </is>
      </c>
      <c r="BZ220" t="inlineStr">
        <is>
          <t/>
        </is>
      </c>
      <c r="CA220" t="inlineStr">
        <is>
          <t/>
        </is>
      </c>
      <c r="CB220" t="inlineStr">
        <is>
          <t/>
        </is>
      </c>
      <c r="CC220" t="inlineStr">
        <is>
          <t/>
        </is>
      </c>
      <c r="CD220" t="inlineStr">
        <is>
          <t/>
        </is>
      </c>
      <c r="CE220" t="inlineStr">
        <is>
          <t/>
        </is>
      </c>
      <c r="CF220" t="inlineStr">
        <is>
          <t/>
        </is>
      </c>
      <c r="CG220" t="inlineStr">
        <is>
          <t/>
        </is>
      </c>
      <c r="CH220" t="inlineStr">
        <is>
          <t/>
        </is>
      </c>
      <c r="CI220" t="inlineStr">
        <is>
          <t/>
        </is>
      </c>
      <c r="CJ220" t="inlineStr">
        <is>
          <t/>
        </is>
      </c>
      <c r="CK220" t="inlineStr">
        <is>
          <t/>
        </is>
      </c>
      <c r="CL220" t="inlineStr">
        <is>
          <t/>
        </is>
      </c>
      <c r="CM220" t="inlineStr">
        <is>
          <t/>
        </is>
      </c>
      <c r="CN220" t="inlineStr">
        <is>
          <t/>
        </is>
      </c>
      <c r="CO220" t="inlineStr">
        <is>
          <t/>
        </is>
      </c>
      <c r="CP220" t="inlineStr">
        <is>
          <t/>
        </is>
      </c>
      <c r="CQ220" t="inlineStr">
        <is>
          <t/>
        </is>
      </c>
      <c r="CR220" t="inlineStr">
        <is>
          <t/>
        </is>
      </c>
      <c r="CS220" t="inlineStr">
        <is>
          <t/>
        </is>
      </c>
      <c r="CT220" t="inlineStr">
        <is>
          <t/>
        </is>
      </c>
      <c r="CU220" t="inlineStr">
        <is>
          <t/>
        </is>
      </c>
      <c r="CV220" t="inlineStr">
        <is>
          <t/>
        </is>
      </c>
      <c r="CW220" t="inlineStr">
        <is>
          <t/>
        </is>
      </c>
    </row>
    <row r="221">
      <c r="A221" s="1" t="str">
        <f>HYPERLINK("https://iate.europa.eu/entry/result/3565501/all", "3565501")</f>
        <v>3565501</v>
      </c>
      <c r="B221" t="inlineStr">
        <is>
          <t>EUROPEAN UNION</t>
        </is>
      </c>
      <c r="C221" t="inlineStr">
        <is>
          <t>EUROPEAN UNION|EU institutions and European civil service|EU institution;EUROPEAN UNION|European construction|deepening of the European Union</t>
        </is>
      </c>
      <c r="D221" t="inlineStr">
        <is>
          <t>yes</t>
        </is>
      </c>
      <c r="E221" t="inlineStr">
        <is>
          <t/>
        </is>
      </c>
      <c r="F221" s="2" t="inlineStr">
        <is>
          <t>оценка на въздействието от етапа на създаване|
първоначална оценка на въздействието</t>
        </is>
      </c>
      <c r="G221" s="2" t="inlineStr">
        <is>
          <t>3|
3</t>
        </is>
      </c>
      <c r="H221" s="2" t="inlineStr">
        <is>
          <t xml:space="preserve">|
</t>
        </is>
      </c>
      <c r="I221" t="inlineStr">
        <is>
          <t/>
        </is>
      </c>
      <c r="J221" s="2" t="inlineStr">
        <is>
          <t>počáteční posouzení dopadů</t>
        </is>
      </c>
      <c r="K221" s="2" t="inlineStr">
        <is>
          <t>3</t>
        </is>
      </c>
      <c r="L221" s="2" t="inlineStr">
        <is>
          <t/>
        </is>
      </c>
      <c r="M221" t="inlineStr">
        <is>
          <t/>
        </is>
      </c>
      <c r="N221" s="2" t="inlineStr">
        <is>
          <t>indledende konsekvensanalyse</t>
        </is>
      </c>
      <c r="O221" s="2" t="inlineStr">
        <is>
          <t>3</t>
        </is>
      </c>
      <c r="P221" s="2" t="inlineStr">
        <is>
          <t/>
        </is>
      </c>
      <c r="Q221" t="inlineStr">
        <is>
          <t/>
        </is>
      </c>
      <c r="R221" s="2" t="inlineStr">
        <is>
          <t>Folgenabschätzung in der Anfangsphase</t>
        </is>
      </c>
      <c r="S221" s="2" t="inlineStr">
        <is>
          <t>3</t>
        </is>
      </c>
      <c r="T221" s="2" t="inlineStr">
        <is>
          <t/>
        </is>
      </c>
      <c r="U221" t="inlineStr">
        <is>
          <t/>
        </is>
      </c>
      <c r="V221" s="2" t="inlineStr">
        <is>
          <t>αρχική εκτίμηση των επιπτώσεων</t>
        </is>
      </c>
      <c r="W221" s="2" t="inlineStr">
        <is>
          <t>3</t>
        </is>
      </c>
      <c r="X221" s="2" t="inlineStr">
        <is>
          <t/>
        </is>
      </c>
      <c r="Y221" t="inlineStr">
        <is>
          <t/>
        </is>
      </c>
      <c r="Z221" s="2" t="inlineStr">
        <is>
          <t>inception impact assessment</t>
        </is>
      </c>
      <c r="AA221" s="2" t="inlineStr">
        <is>
          <t>3</t>
        </is>
      </c>
      <c r="AB221" s="2" t="inlineStr">
        <is>
          <t/>
        </is>
      </c>
      <c r="AC221" t="inlineStr">
        <is>
          <t>roadmap&lt;sup&gt;1&lt;/sup&gt; for an initiative subject to an impact assessment&lt;sup&gt;2&lt;/sup&gt; that sets out in greater detail the description of the problem, issues related to subsidiarity, the policy objectives and options and the likely impacts of each option&lt;p&gt;&lt;sup&gt;1&lt;/sup&gt; roadmap [ &lt;a href="/entry/result/3539805/all" id="ENTRY_TO_ENTRY_CONVERTER" target="_blank"&gt;IATE:3539805&lt;/a&gt; ]&lt;br&gt;&lt;sup&gt;2&lt;/sup&gt; impact assessment [ &lt;a href="/entry/result/929089/all" id="ENTRY_TO_ENTRY_CONVERTER" target="_blank"&gt;IATE:929089&lt;/a&gt; ]&lt;/p&gt;</t>
        </is>
      </c>
      <c r="AD221" s="2" t="inlineStr">
        <is>
          <t>evaluación inicial de impacto</t>
        </is>
      </c>
      <c r="AE221" s="2" t="inlineStr">
        <is>
          <t>3</t>
        </is>
      </c>
      <c r="AF221" s="2" t="inlineStr">
        <is>
          <t/>
        </is>
      </c>
      <c r="AG221" t="inlineStr">
        <is>
          <t/>
        </is>
      </c>
      <c r="AH221" s="2" t="inlineStr">
        <is>
          <t>esialgne mõjuhinnang</t>
        </is>
      </c>
      <c r="AI221" s="2" t="inlineStr">
        <is>
          <t>2</t>
        </is>
      </c>
      <c r="AJ221" s="2" t="inlineStr">
        <is>
          <t/>
        </is>
      </c>
      <c r="AK221" t="inlineStr">
        <is>
          <t>sellist algatust käsitlev &lt;i&gt;tegevuskava&lt;/i&gt; [ &lt;a href="/entry/result/3539805/all" id="ENTRY_TO_ENTRY_CONVERTER" target="_blank"&gt;IATE:3539805&lt;/a&gt; ], mille puhul tuleb koostada &lt;i&gt;mõjuhinnang&lt;/i&gt; [ &lt;a href="/entry/result/929089/all" id="ENTRY_TO_ENTRY_CONVERTER" target="_blank"&gt;IATE:929089&lt;/a&gt; ]; dokumendis kirjeldatakse üksikasjalikumalt probleemi olemust, subsidiaarsusega seotud küsimusi, poliitika eesmärke ja -valikuid ning iga valiku tõenäolist mõju</t>
        </is>
      </c>
      <c r="AL221" s="2" t="inlineStr">
        <is>
          <t>alustava vaikutustenarviointi</t>
        </is>
      </c>
      <c r="AM221" s="2" t="inlineStr">
        <is>
          <t>3</t>
        </is>
      </c>
      <c r="AN221" s="2" t="inlineStr">
        <is>
          <t/>
        </is>
      </c>
      <c r="AO221" t="inlineStr">
        <is>
          <t/>
        </is>
      </c>
      <c r="AP221" s="2" t="inlineStr">
        <is>
          <t>analyse d'impact initiale</t>
        </is>
      </c>
      <c r="AQ221" s="2" t="inlineStr">
        <is>
          <t>2</t>
        </is>
      </c>
      <c r="AR221" s="2" t="inlineStr">
        <is>
          <t/>
        </is>
      </c>
      <c r="AS221" t="inlineStr">
        <is>
          <t/>
        </is>
      </c>
      <c r="AT221" s="2" t="inlineStr">
        <is>
          <t>measúnú ar thionchar tionscanta</t>
        </is>
      </c>
      <c r="AU221" s="2" t="inlineStr">
        <is>
          <t>3</t>
        </is>
      </c>
      <c r="AV221" s="2" t="inlineStr">
        <is>
          <t/>
        </is>
      </c>
      <c r="AW221" t="inlineStr">
        <is>
          <t/>
        </is>
      </c>
      <c r="AX221" s="2" t="inlineStr">
        <is>
          <t>početna procjena učinka</t>
        </is>
      </c>
      <c r="AY221" s="2" t="inlineStr">
        <is>
          <t>3</t>
        </is>
      </c>
      <c r="AZ221" s="2" t="inlineStr">
        <is>
          <t/>
        </is>
      </c>
      <c r="BA221" t="inlineStr">
        <is>
          <t/>
        </is>
      </c>
      <c r="BB221" s="2" t="inlineStr">
        <is>
          <t>bevezető hatásvizsgálat</t>
        </is>
      </c>
      <c r="BC221" s="2" t="inlineStr">
        <is>
          <t>4</t>
        </is>
      </c>
      <c r="BD221" s="2" t="inlineStr">
        <is>
          <t>preferred</t>
        </is>
      </c>
      <c r="BE221" t="inlineStr">
        <is>
          <t>új bizottsági kezdeményezésekre vonatkozó hatásvizsgálat, amely az ütemtervnél részletesebben elemzi a problémát, a szakpolitikai célokat és alternatívákat és ezek várható hatásait</t>
        </is>
      </c>
      <c r="BF221" s="2" t="inlineStr">
        <is>
          <t>valutazione d'impatto iniziale</t>
        </is>
      </c>
      <c r="BG221" s="2" t="inlineStr">
        <is>
          <t>3</t>
        </is>
      </c>
      <c r="BH221" s="2" t="inlineStr">
        <is>
          <t/>
        </is>
      </c>
      <c r="BI221" t="inlineStr">
        <is>
          <t/>
        </is>
      </c>
      <c r="BJ221" s="2" t="inlineStr">
        <is>
          <t>įžanginis poveikio vertinimas</t>
        </is>
      </c>
      <c r="BK221" s="2" t="inlineStr">
        <is>
          <t>3</t>
        </is>
      </c>
      <c r="BL221" s="2" t="inlineStr">
        <is>
          <t/>
        </is>
      </c>
      <c r="BM221" t="inlineStr">
        <is>
          <t/>
        </is>
      </c>
      <c r="BN221" s="2" t="inlineStr">
        <is>
          <t>sākotnējais ietekmes novērtējums</t>
        </is>
      </c>
      <c r="BO221" s="2" t="inlineStr">
        <is>
          <t>3</t>
        </is>
      </c>
      <c r="BP221" s="2" t="inlineStr">
        <is>
          <t/>
        </is>
      </c>
      <c r="BQ221" t="inlineStr">
        <is>
          <t>novērtējums, kas detalizētāk apraksta problēmu, jautājumus, kas ir saistīti ar subsidiaritāti, mērķus un variantus, kā arī katra varianta varbūtējo ietekmi</t>
        </is>
      </c>
      <c r="BR221" s="2" t="inlineStr">
        <is>
          <t>valutazzjoni tal-impatt tal-bidu</t>
        </is>
      </c>
      <c r="BS221" s="2" t="inlineStr">
        <is>
          <t>3</t>
        </is>
      </c>
      <c r="BT221" s="2" t="inlineStr">
        <is>
          <t/>
        </is>
      </c>
      <c r="BU221" t="inlineStr">
        <is>
          <t>pjan direzzjonali&lt;sup&gt;1&lt;/sup&gt; għal inizjattiva soġġetta għal valutazzjoni tal-impatt &lt;sup&gt;2&lt;/sup&gt; li tistabbilixxi f'aktar dettall id-deskrizzjoni tal-problema, il-kwistjonijiet relatati mas-sussidjarjetà, l-għanijiet u l-alternattivi politiċi u l-impatti mistennija minn kull alternattiva &lt;p&gt;&lt;sup&gt;1&lt;/sup&gt;pjan direzzjonali [ &lt;a href="/entry/result/3539805/all" id="ENTRY_TO_ENTRY_CONVERTER" target="_blank"&gt;IATE:3539805&lt;/a&gt; ]&lt;br&gt;&lt;sup&gt;2&lt;/sup&gt; valutazzjoni tal-impatt [ &lt;a href="/entry/result/929089/all" id="ENTRY_TO_ENTRY_CONVERTER" target="_blank"&gt;IATE:929089&lt;/a&gt; ]&lt;/p&gt;</t>
        </is>
      </c>
      <c r="BV221" s="2" t="inlineStr">
        <is>
          <t>aanvangseffectbeoordeling</t>
        </is>
      </c>
      <c r="BW221" s="2" t="inlineStr">
        <is>
          <t>4</t>
        </is>
      </c>
      <c r="BX221" s="2" t="inlineStr">
        <is>
          <t/>
        </is>
      </c>
      <c r="BY221" t="inlineStr">
        <is>
          <t>initiële omschrijving van een nieuwe beleidsuitdaging en de onderliggende oorzaken, en formulering van de beleidsdoelstellingen, beleidsopties, en de economische, sociale en milieu-effecten van die beleidsopties</t>
        </is>
      </c>
      <c r="BZ221" s="2" t="inlineStr">
        <is>
          <t>wstępna ocena skutków</t>
        </is>
      </c>
      <c r="CA221" s="2" t="inlineStr">
        <is>
          <t>3</t>
        </is>
      </c>
      <c r="CB221" s="2" t="inlineStr">
        <is>
          <t/>
        </is>
      </c>
      <c r="CC221" t="inlineStr">
        <is>
          <t/>
        </is>
      </c>
      <c r="CD221" s="2" t="inlineStr">
        <is>
          <t>avaliação de impacto inicial</t>
        </is>
      </c>
      <c r="CE221" s="2" t="inlineStr">
        <is>
          <t>3</t>
        </is>
      </c>
      <c r="CF221" s="2" t="inlineStr">
        <is>
          <t/>
        </is>
      </c>
      <c r="CG221" t="inlineStr">
        <is>
          <t/>
        </is>
      </c>
      <c r="CH221" s="2" t="inlineStr">
        <is>
          <t>evaluare inițială a impactului</t>
        </is>
      </c>
      <c r="CI221" s="2" t="inlineStr">
        <is>
          <t>3</t>
        </is>
      </c>
      <c r="CJ221" s="2" t="inlineStr">
        <is>
          <t/>
        </is>
      </c>
      <c r="CK221" t="inlineStr">
        <is>
          <t/>
        </is>
      </c>
      <c r="CL221" s="2" t="inlineStr">
        <is>
          <t>úvodné posúdenie vplyvu</t>
        </is>
      </c>
      <c r="CM221" s="2" t="inlineStr">
        <is>
          <t>3</t>
        </is>
      </c>
      <c r="CN221" s="2" t="inlineStr">
        <is>
          <t/>
        </is>
      </c>
      <c r="CO221" t="inlineStr">
        <is>
          <t>dokument Európskej komisie s rovnakým účelom ako plán&lt;sup&gt;1&lt;/sup&gt;, pri ktorého príprave sa na rozdiel od plánu počíta aj s vypracovaním posúdenia vplyvu&lt;sup&gt;2&lt;/sup&gt;&lt;p&gt;&lt;sup&gt;1&lt;/sup&gt;plán [ &lt;a href="/entry/result/3539805/all" id="ENTRY_TO_ENTRY_CONVERTER" target="_blank"&gt;IATE:3539805&lt;/a&gt; ]&lt;br&gt;&lt;sup&gt;2&lt;/sup&gt;posúdenie vlyvu [ &lt;a href="/entry/result/929089/all" id="ENTRY_TO_ENTRY_CONVERTER" target="_blank"&gt;IATE:929089&lt;/a&gt; ]&lt;/p&gt;</t>
        </is>
      </c>
      <c r="CP221" s="2" t="inlineStr">
        <is>
          <t>začetna ocena učinka</t>
        </is>
      </c>
      <c r="CQ221" s="2" t="inlineStr">
        <is>
          <t>3</t>
        </is>
      </c>
      <c r="CR221" s="2" t="inlineStr">
        <is>
          <t/>
        </is>
      </c>
      <c r="CS221" t="inlineStr">
        <is>
          <t/>
        </is>
      </c>
      <c r="CT221" s="2" t="inlineStr">
        <is>
          <t>inledande konsekvensbedömning</t>
        </is>
      </c>
      <c r="CU221" s="2" t="inlineStr">
        <is>
          <t>3</t>
        </is>
      </c>
      <c r="CV221" s="2" t="inlineStr">
        <is>
          <t/>
        </is>
      </c>
      <c r="CW221" t="inlineStr">
        <is>
          <t/>
        </is>
      </c>
    </row>
    <row r="222">
      <c r="A222" s="1" t="str">
        <f>HYPERLINK("https://iate.europa.eu/entry/result/3589583/all", "3589583")</f>
        <v>3589583</v>
      </c>
      <c r="B222" t="inlineStr">
        <is>
          <t>ENVIRONMENT</t>
        </is>
      </c>
      <c r="C222" t="inlineStr">
        <is>
          <t>ENVIRONMENT|deterioration of the environment</t>
        </is>
      </c>
      <c r="D222" t="inlineStr">
        <is>
          <t>yes</t>
        </is>
      </c>
      <c r="E222" t="inlineStr">
        <is>
          <t/>
        </is>
      </c>
      <c r="F222" s="2" t="inlineStr">
        <is>
          <t>план на ЕС за възстановяване на природата</t>
        </is>
      </c>
      <c r="G222" s="2" t="inlineStr">
        <is>
          <t>3</t>
        </is>
      </c>
      <c r="H222" s="2" t="inlineStr">
        <is>
          <t/>
        </is>
      </c>
      <c r="I222" t="inlineStr">
        <is>
          <t>конкретни ангажименти и действия, чрез които ЕС се стреми да възстанови увредените екосистеми до 2030 г. и да ги управлява по устойчив начин, като се обърне внимание на основните причини за загубата на биологично разнообразие</t>
        </is>
      </c>
      <c r="J222" s="2" t="inlineStr">
        <is>
          <t>plán EU na obnovu přírody</t>
        </is>
      </c>
      <c r="K222" s="2" t="inlineStr">
        <is>
          <t>3</t>
        </is>
      </c>
      <c r="L222" s="2" t="inlineStr">
        <is>
          <t/>
        </is>
      </c>
      <c r="M222" t="inlineStr">
        <is>
          <t>právně závazné cíle EU v oblasti obnovy přírody, díky nimž mají být do roku 2030 obnoveny významné oblasti poškozených ekosystémů, zajištěno jejich udržitelné využívání a řešeny hlavní příčiny &lt;a href="https://iate.europa.eu/entry/result/1174843/cs" target="_blank"&gt;úbytku biologické rozmanitosti&lt;/a&gt;</t>
        </is>
      </c>
      <c r="N222" s="2" t="inlineStr">
        <is>
          <t>EU-naturgenopretningsplan|
EU's naturgenopretningsplan</t>
        </is>
      </c>
      <c r="O222" s="2" t="inlineStr">
        <is>
          <t>3|
3</t>
        </is>
      </c>
      <c r="P222" s="2" t="inlineStr">
        <is>
          <t xml:space="preserve">|
</t>
        </is>
      </c>
      <c r="Q222" t="inlineStr">
        <is>
          <t>en række konkrete tilsagn og tiltag, der skal gøre det muligt inden 2030 og på tværs af EU-landene at genoprette ødelagte økosystemer og sikre en bæredygtig forvaltning ved at sætte ind over for de væsentligste årsager til tab af biodiversitet</t>
        </is>
      </c>
      <c r="R222" s="2" t="inlineStr">
        <is>
          <t>EU-Plan zur Wiederherstellung der Natur</t>
        </is>
      </c>
      <c r="S222" s="2" t="inlineStr">
        <is>
          <t>3</t>
        </is>
      </c>
      <c r="T222" s="2" t="inlineStr">
        <is>
          <t/>
        </is>
      </c>
      <c r="U222" t="inlineStr">
        <is>
          <t>Bündel konkreter Verpflichtungen und Maßnahmen, mit denen die EU geschädigte Ökosysteme bis 2030 wiederherstellen und nachhaltig bewirtschaften und dabei die Hauptursachen des Verlusts an biologischer Vielfalt angehen will</t>
        </is>
      </c>
      <c r="V222" s="2" t="inlineStr">
        <is>
          <t>σχέδιο αποκατάστασης της φύσης της ΕΕ</t>
        </is>
      </c>
      <c r="W222" s="2" t="inlineStr">
        <is>
          <t>3</t>
        </is>
      </c>
      <c r="X222" s="2" t="inlineStr">
        <is>
          <t/>
        </is>
      </c>
      <c r="Y222" t="inlineStr">
        <is>
          <t/>
        </is>
      </c>
      <c r="Z222" s="2" t="inlineStr">
        <is>
          <t>EU Nature Restoration Plan</t>
        </is>
      </c>
      <c r="AA222" s="2" t="inlineStr">
        <is>
          <t>3</t>
        </is>
      </c>
      <c r="AB222" s="2" t="inlineStr">
        <is>
          <t/>
        </is>
      </c>
      <c r="AC222" t="inlineStr">
        <is>
          <t>series of concrete commitments and actions to restore degraded 
ecosystems across the EU by 2030, and manage them sustainably, 
addressing the key drivers of biodiversity loss</t>
        </is>
      </c>
      <c r="AD222" s="2" t="inlineStr">
        <is>
          <t>Plan de Recuperación de la Naturaleza de la UE</t>
        </is>
      </c>
      <c r="AE222" s="2" t="inlineStr">
        <is>
          <t>3</t>
        </is>
      </c>
      <c r="AF222" s="2" t="inlineStr">
        <is>
          <t/>
        </is>
      </c>
      <c r="AG222" t="inlineStr">
        <is>
          <t>Medidas y compromisos concretos con los que la UE quiere restaurar los ecosistemas degradados de aquí a 2030 y gestionarlos de forma sostenible, centrándose en los factores clave de la pérdida de biodiversidad.</t>
        </is>
      </c>
      <c r="AH222" s="2" t="inlineStr">
        <is>
          <t>ELi looduse taastamise kava</t>
        </is>
      </c>
      <c r="AI222" s="2" t="inlineStr">
        <is>
          <t>3</t>
        </is>
      </c>
      <c r="AJ222" s="2" t="inlineStr">
        <is>
          <t/>
        </is>
      </c>
      <c r="AK222" t="inlineStr">
        <is>
          <t>rida konkreetseid kohustusi ja meetmeid, et 2030. aastaks kogu ELis kahjustatud ökosüsteemid taastada, neid kestlikult majandada ning elurikkuse vähenemise peamiste põhjustega tegeleda</t>
        </is>
      </c>
      <c r="AL222" s="2" t="inlineStr">
        <is>
          <t>EU:n luonnon ennallistamista koskeva suunnitelma|
luonnon ennallistamissuunnitelma|
EU:n luonnon ennallistamissuunnitelma</t>
        </is>
      </c>
      <c r="AM222" s="2" t="inlineStr">
        <is>
          <t>3|
3|
3</t>
        </is>
      </c>
      <c r="AN222" s="2" t="inlineStr">
        <is>
          <t xml:space="preserve">|
|
</t>
        </is>
      </c>
      <c r="AO222" t="inlineStr">
        <is>
          <t>sarja konkreettisia sitoumuksia ja toimia, joiden avulla ennallistetaan rappeutuneita ekosysteemejä vuoteen 2030 mennessä ja hallinnoidaan niitä kestävällä tavalla puuttumalla biologisen monimuotoisuuden köyhtymisen keskeisiin syihin</t>
        </is>
      </c>
      <c r="AP222" s="2" t="inlineStr">
        <is>
          <t>plan de restauration de la nature de l’Union|
plan européen de restauration de la nature</t>
        </is>
      </c>
      <c r="AQ222" s="2" t="inlineStr">
        <is>
          <t>3|
3</t>
        </is>
      </c>
      <c r="AR222" s="2" t="inlineStr">
        <is>
          <t xml:space="preserve">|
</t>
        </is>
      </c>
      <c r="AS222" t="inlineStr">
        <is>
          <t>&lt;div&gt;série d'actions et d'engagements concrets de l'UE visant à restaurer les écosystèmes dégradés d'ici à 2030 et à les gérer de manière durable, en s'attaquant aux principaux facteurs de perte de la biodiversité&lt;br&gt;&lt;/div&gt;</t>
        </is>
      </c>
      <c r="AT222" s="2" t="inlineStr">
        <is>
          <t>Plean an Aontais um athchóiriú an dúlra|
Plean Athchóirithe Dúlra AE</t>
        </is>
      </c>
      <c r="AU222" s="2" t="inlineStr">
        <is>
          <t>3|
2</t>
        </is>
      </c>
      <c r="AV222" s="2" t="inlineStr">
        <is>
          <t xml:space="preserve">|
</t>
        </is>
      </c>
      <c r="AW222" t="inlineStr">
        <is>
          <t/>
        </is>
      </c>
      <c r="AX222" s="2" t="inlineStr">
        <is>
          <t>plan EU-a za obnovu prirode</t>
        </is>
      </c>
      <c r="AY222" s="2" t="inlineStr">
        <is>
          <t>3</t>
        </is>
      </c>
      <c r="AZ222" s="2" t="inlineStr">
        <is>
          <t/>
        </is>
      </c>
      <c r="BA222" t="inlineStr">
        <is>
          <t/>
        </is>
      </c>
      <c r="BB222" s="2" t="inlineStr">
        <is>
          <t>uniós természet-helyreállítási terv</t>
        </is>
      </c>
      <c r="BC222" s="2" t="inlineStr">
        <is>
          <t>3</t>
        </is>
      </c>
      <c r="BD222" s="2" t="inlineStr">
        <is>
          <t/>
        </is>
      </c>
      <c r="BE222" t="inlineStr">
        <is>
          <t>valamennyi szárazföldi és tengeri ökoszisztéma helyreállítását célzó terv, melynek célja, hogy hozzájáruljon mind a meglévő, mind a létesítendő természetvédelmi területek egészségének javításához, így a sokszínű és ellenállóképes természet helyreállításához mindenféle tájon és ökoszisztémában</t>
        </is>
      </c>
      <c r="BF222" s="2" t="inlineStr">
        <is>
          <t>piano dell'UE per il ripristino della natura|
piano UE di ripristino della natura</t>
        </is>
      </c>
      <c r="BG222" s="2" t="inlineStr">
        <is>
          <t>3|
3</t>
        </is>
      </c>
      <c r="BH222" s="2" t="inlineStr">
        <is>
          <t xml:space="preserve">|
</t>
        </is>
      </c>
      <c r="BI222" t="inlineStr">
        <is>
          <t>serie di impegni e azioni concreti tesi a ripristinare gli ecosistemi degradati nell'UE entro il 2030 e a gestirli in modo sostenibile, affrontando le cause principali della perdita di biodiversità</t>
        </is>
      </c>
      <c r="BJ222" s="2" t="inlineStr">
        <is>
          <t>ES gamtos atkūrimo planas</t>
        </is>
      </c>
      <c r="BK222" s="2" t="inlineStr">
        <is>
          <t>3</t>
        </is>
      </c>
      <c r="BL222" s="2" t="inlineStr">
        <is>
          <t/>
        </is>
      </c>
      <c r="BM222" t="inlineStr">
        <is>
          <t/>
        </is>
      </c>
      <c r="BN222" s="2" t="inlineStr">
        <is>
          <t>ES Dabas atjaunošanas plāns</t>
        </is>
      </c>
      <c r="BO222" s="2" t="inlineStr">
        <is>
          <t>3</t>
        </is>
      </c>
      <c r="BP222" s="2" t="inlineStr">
        <is>
          <t/>
        </is>
      </c>
      <c r="BQ222" t="inlineStr">
        <is>
          <t>virkne konkrētu saistību un pasākumu degradēto ekosistēmu atjaunošanai visā ES līdz 2030. gadam un to ilgtspējīgai pārvaldībai, pievēršoties galvenajiem bioloģiskās daudzveidības zuduma cēloņiem</t>
        </is>
      </c>
      <c r="BR222" s="2" t="inlineStr">
        <is>
          <t>Pjan tal-UE għar-Restawr tan-Natura</t>
        </is>
      </c>
      <c r="BS222" s="2" t="inlineStr">
        <is>
          <t>3</t>
        </is>
      </c>
      <c r="BT222" s="2" t="inlineStr">
        <is>
          <t/>
        </is>
      </c>
      <c r="BU222" t="inlineStr">
        <is>
          <t>sensiela ta' impenji u azzjonijiet biex jiġu restawrati l-ekosistemi degradati madwar l-UE sal-2030 u jiġu maniġġati b'mod sostenibbli, filwaqt li jiġu indirizzati l-ixprunaturi ewlenin tat-telf tal-bijodiversità</t>
        </is>
      </c>
      <c r="BV222" s="2" t="inlineStr">
        <is>
          <t>EU-plan voor het herstel van de natuur</t>
        </is>
      </c>
      <c r="BW222" s="2" t="inlineStr">
        <is>
          <t>3</t>
        </is>
      </c>
      <c r="BX222" s="2" t="inlineStr">
        <is>
          <t/>
        </is>
      </c>
      <c r="BY222" t="inlineStr">
        <is>
          <t>reeks
 concrete afspraken en acties waarbij de belangrijkste oorzaken van het
 verlies aan biodiversiteit worden aangepakt, met als doel in 2030 aangetaste
 ecosystemen in de EU hersteld te hebben en duurzaam te beheren</t>
        </is>
      </c>
      <c r="BZ222" s="2" t="inlineStr">
        <is>
          <t>plan odbudowy zasobów przyrodniczych</t>
        </is>
      </c>
      <c r="CA222" s="2" t="inlineStr">
        <is>
          <t>3</t>
        </is>
      </c>
      <c r="CB222" s="2" t="inlineStr">
        <is>
          <t/>
        </is>
      </c>
      <c r="CC222" t="inlineStr">
        <is>
          <t>pakiet konkretnych zobowiązań i działań mających na celu odbudowanie do 2030 r. zniszczonych &lt;a href="https://iate.europa.eu/entry/result/1621567/pl" target="_blank"&gt;ekosystemów&lt;/a&gt; w całej UE oraz zapewnienie bardziej zrównoważonego zarządzania tymi ekosystemami</t>
        </is>
      </c>
      <c r="CD222" s="2" t="inlineStr">
        <is>
          <t>Plano da UE de Restauração da Natureza</t>
        </is>
      </c>
      <c r="CE222" s="2" t="inlineStr">
        <is>
          <t>3</t>
        </is>
      </c>
      <c r="CF222" s="2" t="inlineStr">
        <is>
          <t/>
        </is>
      </c>
      <c r="CG222" t="inlineStr">
        <is>
          <t>Elemento central da Estratégia de Biodiversidade que exige uma maior ambição na restauração da natureza.</t>
        </is>
      </c>
      <c r="CH222" s="2" t="inlineStr">
        <is>
          <t>Planul UE de refacere a naturii</t>
        </is>
      </c>
      <c r="CI222" s="2" t="inlineStr">
        <is>
          <t>2</t>
        </is>
      </c>
      <c r="CJ222" s="2" t="inlineStr">
        <is>
          <t/>
        </is>
      </c>
      <c r="CK222" t="inlineStr">
        <is>
          <t/>
        </is>
      </c>
      <c r="CL222" s="2" t="inlineStr">
        <is>
          <t>plán EÚ na obnovu prírody</t>
        </is>
      </c>
      <c r="CM222" s="2" t="inlineStr">
        <is>
          <t>3</t>
        </is>
      </c>
      <c r="CN222" s="2" t="inlineStr">
        <is>
          <t/>
        </is>
      </c>
      <c r="CO222" t="inlineStr">
        <is>
          <t/>
        </is>
      </c>
      <c r="CP222" s="2" t="inlineStr">
        <is>
          <t>načrt EU za obnovo narave</t>
        </is>
      </c>
      <c r="CQ222" s="2" t="inlineStr">
        <is>
          <t>3</t>
        </is>
      </c>
      <c r="CR222" s="2" t="inlineStr">
        <is>
          <t/>
        </is>
      </c>
      <c r="CS222" t="inlineStr">
        <is>
          <t/>
        </is>
      </c>
      <c r="CT222" s="2" t="inlineStr">
        <is>
          <t>EU-plan för återställande av natur</t>
        </is>
      </c>
      <c r="CU222" s="2" t="inlineStr">
        <is>
          <t>3</t>
        </is>
      </c>
      <c r="CV222" s="2" t="inlineStr">
        <is>
          <t/>
        </is>
      </c>
      <c r="CW222" t="inlineStr">
        <is>
          <t/>
        </is>
      </c>
    </row>
    <row r="223">
      <c r="A223" s="1" t="str">
        <f>HYPERLINK("https://iate.europa.eu/entry/result/3587924/all", "3587924")</f>
        <v>3587924</v>
      </c>
      <c r="B223" t="inlineStr">
        <is>
          <t>ENVIRONMENT</t>
        </is>
      </c>
      <c r="C223" t="inlineStr">
        <is>
          <t>ENVIRONMENT|natural environment|physical environment|biosphere|biodiversity;ENVIRONMENT|environmental policy|environmental policy|quality of the environment</t>
        </is>
      </c>
      <c r="D223" t="inlineStr">
        <is>
          <t>yes</t>
        </is>
      </c>
      <c r="E223" t="inlineStr">
        <is>
          <t/>
        </is>
      </c>
      <c r="F223" s="2" t="inlineStr">
        <is>
          <t>Инициатива на ЕС относно опрашителите</t>
        </is>
      </c>
      <c r="G223" s="2" t="inlineStr">
        <is>
          <t>3</t>
        </is>
      </c>
      <c r="H223" s="2" t="inlineStr">
        <is>
          <t/>
        </is>
      </c>
      <c r="I223" t="inlineStr">
        <is>
          <t>програма, включваща стратегически цели и набор действия, които трябва да бъдат предприети от ЕС и държавите членки, за да се преодолее проблемът с влошаването на състоянието на опрашителите в ЕС и да се даде принос към световните усилия за опазването им</t>
        </is>
      </c>
      <c r="J223" s="2" t="inlineStr">
        <is>
          <t>iniciativa EU týkající se opylovačů</t>
        </is>
      </c>
      <c r="K223" s="2" t="inlineStr">
        <is>
          <t>3</t>
        </is>
      </c>
      <c r="L223" s="2" t="inlineStr">
        <is>
          <t/>
        </is>
      </c>
      <c r="M223" t="inlineStr">
        <is>
          <t/>
        </is>
      </c>
      <c r="N223" s="2" t="inlineStr">
        <is>
          <t>EU's bestøverinitiativ</t>
        </is>
      </c>
      <c r="O223" s="2" t="inlineStr">
        <is>
          <t>3</t>
        </is>
      </c>
      <c r="P223" s="2" t="inlineStr">
        <is>
          <t/>
        </is>
      </c>
      <c r="Q223" t="inlineStr">
        <is>
          <t>program, der omfatter strategiske mål og en række foranstaltninger, der skal træffes af EU og dets medlemsstater med henblik på at tackle tilbagegangen for bestøvere i EU og bidrage til at fremme den globale bevarelsesindsats</t>
        </is>
      </c>
      <c r="R223" s="2" t="inlineStr">
        <is>
          <t>EU-Initiative für Bestäuber</t>
        </is>
      </c>
      <c r="S223" s="2" t="inlineStr">
        <is>
          <t>3</t>
        </is>
      </c>
      <c r="T223" s="2" t="inlineStr">
        <is>
          <t/>
        </is>
      </c>
      <c r="U223" t="inlineStr">
        <is>
          <t>Programm, mit dem der Rückgang wildlebender Bestäuber
in der EU aufgehalten werden soll</t>
        </is>
      </c>
      <c r="V223" s="2" t="inlineStr">
        <is>
          <t>Πρωτοβουλία της ΕΕ για τους επικονιαστές</t>
        </is>
      </c>
      <c r="W223" s="2" t="inlineStr">
        <is>
          <t>3</t>
        </is>
      </c>
      <c r="X223" s="2" t="inlineStr">
        <is>
          <t/>
        </is>
      </c>
      <c r="Y223" t="inlineStr">
        <is>
          <t/>
        </is>
      </c>
      <c r="Z223" s="2" t="inlineStr">
        <is>
          <t>EU Pollinators Initiative</t>
        </is>
      </c>
      <c r="AA223" s="2" t="inlineStr">
        <is>
          <t>3</t>
        </is>
      </c>
      <c r="AB223" s="2" t="inlineStr">
        <is>
          <t/>
        </is>
      </c>
      <c r="AC223" t="inlineStr">
        <is>
          <t>programme comprising strategic objectives and a set of actions to be taken by the EU and its Member States in order to address the decline of pollinators in the EU and help promote global conservation efforts</t>
        </is>
      </c>
      <c r="AD223" s="2" t="inlineStr">
        <is>
          <t>iniciativa de la Unión Europea sobre los polinizadores</t>
        </is>
      </c>
      <c r="AE223" s="2" t="inlineStr">
        <is>
          <t>3</t>
        </is>
      </c>
      <c r="AF223" s="2" t="inlineStr">
        <is>
          <t/>
        </is>
      </c>
      <c r="AG223" t="inlineStr">
        <is>
          <t>Iniciativa de la Unión Europea que tiene por objetivo abordar la disminución de los polinizadores en la UE.</t>
        </is>
      </c>
      <c r="AH223" s="2" t="inlineStr">
        <is>
          <t>tolmeldajaid käsitlev ELi algatus</t>
        </is>
      </c>
      <c r="AI223" s="2" t="inlineStr">
        <is>
          <t>3</t>
        </is>
      </c>
      <c r="AJ223" s="2" t="inlineStr">
        <is>
          <t/>
        </is>
      </c>
      <c r="AK223" t="inlineStr">
        <is>
          <t/>
        </is>
      </c>
      <c r="AL223" s="2" t="inlineStr">
        <is>
          <t>pölyttäjiä koskeva EU:n aloite</t>
        </is>
      </c>
      <c r="AM223" s="2" t="inlineStr">
        <is>
          <t>3</t>
        </is>
      </c>
      <c r="AN223" s="2" t="inlineStr">
        <is>
          <t/>
        </is>
      </c>
      <c r="AO223" t="inlineStr">
        <is>
          <t/>
        </is>
      </c>
      <c r="AP223" s="2" t="inlineStr">
        <is>
          <t>initiative européenne sur les pollinisateurs</t>
        </is>
      </c>
      <c r="AQ223" s="2" t="inlineStr">
        <is>
          <t>2</t>
        </is>
      </c>
      <c r="AR223" s="2" t="inlineStr">
        <is>
          <t/>
        </is>
      </c>
      <c r="AS223" t="inlineStr">
        <is>
          <t>programme visant à
lutter contre le déclin des pollinisateurs sauvages dans l’Union</t>
        </is>
      </c>
      <c r="AT223" t="inlineStr">
        <is>
          <t/>
        </is>
      </c>
      <c r="AU223" t="inlineStr">
        <is>
          <t/>
        </is>
      </c>
      <c r="AV223" t="inlineStr">
        <is>
          <t/>
        </is>
      </c>
      <c r="AW223" t="inlineStr">
        <is>
          <t/>
        </is>
      </c>
      <c r="AX223" s="2" t="inlineStr">
        <is>
          <t>inicijativa EU-a za oprašivače</t>
        </is>
      </c>
      <c r="AY223" s="2" t="inlineStr">
        <is>
          <t>3</t>
        </is>
      </c>
      <c r="AZ223" s="2" t="inlineStr">
        <is>
          <t/>
        </is>
      </c>
      <c r="BA223" t="inlineStr">
        <is>
          <t/>
        </is>
      </c>
      <c r="BB223" s="2" t="inlineStr">
        <is>
          <t>uniós kezdeményezés a beporzókról|
a beporzókról szóló uniós kezdeményezés</t>
        </is>
      </c>
      <c r="BC223" s="2" t="inlineStr">
        <is>
          <t>3|
3</t>
        </is>
      </c>
      <c r="BD223" s="2" t="inlineStr">
        <is>
          <t xml:space="preserve">|
</t>
        </is>
      </c>
      <c r="BE223" t="inlineStr">
        <is>
          <t/>
        </is>
      </c>
      <c r="BF223" s="2" t="inlineStr">
        <is>
          <t>iniziativa dell'UE a favore degli impollinatori</t>
        </is>
      </c>
      <c r="BG223" s="2" t="inlineStr">
        <is>
          <t>3</t>
        </is>
      </c>
      <c r="BH223" s="2" t="inlineStr">
        <is>
          <t/>
        </is>
      </c>
      <c r="BI223" t="inlineStr">
        <is>
          <t>iniziativa lanciata nel giugno del 2018 che mira ad intervenire sul declino
degli impollinatori selvatici nell'UE</t>
        </is>
      </c>
      <c r="BJ223" s="2" t="inlineStr">
        <is>
          <t>ES iniciatyva dėl apdulkintojų</t>
        </is>
      </c>
      <c r="BK223" s="2" t="inlineStr">
        <is>
          <t>3</t>
        </is>
      </c>
      <c r="BL223" s="2" t="inlineStr">
        <is>
          <t/>
        </is>
      </c>
      <c r="BM223" t="inlineStr">
        <is>
          <t>2018 m. birželio mėn. Komisijos pradėta iniciatyva, kuria siekiama spręsti laukinių apdulkintojų (bičių ir kt.) ES nykimo problemą: gerinti žinias, šalinti nykimo priežastis, įtraukti visuomenę ir kt.</t>
        </is>
      </c>
      <c r="BN223" s="2" t="inlineStr">
        <is>
          <t>ES Apputeksnētāju iniciatīva</t>
        </is>
      </c>
      <c r="BO223" s="2" t="inlineStr">
        <is>
          <t>3</t>
        </is>
      </c>
      <c r="BP223" s="2" t="inlineStr">
        <is>
          <t/>
        </is>
      </c>
      <c r="BQ223" t="inlineStr">
        <is>
          <t>iniciatīva, kuras mērķis ir novērst savvaļas apputeksnētāju skaita samazināšanos Eiropas Savienībā</t>
        </is>
      </c>
      <c r="BR223" s="2" t="inlineStr">
        <is>
          <t>Inizjattiva tal-UE dwar il-Pollinaturi</t>
        </is>
      </c>
      <c r="BS223" s="2" t="inlineStr">
        <is>
          <t>3</t>
        </is>
      </c>
      <c r="BT223" s="2" t="inlineStr">
        <is>
          <t/>
        </is>
      </c>
      <c r="BU223" t="inlineStr">
        <is>
          <t>programm li jinkludi objettivi strateġiċi u ġabra ta' azzjonijiet li l-UE u l-Istati Membri tagħha jeħtieġu jieħdu biex jindirizzaw in-nuqqas ta' pollinaturi fl-UE u jgħinu biex jippromwovu l-isforzi globali għall-konservazzjoni</t>
        </is>
      </c>
      <c r="BV223" s="2" t="inlineStr">
        <is>
          <t>EU-initiatief inzake bestuivers</t>
        </is>
      </c>
      <c r="BW223" s="2" t="inlineStr">
        <is>
          <t>3</t>
        </is>
      </c>
      <c r="BX223" s="2" t="inlineStr">
        <is>
          <t/>
        </is>
      </c>
      <c r="BY223" t="inlineStr">
        <is>
          <t/>
        </is>
      </c>
      <c r="BZ223" s="2" t="inlineStr">
        <is>
          <t>inicjatywa UE na rzecz owadów zapylających</t>
        </is>
      </c>
      <c r="CA223" s="2" t="inlineStr">
        <is>
          <t>3</t>
        </is>
      </c>
      <c r="CB223" s="2" t="inlineStr">
        <is>
          <t/>
        </is>
      </c>
      <c r="CC223" t="inlineStr">
        <is>
          <t>programu UE, którego cele i działania służą poszerzaniu wiedzy naukowej na temat spadku liczebności owadów zapylających, przeciwdziałaniu jego głównym znanym przyczynom i wzmocnieniu współpracy między wszystkimi zainteresowanymi podmiotami</t>
        </is>
      </c>
      <c r="CD223" s="2" t="inlineStr">
        <is>
          <t>iniciativa da UE relativa aos polinizadores</t>
        </is>
      </c>
      <c r="CE223" s="2" t="inlineStr">
        <is>
          <t>3</t>
        </is>
      </c>
      <c r="CF223" s="2" t="inlineStr">
        <is>
          <t/>
        </is>
      </c>
      <c r="CG223" t="inlineStr">
        <is>
          <t>iniciativa que visa alargar os conhecimentos científicos acerca do 
declínio dos insetos polinizadores, combater as principais causas 
conhecidas desse declínio e reforçar a colaboração entre todos os 
intervenientes</t>
        </is>
      </c>
      <c r="CH223" s="2" t="inlineStr">
        <is>
          <t>Inițiativa UE privind polenizatorii</t>
        </is>
      </c>
      <c r="CI223" s="2" t="inlineStr">
        <is>
          <t>3</t>
        </is>
      </c>
      <c r="CJ223" s="2" t="inlineStr">
        <is>
          <t/>
        </is>
      </c>
      <c r="CK223" t="inlineStr">
        <is>
          <t>inițiativă ce vizează îmbunătățirea cunoștințelor științifice cu privire la declinul 
insectelor polenizatoare, abordarea principalelor sale cauze cunoscute 
și consolidarea colaborării dintre toți actorii în cauză, cu un accent deosebit asupra polenizatorilor sălbatici</t>
        </is>
      </c>
      <c r="CL223" s="2" t="inlineStr">
        <is>
          <t>iniciatíva EÚ zameraná na opeľovače</t>
        </is>
      </c>
      <c r="CM223" s="2" t="inlineStr">
        <is>
          <t>2</t>
        </is>
      </c>
      <c r="CN223" s="2" t="inlineStr">
        <is>
          <t/>
        </is>
      </c>
      <c r="CO223" t="inlineStr">
        <is>
          <t>súbor strategických cieľov a opatrení, ktoré má prijať EÚ a jej 
členské štáty s cieľom reagovať na úbytok opeľovačov v EÚ a prispieť 
k celosvetovému úsiliu o ich ochranu</t>
        </is>
      </c>
      <c r="CP223" s="2" t="inlineStr">
        <is>
          <t>pobuda EU za opraševalce</t>
        </is>
      </c>
      <c r="CQ223" s="2" t="inlineStr">
        <is>
          <t>3</t>
        </is>
      </c>
      <c r="CR223" s="2" t="inlineStr">
        <is>
          <t/>
        </is>
      </c>
      <c r="CS223" t="inlineStr">
        <is>
          <t/>
        </is>
      </c>
      <c r="CT223" s="2" t="inlineStr">
        <is>
          <t>EU-initiativet för pollinerande insekter|
EU-initiativet om pollinatörer</t>
        </is>
      </c>
      <c r="CU223" s="2" t="inlineStr">
        <is>
          <t>2|
3</t>
        </is>
      </c>
      <c r="CV223" s="2" t="inlineStr">
        <is>
          <t xml:space="preserve">|
</t>
        </is>
      </c>
      <c r="CW223" t="inlineStr">
        <is>
          <t>Kommissionen lanserade EU-initiativet om pollinatörer [sic] den 1 juni 2018 som svar på Europaparlamentets och rådets uppmaning av att ta itu med det minskande antalet pollinerande insekter</t>
        </is>
      </c>
    </row>
    <row r="224">
      <c r="A224" s="1" t="str">
        <f>HYPERLINK("https://iate.europa.eu/entry/result/895036/all", "895036")</f>
        <v>895036</v>
      </c>
      <c r="B224" t="inlineStr">
        <is>
          <t>ENVIRONMENT;GEOGRAPHY</t>
        </is>
      </c>
      <c r="C224" t="inlineStr">
        <is>
          <t>ENVIRONMENT;GEOGRAPHY</t>
        </is>
      </c>
      <c r="D224" t="inlineStr">
        <is>
          <t>yes</t>
        </is>
      </c>
      <c r="E224" t="inlineStr">
        <is>
          <t/>
        </is>
      </c>
      <c r="F224" s="2" t="inlineStr">
        <is>
          <t>биогеографски регион</t>
        </is>
      </c>
      <c r="G224" s="2" t="inlineStr">
        <is>
          <t>3</t>
        </is>
      </c>
      <c r="H224" s="2" t="inlineStr">
        <is>
          <t/>
        </is>
      </c>
      <c r="I224" t="inlineStr">
        <is>
          <t>регион с относително еднородни екологични условия с общи характеристики</t>
        </is>
      </c>
      <c r="J224" s="2" t="inlineStr">
        <is>
          <t>biogeografická oblast</t>
        </is>
      </c>
      <c r="K224" s="2" t="inlineStr">
        <is>
          <t>3</t>
        </is>
      </c>
      <c r="L224" s="2" t="inlineStr">
        <is>
          <t/>
        </is>
      </c>
      <c r="M224" t="inlineStr">
        <is>
          <t>Základní kategorie regionální biogeografie, která vymezuje územní podjednotky podle výskytu různých živočišných nebo rostlinných taxonů se společnými rysy původu a historického vývoje jejich areálů.</t>
        </is>
      </c>
      <c r="N224" s="2" t="inlineStr">
        <is>
          <t>biogeografisk region|
biogeografiske områder</t>
        </is>
      </c>
      <c r="O224" s="2" t="inlineStr">
        <is>
          <t>4|
3</t>
        </is>
      </c>
      <c r="P224" s="2" t="inlineStr">
        <is>
          <t xml:space="preserve">|
</t>
        </is>
      </c>
      <c r="Q224" t="inlineStr">
        <is>
          <t>"Empire biogéographique (biogeographical region): subdivision biogéographique primordiale de la biosphère, correspondant à des sous-continents entiers. On distingue sept empires biogéographiques: le Paléarctique, l'Ethiopien, l'Indomalais, l'Australien (Notogéen), l'Océanien, le Néarctique et le Néotropical."</t>
        </is>
      </c>
      <c r="R224" s="2" t="inlineStr">
        <is>
          <t>biogeografische Region</t>
        </is>
      </c>
      <c r="S224" s="2" t="inlineStr">
        <is>
          <t>3</t>
        </is>
      </c>
      <c r="T224" s="2" t="inlineStr">
        <is>
          <t/>
        </is>
      </c>
      <c r="U224" t="inlineStr">
        <is>
          <t>Gebiet mit relativ homogenen ökologischen Bedingungen und Merkmalen</t>
        </is>
      </c>
      <c r="V224" s="2" t="inlineStr">
        <is>
          <t>βιογεωγραφική περιοχή</t>
        </is>
      </c>
      <c r="W224" s="2" t="inlineStr">
        <is>
          <t>3</t>
        </is>
      </c>
      <c r="X224" s="2" t="inlineStr">
        <is>
          <t/>
        </is>
      </c>
      <c r="Y224" t="inlineStr">
        <is>
          <t/>
        </is>
      </c>
      <c r="Z224" s="2" t="inlineStr">
        <is>
          <t>biogeographical region|
biogeographic region</t>
        </is>
      </c>
      <c r="AA224" s="2" t="inlineStr">
        <is>
          <t>3|
1</t>
        </is>
      </c>
      <c r="AB224" s="2" t="inlineStr">
        <is>
          <t xml:space="preserve">|
</t>
        </is>
      </c>
      <c r="AC224" t="inlineStr">
        <is>
          <t>broad-scale biogeographical unit recognised on the basis of distinct biotas, especially in terms of endemic and/or spatially clearly limited taxa and communities</t>
        </is>
      </c>
      <c r="AD224" s="2" t="inlineStr">
        <is>
          <t>región biogeográfica</t>
        </is>
      </c>
      <c r="AE224" s="2" t="inlineStr">
        <is>
          <t>3</t>
        </is>
      </c>
      <c r="AF224" s="2" t="inlineStr">
        <is>
          <t/>
        </is>
      </c>
      <c r="AG224" t="inlineStr">
        <is>
          <t/>
        </is>
      </c>
      <c r="AH224" s="2" t="inlineStr">
        <is>
          <t>biogeograafiline piirkond</t>
        </is>
      </c>
      <c r="AI224" s="2" t="inlineStr">
        <is>
          <t>3</t>
        </is>
      </c>
      <c r="AJ224" s="2" t="inlineStr">
        <is>
          <t/>
        </is>
      </c>
      <c r="AK224" t="inlineStr">
        <is>
          <t>geograafiline piirkond, mida iseloomustavad fauna ja floora koosseisu ja struktuuri tüüpilised tunnused</t>
        </is>
      </c>
      <c r="AL224" s="2" t="inlineStr">
        <is>
          <t>luonnonmaantieteellinen alue|
eliömaantieteelliset alueet</t>
        </is>
      </c>
      <c r="AM224" s="2" t="inlineStr">
        <is>
          <t>2|
3</t>
        </is>
      </c>
      <c r="AN224" s="2" t="inlineStr">
        <is>
          <t xml:space="preserve">|
</t>
        </is>
      </c>
      <c r="AO224" t="inlineStr">
        <is>
          <t>EU:n luonnonmaantieteellisia alueita ovat esim. alppivyöhyke, Atlantin vyöhyke, boreaalinen vyöhyke, mannervyöhyke, Makaronesian vyöhyke, Välimeren vyöhyke ja pannoninen vyöhyke.</t>
        </is>
      </c>
      <c r="AP224" s="2" t="inlineStr">
        <is>
          <t>région biogéographique</t>
        </is>
      </c>
      <c r="AQ224" s="2" t="inlineStr">
        <is>
          <t>3</t>
        </is>
      </c>
      <c r="AR224" s="2" t="inlineStr">
        <is>
          <t/>
        </is>
      </c>
      <c r="AS224" t="inlineStr">
        <is>
          <t>Zone de répartition des espèces animales et végétales ayant des caractéristiques similaires ou communes. Actuellement, on dénombre huit régions biogéographiques: alpine, atlantique, continentale, boréale, macaronésienne, méditerranéenne, de la mer Noire et pannonique.</t>
        </is>
      </c>
      <c r="AT224" s="2" t="inlineStr">
        <is>
          <t>réigiún bithgheografach</t>
        </is>
      </c>
      <c r="AU224" s="2" t="inlineStr">
        <is>
          <t>3</t>
        </is>
      </c>
      <c r="AV224" s="2" t="inlineStr">
        <is>
          <t/>
        </is>
      </c>
      <c r="AW224" t="inlineStr">
        <is>
          <t/>
        </is>
      </c>
      <c r="AX224" t="inlineStr">
        <is>
          <t/>
        </is>
      </c>
      <c r="AY224" t="inlineStr">
        <is>
          <t/>
        </is>
      </c>
      <c r="AZ224" t="inlineStr">
        <is>
          <t/>
        </is>
      </c>
      <c r="BA224" t="inlineStr">
        <is>
          <t/>
        </is>
      </c>
      <c r="BB224" s="2" t="inlineStr">
        <is>
          <t>bioföldrajzi régió|
biogeográfiai régió</t>
        </is>
      </c>
      <c r="BC224" s="2" t="inlineStr">
        <is>
          <t>3|
4</t>
        </is>
      </c>
      <c r="BD224" s="2" t="inlineStr">
        <is>
          <t>|
preferred</t>
        </is>
      </c>
      <c r="BE224" t="inlineStr">
        <is>
          <t/>
        </is>
      </c>
      <c r="BF224" s="2" t="inlineStr">
        <is>
          <t>regione biogeografica</t>
        </is>
      </c>
      <c r="BG224" s="2" t="inlineStr">
        <is>
          <t>3</t>
        </is>
      </c>
      <c r="BH224" s="2" t="inlineStr">
        <is>
          <t/>
        </is>
      </c>
      <c r="BI224" t="inlineStr">
        <is>
          <t>Termine coniato dai biogeografi per indicare una regione, a livello sub-continentale, con elementi di unificazione e identità legati agli organismi animali e vegetali e alle loro relazioni.</t>
        </is>
      </c>
      <c r="BJ224" s="2" t="inlineStr">
        <is>
          <t>biogeografinis regionas</t>
        </is>
      </c>
      <c r="BK224" s="2" t="inlineStr">
        <is>
          <t>3</t>
        </is>
      </c>
      <c r="BL224" s="2" t="inlineStr">
        <is>
          <t/>
        </is>
      </c>
      <c r="BM224" t="inlineStr">
        <is>
          <t>teritorija, kuria būdingos palyginti homogeniškos ekologinės sąlygos ir panašios charakteristikos</t>
        </is>
      </c>
      <c r="BN224" s="2" t="inlineStr">
        <is>
          <t>bioģeogrāfiskais reģions</t>
        </is>
      </c>
      <c r="BO224" s="2" t="inlineStr">
        <is>
          <t>3</t>
        </is>
      </c>
      <c r="BP224" s="2" t="inlineStr">
        <is>
          <t/>
        </is>
      </c>
      <c r="BQ224" t="inlineStr">
        <is>
          <t/>
        </is>
      </c>
      <c r="BR224" s="2" t="inlineStr">
        <is>
          <t>reġjun bijoġeografiku</t>
        </is>
      </c>
      <c r="BS224" s="2" t="inlineStr">
        <is>
          <t>3</t>
        </is>
      </c>
      <c r="BT224" s="2" t="inlineStr">
        <is>
          <t/>
        </is>
      </c>
      <c r="BU224" t="inlineStr">
        <is>
          <t/>
        </is>
      </c>
      <c r="BV224" s="2" t="inlineStr">
        <is>
          <t>biogeografische regio|
biogeografische gebieden</t>
        </is>
      </c>
      <c r="BW224" s="2" t="inlineStr">
        <is>
          <t>2|
3</t>
        </is>
      </c>
      <c r="BX224" s="2" t="inlineStr">
        <is>
          <t xml:space="preserve">|
</t>
        </is>
      </c>
      <c r="BY224" t="inlineStr">
        <is>
          <t>biogeografie is de leer van de verspreiding van de levende wezens over het aardoppervlak (van Dale). Een biogeografische regio in de context van de habitat- en vogelrichtlijn heeft een typische fauna en flora die kenmerkend is voor het gehele gebied. Voorlopige zijn er in de Unie zes biogeografische regio's: het Alpiene gebied, de Atlantische zone, de Boreale zone, de Continentale zone, Macaronesië en het Middellandse-Zeegebied.</t>
        </is>
      </c>
      <c r="BZ224" s="2" t="inlineStr">
        <is>
          <t>region biogeograficzny</t>
        </is>
      </c>
      <c r="CA224" s="2" t="inlineStr">
        <is>
          <t>3</t>
        </is>
      </c>
      <c r="CB224" s="2" t="inlineStr">
        <is>
          <t/>
        </is>
      </c>
      <c r="CC224" t="inlineStr">
        <is>
          <t/>
        </is>
      </c>
      <c r="CD224" s="2" t="inlineStr">
        <is>
          <t>região biogeográfica</t>
        </is>
      </c>
      <c r="CE224" s="2" t="inlineStr">
        <is>
          <t>3</t>
        </is>
      </c>
      <c r="CF224" s="2" t="inlineStr">
        <is>
          <t/>
        </is>
      </c>
      <c r="CG224" t="inlineStr">
        <is>
          <t>Denominação utilizada para regiões delimitadas da Terra que, devido a uma história geológica ou a condições climáticas comuns, apresentam uma flora ou fauna similares.</t>
        </is>
      </c>
      <c r="CH224" s="2" t="inlineStr">
        <is>
          <t>regiune biogeografică</t>
        </is>
      </c>
      <c r="CI224" s="2" t="inlineStr">
        <is>
          <t>3</t>
        </is>
      </c>
      <c r="CJ224" s="2" t="inlineStr">
        <is>
          <t/>
        </is>
      </c>
      <c r="CK224" t="inlineStr">
        <is>
          <t/>
        </is>
      </c>
      <c r="CL224" s="2" t="inlineStr">
        <is>
          <t>biogeografický región</t>
        </is>
      </c>
      <c r="CM224" s="2" t="inlineStr">
        <is>
          <t>3</t>
        </is>
      </c>
      <c r="CN224" s="2" t="inlineStr">
        <is>
          <t/>
        </is>
      </c>
      <c r="CO224" t="inlineStr">
        <is>
          <t>individuálna, vnútorne heterogénna jednotka biogeografického členenia krajiny na regionálnej úrovni</t>
        </is>
      </c>
      <c r="CP224" s="2" t="inlineStr">
        <is>
          <t>biogeografska regija</t>
        </is>
      </c>
      <c r="CQ224" s="2" t="inlineStr">
        <is>
          <t>3</t>
        </is>
      </c>
      <c r="CR224" s="2" t="inlineStr">
        <is>
          <t/>
        </is>
      </c>
      <c r="CS224" t="inlineStr">
        <is>
          <t>1) Območje, ki ga zaznamujejo živalske in rastlinske vrste, ki tam prebivajo. 2) Območje z relativno homogenimi ekološkimi razmerami s skupnimi značilnostmi.</t>
        </is>
      </c>
      <c r="CT224" s="2" t="inlineStr">
        <is>
          <t>biogeografisk region</t>
        </is>
      </c>
      <c r="CU224" s="2" t="inlineStr">
        <is>
          <t>3</t>
        </is>
      </c>
      <c r="CV224" s="2" t="inlineStr">
        <is>
          <t/>
        </is>
      </c>
      <c r="CW224" t="inlineStr">
        <is>
          <t>geografisk region med typiska egenskaper när det gäller sammansättning och struktur hos fauna och flora</t>
        </is>
      </c>
    </row>
    <row r="225">
      <c r="A225" s="1" t="str">
        <f>HYPERLINK("https://iate.europa.eu/entry/result/799614/all", "799614")</f>
        <v>799614</v>
      </c>
      <c r="B225" t="inlineStr">
        <is>
          <t>TRADE</t>
        </is>
      </c>
      <c r="C225" t="inlineStr">
        <is>
          <t>TRADE|trade policy|public contract</t>
        </is>
      </c>
      <c r="D225" t="inlineStr">
        <is>
          <t>yes</t>
        </is>
      </c>
      <c r="E225" t="inlineStr">
        <is>
          <t/>
        </is>
      </c>
      <c r="F225" s="2" t="inlineStr">
        <is>
          <t>обществена поръчка за услуги|
поръчка за услуги</t>
        </is>
      </c>
      <c r="G225" s="2" t="inlineStr">
        <is>
          <t>4|
3</t>
        </is>
      </c>
      <c r="H225" s="2" t="inlineStr">
        <is>
          <t xml:space="preserve">|
</t>
        </is>
      </c>
      <c r="I225" t="inlineStr">
        <is>
          <t>договор, чийто предмет е предоставянето на услуги, различни от предоставяните с обществените поръчки за строителство (&lt;a href="/entry/result/755253/all" id="ENTRY_TO_ENTRY_CONVERTER" target="_blank"&gt;IATE:755253&lt;/a&gt; )</t>
        </is>
      </c>
      <c r="J225" s="2" t="inlineStr">
        <is>
          <t>veřejná zakázka na služby</t>
        </is>
      </c>
      <c r="K225" s="2" t="inlineStr">
        <is>
          <t>3</t>
        </is>
      </c>
      <c r="L225" s="2" t="inlineStr">
        <is>
          <t/>
        </is>
      </c>
      <c r="M225" t="inlineStr">
        <is>
          <t>veřejná zakázka [ &lt;a href="/entry/result/794538/all" id="ENTRY_TO_ENTRY_CONVERTER" target="_blank"&gt;IATE:794538&lt;/a&gt; ], která není veřejnou zakázkou na dodávky nebo veřejnou zakázkou na stavební práce, jejímž předmětem jsou služby</t>
        </is>
      </c>
      <c r="N225" s="2" t="inlineStr">
        <is>
          <t>offentlig tjenesteydelseskontrakt|
tjenesteydelseskontrakt</t>
        </is>
      </c>
      <c r="O225" s="2" t="inlineStr">
        <is>
          <t>4|
4</t>
        </is>
      </c>
      <c r="P225" s="2" t="inlineStr">
        <is>
          <t xml:space="preserve">|
</t>
        </is>
      </c>
      <c r="Q225" t="inlineStr">
        <is>
          <t>offentlige kontrakter, der vedrører levering af tjenesteydelser, bortset fra de i nr. 6) nævnte</t>
        </is>
      </c>
      <c r="R225" s="2" t="inlineStr">
        <is>
          <t>öffentlicher Dienstleistungsauftrag</t>
        </is>
      </c>
      <c r="S225" s="2" t="inlineStr">
        <is>
          <t>3</t>
        </is>
      </c>
      <c r="T225" s="2" t="inlineStr">
        <is>
          <t/>
        </is>
      </c>
      <c r="U225" t="inlineStr">
        <is>
          <t>öffentlicher Auftrag &lt;a href="/entry/result/794538/all" id="ENTRY_TO_ENTRY_CONVERTER" target="_blank"&gt;IATE:794538&lt;/a&gt; über die Erbringung von Dienstleistungen, bei denen es sich nicht um öffentliche Bauaufträge &lt;a href="/entry/result/755253/all" id="ENTRY_TO_ENTRY_CONVERTER" target="_blank"&gt;IATE:755253&lt;/a&gt; handelt</t>
        </is>
      </c>
      <c r="V225" s="2" t="inlineStr">
        <is>
          <t>δημόσια σύμβαση υπηρεσιών</t>
        </is>
      </c>
      <c r="W225" s="2" t="inlineStr">
        <is>
          <t>3</t>
        </is>
      </c>
      <c r="X225" s="2" t="inlineStr">
        <is>
          <t/>
        </is>
      </c>
      <c r="Y225" t="inlineStr">
        <is>
          <t>δημόσιες συμβάσεις [ &lt;a href="/entry/result/794538/all" id="ENTRY_TO_ENTRY_CONVERTER" target="_blank"&gt;IATE:794538&lt;/a&gt; ], πλην των δημόσιων συμβάσεων έργων ή προμηθειών, που έχουν ως αντικείμενο την παροχή υπηρεσιών</t>
        </is>
      </c>
      <c r="Z225" s="2" t="inlineStr">
        <is>
          <t>public service contract|
service contract|
services contract|
contract for services</t>
        </is>
      </c>
      <c r="AA225" s="2" t="inlineStr">
        <is>
          <t>3|
3|
3|
1</t>
        </is>
      </c>
      <c r="AB225" s="2" t="inlineStr">
        <is>
          <t xml:space="preserve">|
|
|
</t>
        </is>
      </c>
      <c r="AC225" t="inlineStr">
        <is>
          <t>public contract [ &lt;a href="https://iate.europa.eu/entry/result/794538/all" target="_blank"&gt;794538&lt;/a&gt; ] having as its object the provision of services other than those under public works contracts</t>
        </is>
      </c>
      <c r="AD225" s="2" t="inlineStr">
        <is>
          <t>contrato público de servicios</t>
        </is>
      </c>
      <c r="AE225" s="2" t="inlineStr">
        <is>
          <t>4</t>
        </is>
      </c>
      <c r="AF225" s="2" t="inlineStr">
        <is>
          <t/>
        </is>
      </c>
      <c r="AG225" t="inlineStr">
        <is>
          <t>1) Contrato público ( &lt;a href="/entry/result/794538/all" id="ENTRY_TO_ENTRY_CONVERTER" target="_blank"&gt;IATE:794538&lt;/a&gt; ) cuyo objeto es la prestación de servicios distintos de los correspondientes a un contrato público de obras ( &lt;a href="/entry/result/755253/all" id="ENTRY_TO_ENTRY_CONVERTER" target="_blank"&gt;IATE:755253&lt;/a&gt; ).
&lt;br&gt;2) Contrato público cuyo objeto son prestaciones de hacer consistentes en el desarrollo de una actividad o dirigidas a la obtención de un resultado distinto de una obra o un suministro.</t>
        </is>
      </c>
      <c r="AH225" s="2" t="inlineStr">
        <is>
          <t>teenuste riigihankeleping|
teenuste hankeleping</t>
        </is>
      </c>
      <c r="AI225" s="2" t="inlineStr">
        <is>
          <t>3|
3</t>
        </is>
      </c>
      <c r="AJ225" s="2" t="inlineStr">
        <is>
          <t xml:space="preserve">|
</t>
        </is>
      </c>
      <c r="AK225" t="inlineStr">
        <is>
          <t>&lt;i&gt;riigihankeleping&lt;/i&gt; [ &lt;a href="/entry/result/794538/all" id="ENTRY_TO_ENTRY_CONVERTER" target="_blank"&gt;IATE:794538&lt;/a&gt; ], mille esemeks on teenuste osutamine , välja arvatud 
&lt;i&gt;ehitustööde riigihankeleping&lt;/i&gt; [ &lt;a href="/entry/result/755253/all" id="ENTRY_TO_ENTRY_CONVERTER" target="_blank"&gt;IATE:755253&lt;/a&gt; ]</t>
        </is>
      </c>
      <c r="AL225" s="2" t="inlineStr">
        <is>
          <t>palveluhankintasopimus|
julkista palveluhankintaa koskeva sopimus</t>
        </is>
      </c>
      <c r="AM225" s="2" t="inlineStr">
        <is>
          <t>3|
3</t>
        </is>
      </c>
      <c r="AN225" s="2" t="inlineStr">
        <is>
          <t xml:space="preserve">preferred|
</t>
        </is>
      </c>
      <c r="AO225" t="inlineStr">
        <is>
          <t>muu kuin julkista rakennusurakkaa tai julkista tavarahankintaa koskeva sopimus, jonka kohteena on palvelujen suorittaminen</t>
        </is>
      </c>
      <c r="AP225" s="2" t="inlineStr">
        <is>
          <t>marché public de services|
marché de services</t>
        </is>
      </c>
      <c r="AQ225" s="2" t="inlineStr">
        <is>
          <t>3|
3</t>
        </is>
      </c>
      <c r="AR225" s="2" t="inlineStr">
        <is>
          <t xml:space="preserve">|
</t>
        </is>
      </c>
      <c r="AS225" t="inlineStr">
        <is>
          <t>marché public [ &lt;a href="/entry/result/794538/all" id="ENTRY_TO_ENTRY_CONVERTER" target="_blank"&gt;IATE:794538&lt;/a&gt; ] portant sur la prestation de services différents de ceux qui font l'objet des marchés publics de travaux [ &lt;a href="/entry/result/755253/all" id="ENTRY_TO_ENTRY_CONVERTER" target="_blank"&gt;IATE:755253&lt;/a&gt; ]</t>
        </is>
      </c>
      <c r="AT225" s="2" t="inlineStr">
        <is>
          <t>conradh seirbhíse poiblí|
conradh seirbhíse</t>
        </is>
      </c>
      <c r="AU225" s="2" t="inlineStr">
        <is>
          <t>3|
3</t>
        </is>
      </c>
      <c r="AV225" s="2" t="inlineStr">
        <is>
          <t xml:space="preserve">|
</t>
        </is>
      </c>
      <c r="AW225" t="inlineStr">
        <is>
          <t/>
        </is>
      </c>
      <c r="AX225" s="2" t="inlineStr">
        <is>
          <t>ugovor o javnoj nabavi usluga</t>
        </is>
      </c>
      <c r="AY225" s="2" t="inlineStr">
        <is>
          <t>3</t>
        </is>
      </c>
      <c r="AZ225" s="2" t="inlineStr">
        <is>
          <t/>
        </is>
      </c>
      <c r="BA225" t="inlineStr">
        <is>
          <t>ugovori o javnoj nabavi čiji je predmet pružanje usluga osim onih čiji je predmet kupnja, leasing, najam ili kupnja na otplatu sa ili bez mogućnosti kupnje robe</t>
        </is>
      </c>
      <c r="BB225" s="2" t="inlineStr">
        <is>
          <t>szolgáltatásnyújtásra irányuló közbeszerzési szerződés|
szolgáltatások nyújtására irányuló szerződés|
szolgáltatási szerződés</t>
        </is>
      </c>
      <c r="BC225" s="2" t="inlineStr">
        <is>
          <t>4|
4|
4</t>
        </is>
      </c>
      <c r="BD225" s="2" t="inlineStr">
        <is>
          <t xml:space="preserve">|
|
</t>
        </is>
      </c>
      <c r="BE225" t="inlineStr">
        <is>
          <t>az építési beruházásra irányulótól eltérő közbeszerzési szerződés [ &lt;a href="/entry/result/794538/all" id="ENTRY_TO_ENTRY_CONVERTER" target="_blank"&gt;IATE:794538&lt;/a&gt; ], amelynek tárgya szolgáltatások nyújtása</t>
        </is>
      </c>
      <c r="BF225" s="2" t="inlineStr">
        <is>
          <t>appalto pubblico di servizi|
appalto di servizi|
contratto di servizi|
contratto di servizio</t>
        </is>
      </c>
      <c r="BG225" s="2" t="inlineStr">
        <is>
          <t>4|
4|
3|
2</t>
        </is>
      </c>
      <c r="BH225" s="2" t="inlineStr">
        <is>
          <t xml:space="preserve">|
|
|
</t>
        </is>
      </c>
      <c r="BI225" t="inlineStr">
        <is>
          <t>appalto pubblico [ &lt;a href="/entry/result/794538/all" id="ENTRY_TO_ENTRY_CONVERTER" target="_blank"&gt;IATE:794538&lt;/a&gt; ] avente per oggetto la prestazione di servizi diversi da quelli forniti da un appalto pubblico di lavori [ &lt;a href="/entry/result/755253/all" id="ENTRY_TO_ENTRY_CONVERTER" target="_blank"&gt;IATE:755253&lt;/a&gt; ]</t>
        </is>
      </c>
      <c r="BJ225" s="2" t="inlineStr">
        <is>
          <t>paslaugų viešojo pirkimo sutartis|
viešojo paslaugų pirkimo sutartis|
paslaugų sutartis</t>
        </is>
      </c>
      <c r="BK225" s="2" t="inlineStr">
        <is>
          <t>3|
3|
3</t>
        </is>
      </c>
      <c r="BL225" s="2" t="inlineStr">
        <is>
          <t xml:space="preserve">preferred|
|
</t>
        </is>
      </c>
      <c r="BM225" t="inlineStr">
        <is>
          <t>viešojo pirkimo sutartis, kurios objektas – paslaugų teikimas</t>
        </is>
      </c>
      <c r="BN225" s="2" t="inlineStr">
        <is>
          <t>publisks pakalpojumu līgums|
pakalpojumu līgums</t>
        </is>
      </c>
      <c r="BO225" s="2" t="inlineStr">
        <is>
          <t>3|
3</t>
        </is>
      </c>
      <c r="BP225" s="2" t="inlineStr">
        <is>
          <t xml:space="preserve">|
</t>
        </is>
      </c>
      <c r="BQ225" t="inlineStr">
        <is>
          <t>publisks līgums [ &lt;a href="/entry/result/794538/all" id="ENTRY_TO_ENTRY_CONVERTER" target="_blank"&gt;IATE:794538&lt;/a&gt; ], kura priekšmets ir pakalpojumu sniegšana, izņemot būvdarbu pakalpojumus</t>
        </is>
      </c>
      <c r="BR225" s="2" t="inlineStr">
        <is>
          <t>kuntratt ta' servizz|
kuntratt pubbliku għal servizzi|
kuntratt pubbliku ta' servizz</t>
        </is>
      </c>
      <c r="BS225" s="2" t="inlineStr">
        <is>
          <t>3|
3|
4</t>
        </is>
      </c>
      <c r="BT225" s="2" t="inlineStr">
        <is>
          <t xml:space="preserve">|
|
</t>
        </is>
      </c>
      <c r="BU225" t="inlineStr">
        <is>
          <t>kuntratt pubbliku [ &lt;a href="/entry/result/794538/all" id="ENTRY_TO_ENTRY_CONVERTER" target="_blank"&gt;IATE:794538&lt;/a&gt; ], għajr kuntratt pubbliku għal xogħlijiet u kuntratt pubbliku għal provvisti</t>
        </is>
      </c>
      <c r="BV225" s="2" t="inlineStr">
        <is>
          <t>overheidsopdracht voor diensten|
opdracht voor diensten</t>
        </is>
      </c>
      <c r="BW225" s="2" t="inlineStr">
        <is>
          <t>3|
3</t>
        </is>
      </c>
      <c r="BX225" s="2" t="inlineStr">
        <is>
          <t xml:space="preserve">|
</t>
        </is>
      </c>
      <c r="BY225" t="inlineStr">
        <is>
          <t>overheidsopdracht die betrekking heeft op het verlenen van andere diensten dan die bedoeld in punt 6 van artikel 2 van Richtlijn 2014/24/EU</t>
        </is>
      </c>
      <c r="BZ225" s="2" t="inlineStr">
        <is>
          <t>zamówienie publiczne na usługi|
zamówienie na usługi</t>
        </is>
      </c>
      <c r="CA225" s="2" t="inlineStr">
        <is>
          <t>3|
3</t>
        </is>
      </c>
      <c r="CB225" s="2" t="inlineStr">
        <is>
          <t xml:space="preserve">|
</t>
        </is>
      </c>
      <c r="CC225" t="inlineStr">
        <is>
          <t>zamówienia publiczne, inne niż zamówienia na roboty budowlane lub dostawy, których przedmiotem jest świadczenie usług.</t>
        </is>
      </c>
      <c r="CD225" s="2" t="inlineStr">
        <is>
          <t>contrato público de serviços|
contrato de serviços</t>
        </is>
      </c>
      <c r="CE225" s="2" t="inlineStr">
        <is>
          <t>3|
3</t>
        </is>
      </c>
      <c r="CF225" s="2" t="inlineStr">
        <is>
          <t xml:space="preserve">|
</t>
        </is>
      </c>
      <c r="CG225" t="inlineStr">
        <is>
          <t>Contrato público que tem por objeto a prestação de serviços distintos dos prestados ao abrigo dos contratos de empreitada de obras públicas.</t>
        </is>
      </c>
      <c r="CH225" s="2" t="inlineStr">
        <is>
          <t>contract de servicii|
contract de achiziție publică de servicii|
contract de achiziție de servicii|
contract de prestare de servicii</t>
        </is>
      </c>
      <c r="CI225" s="2" t="inlineStr">
        <is>
          <t>3|
3|
3|
3</t>
        </is>
      </c>
      <c r="CJ225" s="2" t="inlineStr">
        <is>
          <t xml:space="preserve">|
|
|
</t>
        </is>
      </c>
      <c r="CK225" t="inlineStr">
        <is>
          <t>contract de achiziție publică [ &lt;a href="/entry/result/794538/all" id="ENTRY_TO_ENTRY_CONVERTER" target="_blank"&gt;IATE:794538&lt;/a&gt; ] care are ca obiect prestarea de servicii, altele decât cele care fac obiectul contractului de achiziții publice de lucrări [ &lt;a href="/entry/result/755253/all" id="ENTRY_TO_ENTRY_CONVERTER" target="_blank"&gt;IATE:755253&lt;/a&gt; ]</t>
        </is>
      </c>
      <c r="CL225" s="2" t="inlineStr">
        <is>
          <t>zákazka na poskytnutie služby|
zákazka na poskytnutie služieb|
verejná zákazka na poskytnutie služby|
zmluva o poskytnutí služby|
zmluva o poskytovaní služieb</t>
        </is>
      </c>
      <c r="CM225" s="2" t="inlineStr">
        <is>
          <t>3|
3|
3|
3|
3</t>
        </is>
      </c>
      <c r="CN225" s="2" t="inlineStr">
        <is>
          <t xml:space="preserve">|
|
|
|
</t>
        </is>
      </c>
      <c r="CO225" t="inlineStr">
        <is>
          <t>zákazka vzťahujúca sa na všetky služby v oblasti intelektuálnej činnosti a inej než intelektuálnej činnosti, s výnimkou tých, ktoré sú predmetom zákazky na dodanie tovaru, zákazky na uskutočnenie stavebných prác a zákazky na nehnuteľnosti</t>
        </is>
      </c>
      <c r="CP225" s="2" t="inlineStr">
        <is>
          <t>javno naročilo storitev|
naročilo storitev|
pogodba o storitvah</t>
        </is>
      </c>
      <c r="CQ225" s="2" t="inlineStr">
        <is>
          <t>3|
3|
3</t>
        </is>
      </c>
      <c r="CR225" s="2" t="inlineStr">
        <is>
          <t xml:space="preserve">|
|
</t>
        </is>
      </c>
      <c r="CS225" t="inlineStr">
        <is>
          <t/>
        </is>
      </c>
      <c r="CT225" s="2" t="inlineStr">
        <is>
          <t>offentligt tjänstekontrakt|
tjänstekontrakt|
tjänsteavtal</t>
        </is>
      </c>
      <c r="CU225" s="2" t="inlineStr">
        <is>
          <t>3|
3|
3</t>
        </is>
      </c>
      <c r="CV225" s="2" t="inlineStr">
        <is>
          <t xml:space="preserve">|
|
</t>
        </is>
      </c>
      <c r="CW225" t="inlineStr">
        <is>
          <t>offentligt kontrakt som avser tillhandahållandet av andra tjänster än utförande eller projektering och utförande av byggentreprenader eller realisering av byggnadsverk</t>
        </is>
      </c>
    </row>
    <row r="226">
      <c r="A226" s="1" t="str">
        <f>HYPERLINK("https://iate.europa.eu/entry/result/2230267/all", "2230267")</f>
        <v>2230267</v>
      </c>
      <c r="B226" t="inlineStr">
        <is>
          <t>ENVIRONMENT</t>
        </is>
      </c>
      <c r="C226" t="inlineStr">
        <is>
          <t>ENVIRONMENT|environmental policy|climate change policy|emission trading|EU Emissions Trading Scheme;ENVIRONMENT|environmental policy|climate change policy;ENVIRONMENT|deterioration of the environment|nuisance|pollutant|atmospheric pollutant|greenhouse gas</t>
        </is>
      </c>
      <c r="D226" t="inlineStr">
        <is>
          <t>yes</t>
        </is>
      </c>
      <c r="E226" t="inlineStr">
        <is>
          <t/>
        </is>
      </c>
      <c r="F226" s="2" t="inlineStr">
        <is>
          <t>въглеродно депо|
въглероден резервоар</t>
        </is>
      </c>
      <c r="G226" s="2" t="inlineStr">
        <is>
          <t>3|
3</t>
        </is>
      </c>
      <c r="H226" s="2" t="inlineStr">
        <is>
          <t xml:space="preserve">|
</t>
        </is>
      </c>
      <c r="I226" t="inlineStr">
        <is>
          <t>част или цялостна биогеохимична даденост или система, в която се натрупва въглерод, въглеродосъдържащ прекурсор на парников газ или въглеродосъдържащ парников газ</t>
        </is>
      </c>
      <c r="J226" s="2" t="inlineStr">
        <is>
          <t>zásobník uhlíku|
rezervoár uhlíku|
úložiště uhlíku</t>
        </is>
      </c>
      <c r="K226" s="2" t="inlineStr">
        <is>
          <t>3|
3|
2</t>
        </is>
      </c>
      <c r="L226" s="2" t="inlineStr">
        <is>
          <t xml:space="preserve">|
|
</t>
        </is>
      </c>
      <c r="M226" t="inlineStr">
        <is>
          <t>celek nebo část biogeochemického útvaru nebo systému, v němž se ukládá uhlík, jakýkoli prekurzor skleníkového plynu obsahující uhlík nebo jakýkoli skleníkový plyn obsahující uhlík</t>
        </is>
      </c>
      <c r="N226" s="2" t="inlineStr">
        <is>
          <t>kulstofpulje|
kulstofreservoir|
reservoir</t>
        </is>
      </c>
      <c r="O226" s="2" t="inlineStr">
        <is>
          <t>3|
3|
3</t>
        </is>
      </c>
      <c r="P226" s="2" t="inlineStr">
        <is>
          <t xml:space="preserve">preferred|
|
</t>
        </is>
      </c>
      <c r="Q226" t="inlineStr">
        <is>
          <t>et helt eller en del af et biogeokemisk element eller system, hvori kulstof, ethvert forstadie til en drivhusgas indeholdende kulstof eller enhver drivhusgas indeholdende kulstof er oplagret</t>
        </is>
      </c>
      <c r="R226" s="2" t="inlineStr">
        <is>
          <t>Kohlenstoffspeicher|
Kohlenstoffreservoir</t>
        </is>
      </c>
      <c r="S226" s="2" t="inlineStr">
        <is>
          <t>3|
3</t>
        </is>
      </c>
      <c r="T226" s="2" t="inlineStr">
        <is>
          <t xml:space="preserve">|
</t>
        </is>
      </c>
      <c r="U226" t="inlineStr">
        <is>
          <t>Komponente des Klimasystems (nicht die Atmosphäre) mit
der Fähigkeit zur Speicherung, Ansammlung oder Freigabe von Kohlenstoff</t>
        </is>
      </c>
      <c r="V226" s="2" t="inlineStr">
        <is>
          <t>δεξαμενή άνθρακα</t>
        </is>
      </c>
      <c r="W226" s="2" t="inlineStr">
        <is>
          <t>3</t>
        </is>
      </c>
      <c r="X226" s="2" t="inlineStr">
        <is>
          <t/>
        </is>
      </c>
      <c r="Y226" t="inlineStr">
        <is>
          <t>το σύνολο ή μέρος βιογεωχημικού στοιχείου ή συστήματος που βρίσκεται στην επικράτεια κράτους μέλους και εντός του οποίου αποθηκεύεται άνθρακας, κάθε πρόδρομη ουσία αερίου θερμοκηπίου που περιέχει άνθρακα ή κάθε αέριο θερμοκηπίου που περιέχει άνθρακα</t>
        </is>
      </c>
      <c r="Z226" s="2" t="inlineStr">
        <is>
          <t>carbon pool|
carbon reservoir|
reservoir</t>
        </is>
      </c>
      <c r="AA226" s="2" t="inlineStr">
        <is>
          <t>3|
3|
3</t>
        </is>
      </c>
      <c r="AB226" s="2" t="inlineStr">
        <is>
          <t xml:space="preserve">|
|
</t>
        </is>
      </c>
      <c r="AC226" t="inlineStr">
        <is>
          <t>component of the climate system, other than the atmosphere, which has the capacity to store, accumulate or release carbon</t>
        </is>
      </c>
      <c r="AD226" s="2" t="inlineStr">
        <is>
          <t>almacén de carbono|
depósito de carbono</t>
        </is>
      </c>
      <c r="AE226" s="2" t="inlineStr">
        <is>
          <t>3|
3</t>
        </is>
      </c>
      <c r="AF226" s="2" t="inlineStr">
        <is>
          <t xml:space="preserve">|
</t>
        </is>
      </c>
      <c r="AG226" t="inlineStr">
        <is>
          <t>Totalidad o parte de una entidad o sistema biogeoquímico situado en el territorio de un Estado miembro en el que se almacene carbono o cualquier precursor de gases de efecto invernadero o gas de efecto invernadero que contenga carbono.</t>
        </is>
      </c>
      <c r="AH226" s="2" t="inlineStr">
        <is>
          <t>süsiniku reservuaar|
süsiniku talletaja</t>
        </is>
      </c>
      <c r="AI226" s="2" t="inlineStr">
        <is>
          <t>2|
3</t>
        </is>
      </c>
      <c r="AJ226" s="2" t="inlineStr">
        <is>
          <t xml:space="preserve">|
</t>
        </is>
      </c>
      <c r="AK226" t="inlineStr">
        <is>
          <t>kliimasüsteemi komponent, mis võib talletada, säilitada või vabastada süsinikku</t>
        </is>
      </c>
      <c r="AL226" s="2" t="inlineStr">
        <is>
          <t>hiilivarasto|
varasto</t>
        </is>
      </c>
      <c r="AM226" s="2" t="inlineStr">
        <is>
          <t>3|
2</t>
        </is>
      </c>
      <c r="AN226" s="2" t="inlineStr">
        <is>
          <t xml:space="preserve">|
</t>
        </is>
      </c>
      <c r="AO226" t="inlineStr">
        <is>
          <t>jonkin jäsenvaltion alueella oleva sellainen biogeokemiallinen ilmiö tai järjestelmä taikka näiden osa, johon varastoituu hiiltä, hiiltä sisältävän kasvihuonekaasun esiastetta tai hiiltä sisältävää kasvihuonekaasua</t>
        </is>
      </c>
      <c r="AP226" s="2" t="inlineStr">
        <is>
          <t>réservoir de carbone|
bassin de carbone|
réserve de carbone</t>
        </is>
      </c>
      <c r="AQ226" s="2" t="inlineStr">
        <is>
          <t>3|
3|
2</t>
        </is>
      </c>
      <c r="AR226" s="2" t="inlineStr">
        <is>
          <t xml:space="preserve">|
|
</t>
        </is>
      </c>
      <c r="AS226" t="inlineStr">
        <is>
          <t>composant du système climatique, autre que l'atmosphère, capable de stocker, accumuler ou émettre du carbone</t>
        </is>
      </c>
      <c r="AT226" s="2" t="inlineStr">
        <is>
          <t>taiscumar carbóin</t>
        </is>
      </c>
      <c r="AU226" s="2" t="inlineStr">
        <is>
          <t>3</t>
        </is>
      </c>
      <c r="AV226" s="2" t="inlineStr">
        <is>
          <t/>
        </is>
      </c>
      <c r="AW226" t="inlineStr">
        <is>
          <t/>
        </is>
      </c>
      <c r="AX226" s="2" t="inlineStr">
        <is>
          <t>spremnik ugljika</t>
        </is>
      </c>
      <c r="AY226" s="2" t="inlineStr">
        <is>
          <t>3</t>
        </is>
      </c>
      <c r="AZ226" s="2" t="inlineStr">
        <is>
          <t/>
        </is>
      </c>
      <c r="BA226" t="inlineStr">
        <is>
          <t/>
        </is>
      </c>
      <c r="BB226" s="2" t="inlineStr">
        <is>
          <t>széntároló</t>
        </is>
      </c>
      <c r="BC226" s="2" t="inlineStr">
        <is>
          <t>3</t>
        </is>
      </c>
      <c r="BD226" s="2" t="inlineStr">
        <is>
          <t/>
        </is>
      </c>
      <c r="BE226" t="inlineStr">
        <is>
          <t>olyan biogeokémiai képződmény vagy rendszer egésze vagy része valamely tagállam területén, amely szenet, szenet tartalmazó üvegházhatású gáz előanyagát, vagy szenet tartalmazó bármely üvegházhatású gázt tárol</t>
        </is>
      </c>
      <c r="BF226" s="2" t="inlineStr">
        <is>
          <t>comparto di carbonio|
serbatoio di carbonio</t>
        </is>
      </c>
      <c r="BG226" s="2" t="inlineStr">
        <is>
          <t>3|
3</t>
        </is>
      </c>
      <c r="BH226" s="2" t="inlineStr">
        <is>
          <t xml:space="preserve">|
</t>
        </is>
      </c>
      <c r="BI226" t="inlineStr">
        <is>
          <t>componente del sistema climatico, diverso dall'atmosfera, che ha la capacità di immagazzinare, accumulare o rilasciare carbonio</t>
        </is>
      </c>
      <c r="BJ226" s="2" t="inlineStr">
        <is>
          <t>anglies kaupiklis|
kaupiklis|
organinės anglies kaupiklis</t>
        </is>
      </c>
      <c r="BK226" s="2" t="inlineStr">
        <is>
          <t>3|
3|
2</t>
        </is>
      </c>
      <c r="BL226" s="2" t="inlineStr">
        <is>
          <t xml:space="preserve">|
|
</t>
        </is>
      </c>
      <c r="BM226" t="inlineStr">
        <is>
          <t>klimato sistemos komponentas ar grupė komponentų, kuriuose kaupiasi šiltnamio efektą sukeliančios dujos ar jų pirmtakai</t>
        </is>
      </c>
      <c r="BN226" s="2" t="inlineStr">
        <is>
          <t>oglekļa krātuve</t>
        </is>
      </c>
      <c r="BO226" s="2" t="inlineStr">
        <is>
          <t>3</t>
        </is>
      </c>
      <c r="BP226" s="2" t="inlineStr">
        <is>
          <t/>
        </is>
      </c>
      <c r="BQ226" t="inlineStr">
        <is>
          <t>bioģeoķīmisks veidojums vai sistēma kopumā vai to daļa, kurā ir uzkrāts ogleklis, jebkāds oglekli saturošas siltumnīcefekta gāzes prekursors vai jebkāda oglekli saturoša siltumnīcefekta gāze</t>
        </is>
      </c>
      <c r="BR226" s="2" t="inlineStr">
        <is>
          <t>raggruppament tal-karbonju|
riżerva ta' karbonju|
riżerva</t>
        </is>
      </c>
      <c r="BS226" s="2" t="inlineStr">
        <is>
          <t>3|
2|
2</t>
        </is>
      </c>
      <c r="BT226" s="2" t="inlineStr">
        <is>
          <t xml:space="preserve">|
|
</t>
        </is>
      </c>
      <c r="BU226" t="inlineStr">
        <is>
          <t>komponent tas-sistema tal-klima, minbarra l-atmosfera, li għandu l-kapaċità li jaħżen, jakkumula jew jirrilaxxa l-karbonju</t>
        </is>
      </c>
      <c r="BV226" s="2" t="inlineStr">
        <is>
          <t>koolstofreservoir|
reservoir</t>
        </is>
      </c>
      <c r="BW226" s="2" t="inlineStr">
        <is>
          <t>3|
3</t>
        </is>
      </c>
      <c r="BX226" s="2" t="inlineStr">
        <is>
          <t xml:space="preserve">|
</t>
        </is>
      </c>
      <c r="BY226" t="inlineStr">
        <is>
          <t>ecologisch systeem dat over het vermogen beschikt om spontaan grote hoeveelheden koolstof te absorberen en vast te leggen, of vrij te geven</t>
        </is>
      </c>
      <c r="BZ226" s="2" t="inlineStr">
        <is>
          <t>rezerwuar węgla|
rezerwuar</t>
        </is>
      </c>
      <c r="CA226" s="2" t="inlineStr">
        <is>
          <t>3|
3</t>
        </is>
      </c>
      <c r="CB226" s="2" t="inlineStr">
        <is>
          <t xml:space="preserve">|
</t>
        </is>
      </c>
      <c r="CC226" t="inlineStr">
        <is>
          <t>&lt;p&gt;1) element systemu klimatycznego, inny niż atmosfera, mający zdolność do przechowywania, gromadzenia lub uwalniania węgla&lt;/p&gt;&lt;p&gt;2) całość lub część cechy lub systemu geochemicznego na terytorium państwa członkowskiego, w którym przechowywane są związki węgla, dowolny prekursor gazu cieplarnianego zawierający węgiel lub dowolny gaz cieplarniany zawierający węgiel&lt;/p&gt;</t>
        </is>
      </c>
      <c r="CD226" s="2" t="inlineStr">
        <is>
          <t>reservatório de carbono|
reservatório</t>
        </is>
      </c>
      <c r="CE226" s="2" t="inlineStr">
        <is>
          <t>3|
3</t>
        </is>
      </c>
      <c r="CF226" s="2" t="inlineStr">
        <is>
          <t xml:space="preserve">|
</t>
        </is>
      </c>
      <c r="CG226" t="inlineStr">
        <is>
          <t>Componente do sistema climático, que não a atmosfera, capaz de armazenar, acumular ou libertar carbono.</t>
        </is>
      </c>
      <c r="CH226" s="2" t="inlineStr">
        <is>
          <t>rezervor de carbon</t>
        </is>
      </c>
      <c r="CI226" s="2" t="inlineStr">
        <is>
          <t>3</t>
        </is>
      </c>
      <c r="CJ226" s="2" t="inlineStr">
        <is>
          <t/>
        </is>
      </c>
      <c r="CK226" t="inlineStr">
        <is>
          <t>componentă a sistemului climatic, alta decât
atmosfera, care are capacitatea de a stoca, acumula sau elibera carbon, orice
precursor al unui gaz cu efect de seră care conține carbon sau orice gaz cu
efect de seră care conține carbon</t>
        </is>
      </c>
      <c r="CL226" s="2" t="inlineStr">
        <is>
          <t>úložisko uhlíka|
zásobáreň uhlíka|
rezervoár uhlíka</t>
        </is>
      </c>
      <c r="CM226" s="2" t="inlineStr">
        <is>
          <t>3|
3|
3</t>
        </is>
      </c>
      <c r="CN226" s="2" t="inlineStr">
        <is>
          <t xml:space="preserve">|
|
</t>
        </is>
      </c>
      <c r="CO226" t="inlineStr">
        <is>
          <t>zložka klimatického systému, iná ako atmosféra, ktorá absorbuje alebo viaže atmosférický uhlík, napríklad les alebo oceán</t>
        </is>
      </c>
      <c r="CP226" s="2" t="inlineStr">
        <is>
          <t>skladišče ogljika</t>
        </is>
      </c>
      <c r="CQ226" s="2" t="inlineStr">
        <is>
          <t>3</t>
        </is>
      </c>
      <c r="CR226" s="2" t="inlineStr">
        <is>
          <t/>
        </is>
      </c>
      <c r="CS226" t="inlineStr">
        <is>
          <t>&lt;div&gt;celota ali del biogeokemične strukture ali sistema na ozemlju države članice, v katerem je shranjen ogljik, kateri koli predhodnik toplogrednega plina, ki vsebuje ogljik, ali kateri koli toplogredni plin, ki vsebuje ogljik&lt;br&gt;&lt;/div&gt;</t>
        </is>
      </c>
      <c r="CT226" s="2" t="inlineStr">
        <is>
          <t>kolpool</t>
        </is>
      </c>
      <c r="CU226" s="2" t="inlineStr">
        <is>
          <t>3</t>
        </is>
      </c>
      <c r="CV226" s="2" t="inlineStr">
        <is>
          <t/>
        </is>
      </c>
      <c r="CW226" t="inlineStr">
        <is>
          <t>ett helt eller en del av ett biogeokemiskt område eller system inom en medlemsstats territorium, inom vilket kol, en föregångare till en växthusgas som innehåller kol eller en växthusgas som innehåller kol lagras</t>
        </is>
      </c>
    </row>
    <row r="227">
      <c r="A227" s="1" t="str">
        <f>HYPERLINK("https://iate.europa.eu/entry/result/1254310/all", "1254310")</f>
        <v>1254310</v>
      </c>
      <c r="B227" t="inlineStr">
        <is>
          <t>SCIENCE;ENVIRONMENT</t>
        </is>
      </c>
      <c r="C227" t="inlineStr">
        <is>
          <t>SCIENCE|natural and applied sciences|earth sciences|soil science|soil type;ENVIRONMENT|natural environment</t>
        </is>
      </c>
      <c r="D227" t="inlineStr">
        <is>
          <t>yes</t>
        </is>
      </c>
      <c r="E227" t="inlineStr">
        <is>
          <t/>
        </is>
      </c>
      <c r="F227" s="2" t="inlineStr">
        <is>
          <t>органична почва</t>
        </is>
      </c>
      <c r="G227" s="2" t="inlineStr">
        <is>
          <t>4</t>
        </is>
      </c>
      <c r="H227" s="2" t="inlineStr">
        <is>
          <t/>
        </is>
      </c>
      <c r="I227" t="inlineStr">
        <is>
          <t>Почва с органични вещества в нея [ &lt;a href="/entry/result/862671/all" id="ENTRY_TO_ENTRY_CONVERTER" target="_blank"&gt;IATE:862671&lt;/a&gt; ] над 40 cm от горния слой или с плътността на скала или фрагментиран материал с пукнатини с органични вещества.</t>
        </is>
      </c>
      <c r="J227" t="inlineStr">
        <is>
          <t/>
        </is>
      </c>
      <c r="K227" t="inlineStr">
        <is>
          <t/>
        </is>
      </c>
      <c r="L227" t="inlineStr">
        <is>
          <t/>
        </is>
      </c>
      <c r="M227" t="inlineStr">
        <is>
          <t/>
        </is>
      </c>
      <c r="N227" s="2" t="inlineStr">
        <is>
          <t>organisk jord</t>
        </is>
      </c>
      <c r="O227" s="2" t="inlineStr">
        <is>
          <t>3</t>
        </is>
      </c>
      <c r="P227" s="2" t="inlineStr">
        <is>
          <t/>
        </is>
      </c>
      <c r="Q227" t="inlineStr">
        <is>
          <t/>
        </is>
      </c>
      <c r="R227" s="2" t="inlineStr">
        <is>
          <t>organischer Boden</t>
        </is>
      </c>
      <c r="S227" s="2" t="inlineStr">
        <is>
          <t>3</t>
        </is>
      </c>
      <c r="T227" s="2" t="inlineStr">
        <is>
          <t/>
        </is>
      </c>
      <c r="U227" t="inlineStr">
        <is>
          <t>Boden, der in genuegenden Mengen organisches Material enthaelt, um den Bodencharakter zu bestimmen</t>
        </is>
      </c>
      <c r="V227" s="2" t="inlineStr">
        <is>
          <t>οργανικόν έδαφος</t>
        </is>
      </c>
      <c r="W227" s="2" t="inlineStr">
        <is>
          <t>3</t>
        </is>
      </c>
      <c r="X227" s="2" t="inlineStr">
        <is>
          <t/>
        </is>
      </c>
      <c r="Y227" t="inlineStr">
        <is>
          <t>έδαφος περιέχον οργανικήν ουσίαν εις ποσότητας επαρκείς διά να έχη αύτη κυριαρχικήν θέσιν εις τα χαρακτηριστικά του εδάφους</t>
        </is>
      </c>
      <c r="Z227" s="2" t="inlineStr">
        <is>
          <t>organic soil</t>
        </is>
      </c>
      <c r="AA227" s="2" t="inlineStr">
        <is>
          <t>3</t>
        </is>
      </c>
      <c r="AB227" s="2" t="inlineStr">
        <is>
          <t/>
        </is>
      </c>
      <c r="AC227" t="inlineStr">
        <is>
          <t>soil that has organic soil materials in more than half of the upper 80 cm, or that is of any thickness of overlying rock or fragmented materials that have interstices filled with organic soil materials</t>
        </is>
      </c>
      <c r="AD227" s="2" t="inlineStr">
        <is>
          <t>suelo orgánico</t>
        </is>
      </c>
      <c r="AE227" s="2" t="inlineStr">
        <is>
          <t>3</t>
        </is>
      </c>
      <c r="AF227" s="2" t="inlineStr">
        <is>
          <t/>
        </is>
      </c>
      <c r="AG227" t="inlineStr">
        <is>
          <t>Tipo específico de suelo caracterizado por presentar una enorme cantidad de materia orgánica en su composición básica.</t>
        </is>
      </c>
      <c r="AH227" s="2" t="inlineStr">
        <is>
          <t>turvasmuld</t>
        </is>
      </c>
      <c r="AI227" s="2" t="inlineStr">
        <is>
          <t>3</t>
        </is>
      </c>
      <c r="AJ227" s="2" t="inlineStr">
        <is>
          <t/>
        </is>
      </c>
      <c r="AK227" t="inlineStr">
        <is>
          <t>tahke osa koostisest tulenev üldmõiste mulla kohta, mille moodustab orgaaniliste jäänuste muundumisel tekkinud turvas ja kus mineraalosa sisaldub vähem kui 50%. Turvasmulla vastand on mineraalmuld.</t>
        </is>
      </c>
      <c r="AL227" s="2" t="inlineStr">
        <is>
          <t>eloperäinen maa|
eloperäinen maaperä</t>
        </is>
      </c>
      <c r="AM227" s="2" t="inlineStr">
        <is>
          <t>3|
3</t>
        </is>
      </c>
      <c r="AN227" s="2" t="inlineStr">
        <is>
          <t xml:space="preserve">|
</t>
        </is>
      </c>
      <c r="AO227" t="inlineStr">
        <is>
          <t>kasvi- tai eläinkunnan jäännöksistä muodostunut maa</t>
        </is>
      </c>
      <c r="AP227" s="2" t="inlineStr">
        <is>
          <t>sol organique|
sols organiques</t>
        </is>
      </c>
      <c r="AQ227" s="2" t="inlineStr">
        <is>
          <t>3|
3</t>
        </is>
      </c>
      <c r="AR227" s="2" t="inlineStr">
        <is>
          <t xml:space="preserve">|
</t>
        </is>
      </c>
      <c r="AS227" t="inlineStr">
        <is>
          <t>sol contenant une forte teneur en matière organique</t>
        </is>
      </c>
      <c r="AT227" s="2" t="inlineStr">
        <is>
          <t>ithir orgánach</t>
        </is>
      </c>
      <c r="AU227" s="2" t="inlineStr">
        <is>
          <t>3</t>
        </is>
      </c>
      <c r="AV227" s="2" t="inlineStr">
        <is>
          <t/>
        </is>
      </c>
      <c r="AW227" t="inlineStr">
        <is>
          <t/>
        </is>
      </c>
      <c r="AX227" t="inlineStr">
        <is>
          <t/>
        </is>
      </c>
      <c r="AY227" t="inlineStr">
        <is>
          <t/>
        </is>
      </c>
      <c r="AZ227" t="inlineStr">
        <is>
          <t/>
        </is>
      </c>
      <c r="BA227" t="inlineStr">
        <is>
          <t/>
        </is>
      </c>
      <c r="BB227" s="2" t="inlineStr">
        <is>
          <t>szerves talaj</t>
        </is>
      </c>
      <c r="BC227" s="2" t="inlineStr">
        <is>
          <t>4</t>
        </is>
      </c>
      <c r="BD227" s="2" t="inlineStr">
        <is>
          <t/>
        </is>
      </c>
      <c r="BE227" t="inlineStr">
        <is>
          <t>fekete színű talaj, amelyben dominálnak a szerves anyagok, láthatóak a növényi maradványok és a szilárd összetevő aránya csekély</t>
        </is>
      </c>
      <c r="BF227" s="2" t="inlineStr">
        <is>
          <t>terreno organico|
suolo organico</t>
        </is>
      </c>
      <c r="BG227" s="2" t="inlineStr">
        <is>
          <t>3|
3</t>
        </is>
      </c>
      <c r="BH227" s="2" t="inlineStr">
        <is>
          <t xml:space="preserve">|
</t>
        </is>
      </c>
      <c r="BI227" t="inlineStr">
        <is>
          <t/>
        </is>
      </c>
      <c r="BJ227" s="2" t="inlineStr">
        <is>
          <t>organinis dirvožemis</t>
        </is>
      </c>
      <c r="BK227" s="2" t="inlineStr">
        <is>
          <t>3</t>
        </is>
      </c>
      <c r="BL227" s="2" t="inlineStr">
        <is>
          <t/>
        </is>
      </c>
      <c r="BM227" t="inlineStr">
        <is>
          <t>dirvožemis, kurį sudaro daugiausia suskaidytos augalinės ir
gyvūninės medžiagos</t>
        </is>
      </c>
      <c r="BN227" s="2" t="inlineStr">
        <is>
          <t>organiskā augsne</t>
        </is>
      </c>
      <c r="BO227" s="2" t="inlineStr">
        <is>
          <t>3</t>
        </is>
      </c>
      <c r="BP227" s="2" t="inlineStr">
        <is>
          <t/>
        </is>
      </c>
      <c r="BQ227" t="inlineStr">
        <is>
          <t/>
        </is>
      </c>
      <c r="BR227" s="2" t="inlineStr">
        <is>
          <t>ħamrija organika</t>
        </is>
      </c>
      <c r="BS227" s="2" t="inlineStr">
        <is>
          <t>3</t>
        </is>
      </c>
      <c r="BT227" s="2" t="inlineStr">
        <is>
          <t/>
        </is>
      </c>
      <c r="BU227" t="inlineStr">
        <is>
          <t>ħamrija li fiha materjali ta' ħamrija organika f'aktar minn nofs it-80 cm ta' fuq, jew kwalunkwe ħxuna ta' ġebel fuqha jew materjali imfarrka li fihom interstizji mimlija b'materjali ta' ħamrija organika</t>
        </is>
      </c>
      <c r="BV227" s="2" t="inlineStr">
        <is>
          <t>organische grond|
organische bodem</t>
        </is>
      </c>
      <c r="BW227" s="2" t="inlineStr">
        <is>
          <t>3|
3</t>
        </is>
      </c>
      <c r="BX227" s="2" t="inlineStr">
        <is>
          <t xml:space="preserve">|
</t>
        </is>
      </c>
      <c r="BY227" t="inlineStr">
        <is>
          <t>bovenste laag van de aardkorst, die een zeer dynamisch systeem omvat dat talrijke functies vervult en een cruciale rol speelt in de menselijke activiteit en het overleven van ecosystemen; deze laag bevat vele organische stoffen en talloze levende wezens</t>
        </is>
      </c>
      <c r="BZ227" s="2" t="inlineStr">
        <is>
          <t>gleba organiczna</t>
        </is>
      </c>
      <c r="CA227" s="2" t="inlineStr">
        <is>
          <t>3</t>
        </is>
      </c>
      <c r="CB227" s="2" t="inlineStr">
        <is>
          <t/>
        </is>
      </c>
      <c r="CC227" t="inlineStr">
        <is>
          <t>gleba z miąższym (grubym) materiałem organicznym na powierzchni</t>
        </is>
      </c>
      <c r="CD227" s="2" t="inlineStr">
        <is>
          <t>solo orgânico</t>
        </is>
      </c>
      <c r="CE227" s="2" t="inlineStr">
        <is>
          <t>3</t>
        </is>
      </c>
      <c r="CF227" s="2" t="inlineStr">
        <is>
          <t/>
        </is>
      </c>
      <c r="CG227" t="inlineStr">
        <is>
          <t>Solo composto maioritariamente por materiais orgânicos, como restos de organismos mortos e em decomposição.</t>
        </is>
      </c>
      <c r="CH227" s="2" t="inlineStr">
        <is>
          <t>sol organic</t>
        </is>
      </c>
      <c r="CI227" s="2" t="inlineStr">
        <is>
          <t>3</t>
        </is>
      </c>
      <c r="CJ227" s="2" t="inlineStr">
        <is>
          <t/>
        </is>
      </c>
      <c r="CK227" t="inlineStr">
        <is>
          <t/>
        </is>
      </c>
      <c r="CL227" t="inlineStr">
        <is>
          <t/>
        </is>
      </c>
      <c r="CM227" t="inlineStr">
        <is>
          <t/>
        </is>
      </c>
      <c r="CN227" t="inlineStr">
        <is>
          <t/>
        </is>
      </c>
      <c r="CO227" t="inlineStr">
        <is>
          <t/>
        </is>
      </c>
      <c r="CP227" s="2" t="inlineStr">
        <is>
          <t>organska tla</t>
        </is>
      </c>
      <c r="CQ227" s="2" t="inlineStr">
        <is>
          <t>3</t>
        </is>
      </c>
      <c r="CR227" s="2" t="inlineStr">
        <is>
          <t/>
        </is>
      </c>
      <c r="CS227" t="inlineStr">
        <is>
          <t/>
        </is>
      </c>
      <c r="CT227" s="2" t="inlineStr">
        <is>
          <t>organogen jordart|
organisk jordart</t>
        </is>
      </c>
      <c r="CU227" s="2" t="inlineStr">
        <is>
          <t>3|
3</t>
        </is>
      </c>
      <c r="CV227" s="2" t="inlineStr">
        <is>
          <t xml:space="preserve">|
</t>
        </is>
      </c>
      <c r="CW227" t="inlineStr">
        <is>
          <t>jordart som huvudsakligen består av organiskt material, dvs. nedbrutna rester av växter och djur</t>
        </is>
      </c>
    </row>
    <row r="228">
      <c r="A228" s="1" t="str">
        <f>HYPERLINK("https://iate.europa.eu/entry/result/3628392/all", "3628392")</f>
        <v>3628392</v>
      </c>
      <c r="B228" t="inlineStr">
        <is>
          <t>ENVIRONMENT</t>
        </is>
      </c>
      <c r="C228" t="inlineStr">
        <is>
          <t>ENVIRONMENT|natural environment|physical environment|ecosystem</t>
        </is>
      </c>
      <c r="D228" t="inlineStr">
        <is>
          <t>yes</t>
        </is>
      </c>
      <c r="E228" t="inlineStr">
        <is>
          <t/>
        </is>
      </c>
      <c r="F228" t="inlineStr">
        <is>
          <t/>
        </is>
      </c>
      <c r="G228" t="inlineStr">
        <is>
          <t/>
        </is>
      </c>
      <c r="H228" t="inlineStr">
        <is>
          <t/>
        </is>
      </c>
      <c r="I228" t="inlineStr">
        <is>
          <t/>
        </is>
      </c>
      <c r="J228" t="inlineStr">
        <is>
          <t/>
        </is>
      </c>
      <c r="K228" t="inlineStr">
        <is>
          <t/>
        </is>
      </c>
      <c r="L228" t="inlineStr">
        <is>
          <t/>
        </is>
      </c>
      <c r="M228" t="inlineStr">
        <is>
          <t/>
        </is>
      </c>
      <c r="N228" t="inlineStr">
        <is>
          <t/>
        </is>
      </c>
      <c r="O228" t="inlineStr">
        <is>
          <t/>
        </is>
      </c>
      <c r="P228" t="inlineStr">
        <is>
          <t/>
        </is>
      </c>
      <c r="Q228" t="inlineStr">
        <is>
          <t/>
        </is>
      </c>
      <c r="R228" t="inlineStr">
        <is>
          <t/>
        </is>
      </c>
      <c r="S228" t="inlineStr">
        <is>
          <t/>
        </is>
      </c>
      <c r="T228" t="inlineStr">
        <is>
          <t/>
        </is>
      </c>
      <c r="U228" t="inlineStr">
        <is>
          <t/>
        </is>
      </c>
      <c r="V228" s="2" t="inlineStr">
        <is>
          <t>επίπεδες επιφάνειες|
περιοχές</t>
        </is>
      </c>
      <c r="W228" s="2" t="inlineStr">
        <is>
          <t>3|
3</t>
        </is>
      </c>
      <c r="X228" s="2" t="inlineStr">
        <is>
          <t xml:space="preserve">|
</t>
        </is>
      </c>
      <c r="Y228" t="inlineStr">
        <is>
          <t>υπο-τύπος μιας κοινότητας ο οποίος συνήθως εκφράζεται μέσω διαφορετικής σύνθεσης/αφθονίας των ειδών της ίδιας κοινότητας λόγω της επιρροής διαφόρων βιολογικών και αβιοτικών παραγόντων</t>
        </is>
      </c>
      <c r="Z228" s="2" t="inlineStr">
        <is>
          <t>facies</t>
        </is>
      </c>
      <c r="AA228" s="2" t="inlineStr">
        <is>
          <t>3</t>
        </is>
      </c>
      <c r="AB228" s="2" t="inlineStr">
        <is>
          <t/>
        </is>
      </c>
      <c r="AC228" t="inlineStr">
        <is>
          <t>sub-type
of a community, which is usually expressed through different species
composition/abundance of the same community due to influence of various
biological and abiotic factors</t>
        </is>
      </c>
      <c r="AD228" t="inlineStr">
        <is>
          <t/>
        </is>
      </c>
      <c r="AE228" t="inlineStr">
        <is>
          <t/>
        </is>
      </c>
      <c r="AF228" t="inlineStr">
        <is>
          <t/>
        </is>
      </c>
      <c r="AG228" t="inlineStr">
        <is>
          <t/>
        </is>
      </c>
      <c r="AH228" t="inlineStr">
        <is>
          <t/>
        </is>
      </c>
      <c r="AI228" t="inlineStr">
        <is>
          <t/>
        </is>
      </c>
      <c r="AJ228" t="inlineStr">
        <is>
          <t/>
        </is>
      </c>
      <c r="AK228" t="inlineStr">
        <is>
          <t/>
        </is>
      </c>
      <c r="AL228" t="inlineStr">
        <is>
          <t/>
        </is>
      </c>
      <c r="AM228" t="inlineStr">
        <is>
          <t/>
        </is>
      </c>
      <c r="AN228" t="inlineStr">
        <is>
          <t/>
        </is>
      </c>
      <c r="AO228" t="inlineStr">
        <is>
          <t/>
        </is>
      </c>
      <c r="AP228" s="2" t="inlineStr">
        <is>
          <t>faciès</t>
        </is>
      </c>
      <c r="AQ228" s="2" t="inlineStr">
        <is>
          <t>3</t>
        </is>
      </c>
      <c r="AR228" s="2" t="inlineStr">
        <is>
          <t/>
        </is>
      </c>
      <c r="AS228" t="inlineStr">
        <is>
          <t/>
        </is>
      </c>
      <c r="AT228" t="inlineStr">
        <is>
          <t/>
        </is>
      </c>
      <c r="AU228" t="inlineStr">
        <is>
          <t/>
        </is>
      </c>
      <c r="AV228" t="inlineStr">
        <is>
          <t/>
        </is>
      </c>
      <c r="AW228" t="inlineStr">
        <is>
          <t/>
        </is>
      </c>
      <c r="AX228" t="inlineStr">
        <is>
          <t/>
        </is>
      </c>
      <c r="AY228" t="inlineStr">
        <is>
          <t/>
        </is>
      </c>
      <c r="AZ228" t="inlineStr">
        <is>
          <t/>
        </is>
      </c>
      <c r="BA228" t="inlineStr">
        <is>
          <t/>
        </is>
      </c>
      <c r="BB228" t="inlineStr">
        <is>
          <t/>
        </is>
      </c>
      <c r="BC228" t="inlineStr">
        <is>
          <t/>
        </is>
      </c>
      <c r="BD228" t="inlineStr">
        <is>
          <t/>
        </is>
      </c>
      <c r="BE228" t="inlineStr">
        <is>
          <t/>
        </is>
      </c>
      <c r="BF228" t="inlineStr">
        <is>
          <t/>
        </is>
      </c>
      <c r="BG228" t="inlineStr">
        <is>
          <t/>
        </is>
      </c>
      <c r="BH228" t="inlineStr">
        <is>
          <t/>
        </is>
      </c>
      <c r="BI228" t="inlineStr">
        <is>
          <t/>
        </is>
      </c>
      <c r="BJ228" s="2" t="inlineStr">
        <is>
          <t>facija</t>
        </is>
      </c>
      <c r="BK228" s="2" t="inlineStr">
        <is>
          <t>3</t>
        </is>
      </c>
      <c r="BL228" s="2" t="inlineStr">
        <is>
          <t/>
        </is>
      </c>
      <c r="BM228" t="inlineStr">
        <is>
          <t>mažiausia, elementari geografinio kraštovaizdžio struktūrinė morfologinė dalis</t>
        </is>
      </c>
      <c r="BN228" t="inlineStr">
        <is>
          <t/>
        </is>
      </c>
      <c r="BO228" t="inlineStr">
        <is>
          <t/>
        </is>
      </c>
      <c r="BP228" t="inlineStr">
        <is>
          <t/>
        </is>
      </c>
      <c r="BQ228" t="inlineStr">
        <is>
          <t/>
        </is>
      </c>
      <c r="BR228" t="inlineStr">
        <is>
          <t/>
        </is>
      </c>
      <c r="BS228" t="inlineStr">
        <is>
          <t/>
        </is>
      </c>
      <c r="BT228" t="inlineStr">
        <is>
          <t/>
        </is>
      </c>
      <c r="BU228" t="inlineStr">
        <is>
          <t/>
        </is>
      </c>
      <c r="BV228" t="inlineStr">
        <is>
          <t/>
        </is>
      </c>
      <c r="BW228" t="inlineStr">
        <is>
          <t/>
        </is>
      </c>
      <c r="BX228" t="inlineStr">
        <is>
          <t/>
        </is>
      </c>
      <c r="BY228" t="inlineStr">
        <is>
          <t/>
        </is>
      </c>
      <c r="BZ228" s="2" t="inlineStr">
        <is>
          <t>facja</t>
        </is>
      </c>
      <c r="CA228" s="2" t="inlineStr">
        <is>
          <t>3</t>
        </is>
      </c>
      <c r="CB228" s="2" t="inlineStr">
        <is>
          <t/>
        </is>
      </c>
      <c r="CC228" t="inlineStr">
        <is>
          <t>zespół wspólnych cech charakterystycznych dla skał utworzonych w różnych warunkach</t>
        </is>
      </c>
      <c r="CD228" s="2" t="inlineStr">
        <is>
          <t>fácies</t>
        </is>
      </c>
      <c r="CE228" s="2" t="inlineStr">
        <is>
          <t>3</t>
        </is>
      </c>
      <c r="CF228" s="2" t="inlineStr">
        <is>
          <t/>
        </is>
      </c>
      <c r="CG228" t="inlineStr">
        <is>
          <t>Subtipo de uma comunidade, geralmente expresso através da composição/abundância de diferentes espécies da mesma comunidade, devido à influência de vários fatores biológicos e abióticos.</t>
        </is>
      </c>
      <c r="CH228" t="inlineStr">
        <is>
          <t/>
        </is>
      </c>
      <c r="CI228" t="inlineStr">
        <is>
          <t/>
        </is>
      </c>
      <c r="CJ228" t="inlineStr">
        <is>
          <t/>
        </is>
      </c>
      <c r="CK228" t="inlineStr">
        <is>
          <t/>
        </is>
      </c>
      <c r="CL228" t="inlineStr">
        <is>
          <t/>
        </is>
      </c>
      <c r="CM228" t="inlineStr">
        <is>
          <t/>
        </is>
      </c>
      <c r="CN228" t="inlineStr">
        <is>
          <t/>
        </is>
      </c>
      <c r="CO228" t="inlineStr">
        <is>
          <t/>
        </is>
      </c>
      <c r="CP228" s="2" t="inlineStr">
        <is>
          <t>facies</t>
        </is>
      </c>
      <c r="CQ228" s="2" t="inlineStr">
        <is>
          <t>3</t>
        </is>
      </c>
      <c r="CR228" s="2" t="inlineStr">
        <is>
          <t/>
        </is>
      </c>
      <c r="CS228" t="inlineStr">
        <is>
          <t>sintaksonomska kategorija, nižja od asociacije, opredeljena z dominantno vrsto, poimenovana z imenom te vrste za oznako, npr. združba visoke pahovke z rebrincem facies z navadnim regratom (&lt;i&gt;Pastinaco-Arrhenatheretum facies Taraxacum officinale&lt;/i&gt;), združba bukve in gozdnega planinščka facies z belim šašem (&lt;i&gt;Homogyno sylvestris-Fagetum facies Carex alba&lt;/i&gt;)</t>
        </is>
      </c>
      <c r="CT228" t="inlineStr">
        <is>
          <t/>
        </is>
      </c>
      <c r="CU228" t="inlineStr">
        <is>
          <t/>
        </is>
      </c>
      <c r="CV228" t="inlineStr">
        <is>
          <t/>
        </is>
      </c>
      <c r="CW228" t="inlineStr">
        <is>
          <t/>
        </is>
      </c>
    </row>
    <row r="229">
      <c r="A229" s="1" t="str">
        <f>HYPERLINK("https://iate.europa.eu/entry/result/3628758/all", "3628758")</f>
        <v>3628758</v>
      </c>
      <c r="B229" t="inlineStr">
        <is>
          <t>ENVIRONMENT</t>
        </is>
      </c>
      <c r="C229" t="inlineStr">
        <is>
          <t>ENVIRONMENT|natural environment|physical environment|ecosystem|aquatic ecosystem|marine ecosystem</t>
        </is>
      </c>
      <c r="D229" t="inlineStr">
        <is>
          <t>yes</t>
        </is>
      </c>
      <c r="E229" t="inlineStr">
        <is>
          <t/>
        </is>
      </c>
      <c r="F229" t="inlineStr">
        <is>
          <t/>
        </is>
      </c>
      <c r="G229" t="inlineStr">
        <is>
          <t/>
        </is>
      </c>
      <c r="H229" t="inlineStr">
        <is>
          <t/>
        </is>
      </c>
      <c r="I229" t="inlineStr">
        <is>
          <t/>
        </is>
      </c>
      <c r="J229" t="inlineStr">
        <is>
          <t/>
        </is>
      </c>
      <c r="K229" t="inlineStr">
        <is>
          <t/>
        </is>
      </c>
      <c r="L229" t="inlineStr">
        <is>
          <t/>
        </is>
      </c>
      <c r="M229" t="inlineStr">
        <is>
          <t/>
        </is>
      </c>
      <c r="N229" t="inlineStr">
        <is>
          <t/>
        </is>
      </c>
      <c r="O229" t="inlineStr">
        <is>
          <t/>
        </is>
      </c>
      <c r="P229" t="inlineStr">
        <is>
          <t/>
        </is>
      </c>
      <c r="Q229" t="inlineStr">
        <is>
          <t/>
        </is>
      </c>
      <c r="R229" t="inlineStr">
        <is>
          <t/>
        </is>
      </c>
      <c r="S229" t="inlineStr">
        <is>
          <t/>
        </is>
      </c>
      <c r="T229" t="inlineStr">
        <is>
          <t/>
        </is>
      </c>
      <c r="U229" t="inlineStr">
        <is>
          <t/>
        </is>
      </c>
      <c r="V229" s="2" t="inlineStr">
        <is>
          <t>ροδόλιθος</t>
        </is>
      </c>
      <c r="W229" s="2" t="inlineStr">
        <is>
          <t>3</t>
        </is>
      </c>
      <c r="X229" s="2" t="inlineStr">
        <is>
          <t/>
        </is>
      </c>
      <c r="Y229" t="inlineStr">
        <is>
          <t/>
        </is>
      </c>
      <c r="Z229" s="2" t="inlineStr">
        <is>
          <t>rhodolith bed|
rhodolithe|
rhodolith</t>
        </is>
      </c>
      <c r="AA229" s="2" t="inlineStr">
        <is>
          <t>3|
1|
3</t>
        </is>
      </c>
      <c r="AB229" s="2" t="inlineStr">
        <is>
          <t xml:space="preserve">|
|
</t>
        </is>
      </c>
      <c r="AC229" t="inlineStr">
        <is>
          <t>&lt;i&gt;&lt;a href="https://iate.europa.eu/entry/result/3628543/en" target="_blank"&gt;'bed'&lt;/a&gt; &lt;/i&gt;formed by the accumulation of various species of unattached red calcareous algae (Rhodophyta)</t>
        </is>
      </c>
      <c r="AD229" t="inlineStr">
        <is>
          <t/>
        </is>
      </c>
      <c r="AE229" t="inlineStr">
        <is>
          <t/>
        </is>
      </c>
      <c r="AF229" t="inlineStr">
        <is>
          <t/>
        </is>
      </c>
      <c r="AG229" t="inlineStr">
        <is>
          <t/>
        </is>
      </c>
      <c r="AH229" t="inlineStr">
        <is>
          <t/>
        </is>
      </c>
      <c r="AI229" t="inlineStr">
        <is>
          <t/>
        </is>
      </c>
      <c r="AJ229" t="inlineStr">
        <is>
          <t/>
        </is>
      </c>
      <c r="AK229" t="inlineStr">
        <is>
          <t/>
        </is>
      </c>
      <c r="AL229" t="inlineStr">
        <is>
          <t/>
        </is>
      </c>
      <c r="AM229" t="inlineStr">
        <is>
          <t/>
        </is>
      </c>
      <c r="AN229" t="inlineStr">
        <is>
          <t/>
        </is>
      </c>
      <c r="AO229" t="inlineStr">
        <is>
          <t/>
        </is>
      </c>
      <c r="AP229" t="inlineStr">
        <is>
          <t/>
        </is>
      </c>
      <c r="AQ229" t="inlineStr">
        <is>
          <t/>
        </is>
      </c>
      <c r="AR229" t="inlineStr">
        <is>
          <t/>
        </is>
      </c>
      <c r="AS229" t="inlineStr">
        <is>
          <t/>
        </is>
      </c>
      <c r="AT229" t="inlineStr">
        <is>
          <t/>
        </is>
      </c>
      <c r="AU229" t="inlineStr">
        <is>
          <t/>
        </is>
      </c>
      <c r="AV229" t="inlineStr">
        <is>
          <t/>
        </is>
      </c>
      <c r="AW229" t="inlineStr">
        <is>
          <t/>
        </is>
      </c>
      <c r="AX229" t="inlineStr">
        <is>
          <t/>
        </is>
      </c>
      <c r="AY229" t="inlineStr">
        <is>
          <t/>
        </is>
      </c>
      <c r="AZ229" t="inlineStr">
        <is>
          <t/>
        </is>
      </c>
      <c r="BA229" t="inlineStr">
        <is>
          <t/>
        </is>
      </c>
      <c r="BB229" t="inlineStr">
        <is>
          <t/>
        </is>
      </c>
      <c r="BC229" t="inlineStr">
        <is>
          <t/>
        </is>
      </c>
      <c r="BD229" t="inlineStr">
        <is>
          <t/>
        </is>
      </c>
      <c r="BE229" t="inlineStr">
        <is>
          <t/>
        </is>
      </c>
      <c r="BF229" t="inlineStr">
        <is>
          <t/>
        </is>
      </c>
      <c r="BG229" t="inlineStr">
        <is>
          <t/>
        </is>
      </c>
      <c r="BH229" t="inlineStr">
        <is>
          <t/>
        </is>
      </c>
      <c r="BI229" t="inlineStr">
        <is>
          <t/>
        </is>
      </c>
      <c r="BJ229" t="inlineStr">
        <is>
          <t/>
        </is>
      </c>
      <c r="BK229" t="inlineStr">
        <is>
          <t/>
        </is>
      </c>
      <c r="BL229" t="inlineStr">
        <is>
          <t/>
        </is>
      </c>
      <c r="BM229" t="inlineStr">
        <is>
          <t/>
        </is>
      </c>
      <c r="BN229" t="inlineStr">
        <is>
          <t/>
        </is>
      </c>
      <c r="BO229" t="inlineStr">
        <is>
          <t/>
        </is>
      </c>
      <c r="BP229" t="inlineStr">
        <is>
          <t/>
        </is>
      </c>
      <c r="BQ229" t="inlineStr">
        <is>
          <t/>
        </is>
      </c>
      <c r="BR229" t="inlineStr">
        <is>
          <t/>
        </is>
      </c>
      <c r="BS229" t="inlineStr">
        <is>
          <t/>
        </is>
      </c>
      <c r="BT229" t="inlineStr">
        <is>
          <t/>
        </is>
      </c>
      <c r="BU229" t="inlineStr">
        <is>
          <t/>
        </is>
      </c>
      <c r="BV229" t="inlineStr">
        <is>
          <t/>
        </is>
      </c>
      <c r="BW229" t="inlineStr">
        <is>
          <t/>
        </is>
      </c>
      <c r="BX229" t="inlineStr">
        <is>
          <t/>
        </is>
      </c>
      <c r="BY229" t="inlineStr">
        <is>
          <t/>
        </is>
      </c>
      <c r="BZ229" s="2" t="inlineStr">
        <is>
          <t>skupisko rodolitów|
rodolit</t>
        </is>
      </c>
      <c r="CA229" s="2" t="inlineStr">
        <is>
          <t>3|
3</t>
        </is>
      </c>
      <c r="CB229" s="2" t="inlineStr">
        <is>
          <t xml:space="preserve">|
</t>
        </is>
      </c>
      <c r="CC229" t="inlineStr">
        <is>
          <t>skała zbudowana z ziaren obleczonych przez krasnorosty (rodoidów)</t>
        </is>
      </c>
      <c r="CD229" s="2" t="inlineStr">
        <is>
          <t>banco de rodolitos|
rodolito</t>
        </is>
      </c>
      <c r="CE229" s="2" t="inlineStr">
        <is>
          <t>3|
3</t>
        </is>
      </c>
      <c r="CF229" s="2" t="inlineStr">
        <is>
          <t xml:space="preserve">|
</t>
        </is>
      </c>
      <c r="CG229" t="inlineStr">
        <is>
          <t>Estrutura livre composta maioritariamente (&amp;gt;
50%) por ramificações de algas vermelhas coralinas como resultado de envolvimento de uma rocha,
bioclasto ou qualquer outro objeto solto.</t>
        </is>
      </c>
      <c r="CH229" t="inlineStr">
        <is>
          <t/>
        </is>
      </c>
      <c r="CI229" t="inlineStr">
        <is>
          <t/>
        </is>
      </c>
      <c r="CJ229" t="inlineStr">
        <is>
          <t/>
        </is>
      </c>
      <c r="CK229" t="inlineStr">
        <is>
          <t/>
        </is>
      </c>
      <c r="CL229" t="inlineStr">
        <is>
          <t/>
        </is>
      </c>
      <c r="CM229" t="inlineStr">
        <is>
          <t/>
        </is>
      </c>
      <c r="CN229" t="inlineStr">
        <is>
          <t/>
        </is>
      </c>
      <c r="CO229" t="inlineStr">
        <is>
          <t/>
        </is>
      </c>
      <c r="CP229" s="2" t="inlineStr">
        <is>
          <t>rodolit</t>
        </is>
      </c>
      <c r="CQ229" s="2" t="inlineStr">
        <is>
          <t>3</t>
        </is>
      </c>
      <c r="CR229" s="2" t="inlineStr">
        <is>
          <t/>
        </is>
      </c>
      <c r="CS229" t="inlineStr">
        <is>
          <t/>
        </is>
      </c>
      <c r="CT229" t="inlineStr">
        <is>
          <t/>
        </is>
      </c>
      <c r="CU229" t="inlineStr">
        <is>
          <t/>
        </is>
      </c>
      <c r="CV229" t="inlineStr">
        <is>
          <t/>
        </is>
      </c>
      <c r="CW229" t="inlineStr">
        <is>
          <t/>
        </is>
      </c>
    </row>
    <row r="230">
      <c r="A230" s="1" t="str">
        <f>HYPERLINK("https://iate.europa.eu/entry/result/3628514/all", "3628514")</f>
        <v>3628514</v>
      </c>
      <c r="B230" t="inlineStr">
        <is>
          <t>SCIENCE;ENVIRONMENT</t>
        </is>
      </c>
      <c r="C230" t="inlineStr">
        <is>
          <t>SCIENCE|natural and applied sciences|earth sciences|hydrology;ENVIRONMENT|natural environment|geophysical environment|watercourse</t>
        </is>
      </c>
      <c r="D230" t="inlineStr">
        <is>
          <t>yes</t>
        </is>
      </c>
      <c r="E230" t="inlineStr">
        <is>
          <t/>
        </is>
      </c>
      <c r="F230" t="inlineStr">
        <is>
          <t/>
        </is>
      </c>
      <c r="G230" t="inlineStr">
        <is>
          <t/>
        </is>
      </c>
      <c r="H230" t="inlineStr">
        <is>
          <t/>
        </is>
      </c>
      <c r="I230" t="inlineStr">
        <is>
          <t/>
        </is>
      </c>
      <c r="J230" t="inlineStr">
        <is>
          <t/>
        </is>
      </c>
      <c r="K230" t="inlineStr">
        <is>
          <t/>
        </is>
      </c>
      <c r="L230" t="inlineStr">
        <is>
          <t/>
        </is>
      </c>
      <c r="M230" t="inlineStr">
        <is>
          <t/>
        </is>
      </c>
      <c r="N230" t="inlineStr">
        <is>
          <t/>
        </is>
      </c>
      <c r="O230" t="inlineStr">
        <is>
          <t/>
        </is>
      </c>
      <c r="P230" t="inlineStr">
        <is>
          <t/>
        </is>
      </c>
      <c r="Q230" t="inlineStr">
        <is>
          <t/>
        </is>
      </c>
      <c r="R230" t="inlineStr">
        <is>
          <t/>
        </is>
      </c>
      <c r="S230" t="inlineStr">
        <is>
          <t/>
        </is>
      </c>
      <c r="T230" t="inlineStr">
        <is>
          <t/>
        </is>
      </c>
      <c r="U230" t="inlineStr">
        <is>
          <t/>
        </is>
      </c>
      <c r="V230" s="2" t="inlineStr">
        <is>
          <t>τμήμα ελεύθερης ροής ποταμού</t>
        </is>
      </c>
      <c r="W230" s="2" t="inlineStr">
        <is>
          <t>3</t>
        </is>
      </c>
      <c r="X230" s="2" t="inlineStr">
        <is>
          <t/>
        </is>
      </c>
      <c r="Y230" t="inlineStr">
        <is>
          <t/>
        </is>
      </c>
      <c r="Z230" s="2" t="inlineStr">
        <is>
          <t>free-flowing stretch of river|
free-flowing section of river|
stretch of free-flowing river|
free-flowing river stretch</t>
        </is>
      </c>
      <c r="AA230" s="2" t="inlineStr">
        <is>
          <t>3|
3|
3|
2</t>
        </is>
      </c>
      <c r="AB230" s="2" t="inlineStr">
        <is>
          <t xml:space="preserve">|
|
|
</t>
        </is>
      </c>
      <c r="AC230" t="inlineStr">
        <is>
          <t/>
        </is>
      </c>
      <c r="AD230" t="inlineStr">
        <is>
          <t/>
        </is>
      </c>
      <c r="AE230" t="inlineStr">
        <is>
          <t/>
        </is>
      </c>
      <c r="AF230" t="inlineStr">
        <is>
          <t/>
        </is>
      </c>
      <c r="AG230" t="inlineStr">
        <is>
          <t/>
        </is>
      </c>
      <c r="AH230" t="inlineStr">
        <is>
          <t/>
        </is>
      </c>
      <c r="AI230" t="inlineStr">
        <is>
          <t/>
        </is>
      </c>
      <c r="AJ230" t="inlineStr">
        <is>
          <t/>
        </is>
      </c>
      <c r="AK230" t="inlineStr">
        <is>
          <t/>
        </is>
      </c>
      <c r="AL230" t="inlineStr">
        <is>
          <t/>
        </is>
      </c>
      <c r="AM230" t="inlineStr">
        <is>
          <t/>
        </is>
      </c>
      <c r="AN230" t="inlineStr">
        <is>
          <t/>
        </is>
      </c>
      <c r="AO230" t="inlineStr">
        <is>
          <t/>
        </is>
      </c>
      <c r="AP230" t="inlineStr">
        <is>
          <t/>
        </is>
      </c>
      <c r="AQ230" t="inlineStr">
        <is>
          <t/>
        </is>
      </c>
      <c r="AR230" t="inlineStr">
        <is>
          <t/>
        </is>
      </c>
      <c r="AS230" t="inlineStr">
        <is>
          <t/>
        </is>
      </c>
      <c r="AT230" t="inlineStr">
        <is>
          <t/>
        </is>
      </c>
      <c r="AU230" t="inlineStr">
        <is>
          <t/>
        </is>
      </c>
      <c r="AV230" t="inlineStr">
        <is>
          <t/>
        </is>
      </c>
      <c r="AW230" t="inlineStr">
        <is>
          <t/>
        </is>
      </c>
      <c r="AX230" t="inlineStr">
        <is>
          <t/>
        </is>
      </c>
      <c r="AY230" t="inlineStr">
        <is>
          <t/>
        </is>
      </c>
      <c r="AZ230" t="inlineStr">
        <is>
          <t/>
        </is>
      </c>
      <c r="BA230" t="inlineStr">
        <is>
          <t/>
        </is>
      </c>
      <c r="BB230" t="inlineStr">
        <is>
          <t/>
        </is>
      </c>
      <c r="BC230" t="inlineStr">
        <is>
          <t/>
        </is>
      </c>
      <c r="BD230" t="inlineStr">
        <is>
          <t/>
        </is>
      </c>
      <c r="BE230" t="inlineStr">
        <is>
          <t/>
        </is>
      </c>
      <c r="BF230" t="inlineStr">
        <is>
          <t/>
        </is>
      </c>
      <c r="BG230" t="inlineStr">
        <is>
          <t/>
        </is>
      </c>
      <c r="BH230" t="inlineStr">
        <is>
          <t/>
        </is>
      </c>
      <c r="BI230" t="inlineStr">
        <is>
          <t/>
        </is>
      </c>
      <c r="BJ230" t="inlineStr">
        <is>
          <t/>
        </is>
      </c>
      <c r="BK230" t="inlineStr">
        <is>
          <t/>
        </is>
      </c>
      <c r="BL230" t="inlineStr">
        <is>
          <t/>
        </is>
      </c>
      <c r="BM230" t="inlineStr">
        <is>
          <t/>
        </is>
      </c>
      <c r="BN230" t="inlineStr">
        <is>
          <t/>
        </is>
      </c>
      <c r="BO230" t="inlineStr">
        <is>
          <t/>
        </is>
      </c>
      <c r="BP230" t="inlineStr">
        <is>
          <t/>
        </is>
      </c>
      <c r="BQ230" t="inlineStr">
        <is>
          <t/>
        </is>
      </c>
      <c r="BR230" t="inlineStr">
        <is>
          <t/>
        </is>
      </c>
      <c r="BS230" t="inlineStr">
        <is>
          <t/>
        </is>
      </c>
      <c r="BT230" t="inlineStr">
        <is>
          <t/>
        </is>
      </c>
      <c r="BU230" t="inlineStr">
        <is>
          <t/>
        </is>
      </c>
      <c r="BV230" t="inlineStr">
        <is>
          <t/>
        </is>
      </c>
      <c r="BW230" t="inlineStr">
        <is>
          <t/>
        </is>
      </c>
      <c r="BX230" t="inlineStr">
        <is>
          <t/>
        </is>
      </c>
      <c r="BY230" t="inlineStr">
        <is>
          <t/>
        </is>
      </c>
      <c r="BZ230" s="2" t="inlineStr">
        <is>
          <t>swobodnie przepływający odcinek rzeki|
odcinek rzeki swobodnie przepływającej</t>
        </is>
      </c>
      <c r="CA230" s="2" t="inlineStr">
        <is>
          <t>3|
3</t>
        </is>
      </c>
      <c r="CB230" s="2" t="inlineStr">
        <is>
          <t xml:space="preserve">|
</t>
        </is>
      </c>
      <c r="CC230" t="inlineStr">
        <is>
          <t/>
        </is>
      </c>
      <c r="CD230" s="2" t="inlineStr">
        <is>
          <t>troço fluvial de curso natural</t>
        </is>
      </c>
      <c r="CE230" s="2" t="inlineStr">
        <is>
          <t>3</t>
        </is>
      </c>
      <c r="CF230" s="2" t="inlineStr">
        <is>
          <t/>
        </is>
      </c>
      <c r="CG230" t="inlineStr">
        <is>
          <t/>
        </is>
      </c>
      <c r="CH230" t="inlineStr">
        <is>
          <t/>
        </is>
      </c>
      <c r="CI230" t="inlineStr">
        <is>
          <t/>
        </is>
      </c>
      <c r="CJ230" t="inlineStr">
        <is>
          <t/>
        </is>
      </c>
      <c r="CK230" t="inlineStr">
        <is>
          <t/>
        </is>
      </c>
      <c r="CL230" t="inlineStr">
        <is>
          <t/>
        </is>
      </c>
      <c r="CM230" t="inlineStr">
        <is>
          <t/>
        </is>
      </c>
      <c r="CN230" t="inlineStr">
        <is>
          <t/>
        </is>
      </c>
      <c r="CO230" t="inlineStr">
        <is>
          <t/>
        </is>
      </c>
      <c r="CP230" s="2" t="inlineStr">
        <is>
          <t>prosto tekoči rečni odsek</t>
        </is>
      </c>
      <c r="CQ230" s="2" t="inlineStr">
        <is>
          <t>3</t>
        </is>
      </c>
      <c r="CR230" s="2" t="inlineStr">
        <is>
          <t/>
        </is>
      </c>
      <c r="CS230" t="inlineStr">
        <is>
          <t/>
        </is>
      </c>
      <c r="CT230" t="inlineStr">
        <is>
          <t/>
        </is>
      </c>
      <c r="CU230" t="inlineStr">
        <is>
          <t/>
        </is>
      </c>
      <c r="CV230" t="inlineStr">
        <is>
          <t/>
        </is>
      </c>
      <c r="CW230" t="inlineStr">
        <is>
          <t/>
        </is>
      </c>
    </row>
    <row r="231">
      <c r="A231" s="1" t="str">
        <f>HYPERLINK("https://iate.europa.eu/entry/result/3629420/all", "3629420")</f>
        <v>3629420</v>
      </c>
      <c r="B231" t="inlineStr">
        <is>
          <t>ENVIRONMENT</t>
        </is>
      </c>
      <c r="C231" t="inlineStr">
        <is>
          <t>ENVIRONMENT|natural environment|physical environment|aquatic environment|marine environment</t>
        </is>
      </c>
      <c r="D231" t="inlineStr">
        <is>
          <t>yes</t>
        </is>
      </c>
      <c r="E231" t="inlineStr">
        <is>
          <t/>
        </is>
      </c>
      <c r="F231" t="inlineStr">
        <is>
          <t/>
        </is>
      </c>
      <c r="G231" t="inlineStr">
        <is>
          <t/>
        </is>
      </c>
      <c r="H231" t="inlineStr">
        <is>
          <t/>
        </is>
      </c>
      <c r="I231" t="inlineStr">
        <is>
          <t/>
        </is>
      </c>
      <c r="J231" t="inlineStr">
        <is>
          <t/>
        </is>
      </c>
      <c r="K231" t="inlineStr">
        <is>
          <t/>
        </is>
      </c>
      <c r="L231" t="inlineStr">
        <is>
          <t/>
        </is>
      </c>
      <c r="M231" t="inlineStr">
        <is>
          <t/>
        </is>
      </c>
      <c r="N231" t="inlineStr">
        <is>
          <t/>
        </is>
      </c>
      <c r="O231" t="inlineStr">
        <is>
          <t/>
        </is>
      </c>
      <c r="P231" t="inlineStr">
        <is>
          <t/>
        </is>
      </c>
      <c r="Q231" t="inlineStr">
        <is>
          <t/>
        </is>
      </c>
      <c r="R231" t="inlineStr">
        <is>
          <t/>
        </is>
      </c>
      <c r="S231" t="inlineStr">
        <is>
          <t/>
        </is>
      </c>
      <c r="T231" t="inlineStr">
        <is>
          <t/>
        </is>
      </c>
      <c r="U231" t="inlineStr">
        <is>
          <t/>
        </is>
      </c>
      <c r="V231" s="2" t="inlineStr">
        <is>
          <t>περιπαραλιακός</t>
        </is>
      </c>
      <c r="W231" s="2" t="inlineStr">
        <is>
          <t>3</t>
        </is>
      </c>
      <c r="X231" s="2" t="inlineStr">
        <is>
          <t/>
        </is>
      </c>
      <c r="Y231" t="inlineStr">
        <is>
          <t>που αναφέρεται ή ανήκει στην οικολογική ζώνη της βενθικής ενότητας η οποία ορίζεται ως το τµήµα
του βυθού που αρχίζει από το κατώτατο όριο της υποπαραλιακής ζώνης (δηλαδή βάθος
30 – 40m) και εκτείνεται µέχρι το βάθος των 200 – 250 µέτρων που είναι και το
κατώτερο όριο εµφάνισης των σκιόφιλων µακροφυκών</t>
        </is>
      </c>
      <c r="Z231" s="2" t="inlineStr">
        <is>
          <t>circalittoral</t>
        </is>
      </c>
      <c r="AA231" s="2" t="inlineStr">
        <is>
          <t>3</t>
        </is>
      </c>
      <c r="AB231" s="2" t="inlineStr">
        <is>
          <t/>
        </is>
      </c>
      <c r="AC231" t="inlineStr">
        <is>
          <t>referring to the zone below the &lt;i&gt;&lt;a href="https://iate.europa.eu/entry/result/3629416/en" target="_blank"&gt;'infralittoral'&lt;/a&gt;&lt;/i&gt;</t>
        </is>
      </c>
      <c r="AD231" t="inlineStr">
        <is>
          <t/>
        </is>
      </c>
      <c r="AE231" t="inlineStr">
        <is>
          <t/>
        </is>
      </c>
      <c r="AF231" t="inlineStr">
        <is>
          <t/>
        </is>
      </c>
      <c r="AG231" t="inlineStr">
        <is>
          <t/>
        </is>
      </c>
      <c r="AH231" t="inlineStr">
        <is>
          <t/>
        </is>
      </c>
      <c r="AI231" t="inlineStr">
        <is>
          <t/>
        </is>
      </c>
      <c r="AJ231" t="inlineStr">
        <is>
          <t/>
        </is>
      </c>
      <c r="AK231" t="inlineStr">
        <is>
          <t/>
        </is>
      </c>
      <c r="AL231" t="inlineStr">
        <is>
          <t/>
        </is>
      </c>
      <c r="AM231" t="inlineStr">
        <is>
          <t/>
        </is>
      </c>
      <c r="AN231" t="inlineStr">
        <is>
          <t/>
        </is>
      </c>
      <c r="AO231" t="inlineStr">
        <is>
          <t/>
        </is>
      </c>
      <c r="AP231" t="inlineStr">
        <is>
          <t/>
        </is>
      </c>
      <c r="AQ231" t="inlineStr">
        <is>
          <t/>
        </is>
      </c>
      <c r="AR231" t="inlineStr">
        <is>
          <t/>
        </is>
      </c>
      <c r="AS231" t="inlineStr">
        <is>
          <t/>
        </is>
      </c>
      <c r="AT231" t="inlineStr">
        <is>
          <t/>
        </is>
      </c>
      <c r="AU231" t="inlineStr">
        <is>
          <t/>
        </is>
      </c>
      <c r="AV231" t="inlineStr">
        <is>
          <t/>
        </is>
      </c>
      <c r="AW231" t="inlineStr">
        <is>
          <t/>
        </is>
      </c>
      <c r="AX231" t="inlineStr">
        <is>
          <t/>
        </is>
      </c>
      <c r="AY231" t="inlineStr">
        <is>
          <t/>
        </is>
      </c>
      <c r="AZ231" t="inlineStr">
        <is>
          <t/>
        </is>
      </c>
      <c r="BA231" t="inlineStr">
        <is>
          <t/>
        </is>
      </c>
      <c r="BB231" t="inlineStr">
        <is>
          <t/>
        </is>
      </c>
      <c r="BC231" t="inlineStr">
        <is>
          <t/>
        </is>
      </c>
      <c r="BD231" t="inlineStr">
        <is>
          <t/>
        </is>
      </c>
      <c r="BE231" t="inlineStr">
        <is>
          <t/>
        </is>
      </c>
      <c r="BF231" t="inlineStr">
        <is>
          <t/>
        </is>
      </c>
      <c r="BG231" t="inlineStr">
        <is>
          <t/>
        </is>
      </c>
      <c r="BH231" t="inlineStr">
        <is>
          <t/>
        </is>
      </c>
      <c r="BI231" t="inlineStr">
        <is>
          <t/>
        </is>
      </c>
      <c r="BJ231" s="2" t="inlineStr">
        <is>
          <t>cirkalitoralė</t>
        </is>
      </c>
      <c r="BK231" s="2" t="inlineStr">
        <is>
          <t>3</t>
        </is>
      </c>
      <c r="BL231" s="2" t="inlineStr">
        <is>
          <t/>
        </is>
      </c>
      <c r="BM231" t="inlineStr">
        <is>
          <t/>
        </is>
      </c>
      <c r="BN231" t="inlineStr">
        <is>
          <t/>
        </is>
      </c>
      <c r="BO231" t="inlineStr">
        <is>
          <t/>
        </is>
      </c>
      <c r="BP231" t="inlineStr">
        <is>
          <t/>
        </is>
      </c>
      <c r="BQ231" t="inlineStr">
        <is>
          <t/>
        </is>
      </c>
      <c r="BR231" t="inlineStr">
        <is>
          <t/>
        </is>
      </c>
      <c r="BS231" t="inlineStr">
        <is>
          <t/>
        </is>
      </c>
      <c r="BT231" t="inlineStr">
        <is>
          <t/>
        </is>
      </c>
      <c r="BU231" t="inlineStr">
        <is>
          <t/>
        </is>
      </c>
      <c r="BV231" t="inlineStr">
        <is>
          <t/>
        </is>
      </c>
      <c r="BW231" t="inlineStr">
        <is>
          <t/>
        </is>
      </c>
      <c r="BX231" t="inlineStr">
        <is>
          <t/>
        </is>
      </c>
      <c r="BY231" t="inlineStr">
        <is>
          <t/>
        </is>
      </c>
      <c r="BZ231" s="2" t="inlineStr">
        <is>
          <t>circalitoralny|
circalitoral</t>
        </is>
      </c>
      <c r="CA231" s="2" t="inlineStr">
        <is>
          <t>3|
3</t>
        </is>
      </c>
      <c r="CB231" s="2" t="inlineStr">
        <is>
          <t xml:space="preserve">|
</t>
        </is>
      </c>
      <c r="CC231" t="inlineStr">
        <is>
          <t>ze strefy sublitoralu do 200 m</t>
        </is>
      </c>
      <c r="CD231" s="2" t="inlineStr">
        <is>
          <t>circalitoral</t>
        </is>
      </c>
      <c r="CE231" s="2" t="inlineStr">
        <is>
          <t>3</t>
        </is>
      </c>
      <c r="CF231" s="2" t="inlineStr">
        <is>
          <t/>
        </is>
      </c>
      <c r="CG231" t="inlineStr">
        <is>
          <t>Zona após o limite &lt;a href="https://iate.europa.eu/entry/result/3629416/pt" target="_blank"&gt;infralitoral&lt;/a&gt; até à zona onde desaparecem as algas
 ciófilas que alcança aproximadamente os 200 
metros de profundidade, e coincide frequentemente com a margem da plataforma continental.</t>
        </is>
      </c>
      <c r="CH231" t="inlineStr">
        <is>
          <t/>
        </is>
      </c>
      <c r="CI231" t="inlineStr">
        <is>
          <t/>
        </is>
      </c>
      <c r="CJ231" t="inlineStr">
        <is>
          <t/>
        </is>
      </c>
      <c r="CK231" t="inlineStr">
        <is>
          <t/>
        </is>
      </c>
      <c r="CL231" t="inlineStr">
        <is>
          <t/>
        </is>
      </c>
      <c r="CM231" t="inlineStr">
        <is>
          <t/>
        </is>
      </c>
      <c r="CN231" t="inlineStr">
        <is>
          <t/>
        </is>
      </c>
      <c r="CO231" t="inlineStr">
        <is>
          <t/>
        </is>
      </c>
      <c r="CP231" s="2" t="inlineStr">
        <is>
          <t>cirkalitoralen</t>
        </is>
      </c>
      <c r="CQ231" s="2" t="inlineStr">
        <is>
          <t>3</t>
        </is>
      </c>
      <c r="CR231" s="2" t="inlineStr">
        <is>
          <t/>
        </is>
      </c>
      <c r="CS231" t="inlineStr">
        <is>
          <t/>
        </is>
      </c>
      <c r="CT231" t="inlineStr">
        <is>
          <t/>
        </is>
      </c>
      <c r="CU231" t="inlineStr">
        <is>
          <t/>
        </is>
      </c>
      <c r="CV231" t="inlineStr">
        <is>
          <t/>
        </is>
      </c>
      <c r="CW231" t="inlineStr">
        <is>
          <t/>
        </is>
      </c>
    </row>
    <row r="232">
      <c r="A232" s="1" t="str">
        <f>HYPERLINK("https://iate.europa.eu/entry/result/3588528/all", "3588528")</f>
        <v>3588528</v>
      </c>
      <c r="B232" t="inlineStr">
        <is>
          <t>AGRICULTURE, FORESTRY AND FISHERIES;AGRI-FOODSTUFFS</t>
        </is>
      </c>
      <c r="C232" t="inlineStr">
        <is>
          <t>AGRICULTURE, FORESTRY AND FISHERIES|agricultural activity|animal nutrition|animal feedingstuffs|manufactured feedingstuffs;AGRICULTURE, FORESTRY AND FISHERIES|agricultural activity|crop production;AGRI-FOODSTUFFS|processed agricultural produce|protein products|vegetable protein;AGRICULTURE, FORESTRY AND FISHERIES|agricultural activity|crop production|energy crop</t>
        </is>
      </c>
      <c r="D232" t="inlineStr">
        <is>
          <t>yes</t>
        </is>
      </c>
      <c r="E232" t="inlineStr">
        <is>
          <t/>
        </is>
      </c>
      <c r="F232" s="2" t="inlineStr">
        <is>
          <t>култура, обогатяваща почвата с азот</t>
        </is>
      </c>
      <c r="G232" s="2" t="inlineStr">
        <is>
          <t>3</t>
        </is>
      </c>
      <c r="H232" s="2" t="inlineStr">
        <is>
          <t/>
        </is>
      </c>
      <c r="I232" t="inlineStr">
        <is>
          <t>селскостопански растения, в чиито корени проникват и живеят бактерии, които фиксират атмосферен азот и го предоставят на растенията във форма, необходима за техния растеж</t>
        </is>
      </c>
      <c r="J232" t="inlineStr">
        <is>
          <t/>
        </is>
      </c>
      <c r="K232" t="inlineStr">
        <is>
          <t/>
        </is>
      </c>
      <c r="L232" t="inlineStr">
        <is>
          <t/>
        </is>
      </c>
      <c r="M232" t="inlineStr">
        <is>
          <t/>
        </is>
      </c>
      <c r="N232" t="inlineStr">
        <is>
          <t/>
        </is>
      </c>
      <c r="O232" t="inlineStr">
        <is>
          <t/>
        </is>
      </c>
      <c r="P232" t="inlineStr">
        <is>
          <t/>
        </is>
      </c>
      <c r="Q232" t="inlineStr">
        <is>
          <t/>
        </is>
      </c>
      <c r="R232" s="2" t="inlineStr">
        <is>
          <t>stickstoffbindende Pflanzen</t>
        </is>
      </c>
      <c r="S232" s="2" t="inlineStr">
        <is>
          <t>2</t>
        </is>
      </c>
      <c r="T232" s="2" t="inlineStr">
        <is>
          <t/>
        </is>
      </c>
      <c r="U232" t="inlineStr">
        <is>
          <t/>
        </is>
      </c>
      <c r="V232" s="2" t="inlineStr">
        <is>
          <t>καλλιέργεια που δεσμεύει το άζωτο</t>
        </is>
      </c>
      <c r="W232" s="2" t="inlineStr">
        <is>
          <t>3</t>
        </is>
      </c>
      <c r="X232" s="2" t="inlineStr">
        <is>
          <t/>
        </is>
      </c>
      <c r="Y232" t="inlineStr">
        <is>
          <t/>
        </is>
      </c>
      <c r="Z232" s="2" t="inlineStr">
        <is>
          <t>nitrogen-fixing crop|
legumes crop|
N&lt;sub&gt;2&lt;/sub&gt;-fixing crop|
N-fixing crop</t>
        </is>
      </c>
      <c r="AA232" s="2" t="inlineStr">
        <is>
          <t>3|
3|
3|
1</t>
        </is>
      </c>
      <c r="AB232" s="2" t="inlineStr">
        <is>
          <t xml:space="preserve">preferred|
|
|
</t>
        </is>
      </c>
      <c r="AC232" t="inlineStr">
        <is>
          <t>plant that can be grown and harvested extensively for profit or subsistence and whose roots are colonised by certain bacteria that extract nitrogen fom the air and convert or “fix” it into a form required for their growth</t>
        </is>
      </c>
      <c r="AD232" s="2" t="inlineStr">
        <is>
          <t>cultivo fijador de nitrógeno</t>
        </is>
      </c>
      <c r="AE232" s="2" t="inlineStr">
        <is>
          <t>3</t>
        </is>
      </c>
      <c r="AF232" s="2" t="inlineStr">
        <is>
          <t/>
        </is>
      </c>
      <c r="AG232" t="inlineStr">
        <is>
          <t>Cultivos
cuyas raíces establecen una simbiosis poco habitual con las bacterias del
género rizobio que permite que las bacterias extraigan nitrógeno de la
atmósfera y lo conviertan en nitrato y amoníaco, que la planta absorbe y
utiliza como si se tratase de un abono artificial.</t>
        </is>
      </c>
      <c r="AH232" s="2" t="inlineStr">
        <is>
          <t>lämmastikku siduv kultuur</t>
        </is>
      </c>
      <c r="AI232" s="2" t="inlineStr">
        <is>
          <t>3</t>
        </is>
      </c>
      <c r="AJ232" s="2" t="inlineStr">
        <is>
          <t/>
        </is>
      </c>
      <c r="AK232" t="inlineStr">
        <is>
          <t/>
        </is>
      </c>
      <c r="AL232" s="2" t="inlineStr">
        <is>
          <t>typpeä sitova kasvi|
typensitojakasvi|
typpeä sitova viljelykasvi</t>
        </is>
      </c>
      <c r="AM232" s="2" t="inlineStr">
        <is>
          <t>3|
3|
3</t>
        </is>
      </c>
      <c r="AN232" s="2" t="inlineStr">
        <is>
          <t xml:space="preserve">|
|
</t>
        </is>
      </c>
      <c r="AO232" t="inlineStr">
        <is>
          <t>kaksi typpeä sitovaa kasviryhmää riippuen siitä, mitä bakteeria ne käyttävät</t>
        </is>
      </c>
      <c r="AP232" s="2" t="inlineStr">
        <is>
          <t>plantes fixant l'azote</t>
        </is>
      </c>
      <c r="AQ232" s="2" t="inlineStr">
        <is>
          <t>2</t>
        </is>
      </c>
      <c r="AR232" s="2" t="inlineStr">
        <is>
          <t/>
        </is>
      </c>
      <c r="AS232" t="inlineStr">
        <is>
          <t/>
        </is>
      </c>
      <c r="AT232" s="2" t="inlineStr">
        <is>
          <t>barr fosaithe nítrigine</t>
        </is>
      </c>
      <c r="AU232" s="2" t="inlineStr">
        <is>
          <t>3</t>
        </is>
      </c>
      <c r="AV232" s="2" t="inlineStr">
        <is>
          <t/>
        </is>
      </c>
      <c r="AW232" t="inlineStr">
        <is>
          <t/>
        </is>
      </c>
      <c r="AX232" t="inlineStr">
        <is>
          <t/>
        </is>
      </c>
      <c r="AY232" t="inlineStr">
        <is>
          <t/>
        </is>
      </c>
      <c r="AZ232" t="inlineStr">
        <is>
          <t/>
        </is>
      </c>
      <c r="BA232" t="inlineStr">
        <is>
          <t/>
        </is>
      </c>
      <c r="BB232" s="2" t="inlineStr">
        <is>
          <t>nitrogénmegkötő növények</t>
        </is>
      </c>
      <c r="BC232" s="2" t="inlineStr">
        <is>
          <t>2</t>
        </is>
      </c>
      <c r="BD232" s="2" t="inlineStr">
        <is>
          <t/>
        </is>
      </c>
      <c r="BE232" t="inlineStr">
        <is>
          <t/>
        </is>
      </c>
      <c r="BF232" s="2" t="inlineStr">
        <is>
          <t>colture azotofissatrici</t>
        </is>
      </c>
      <c r="BG232" s="2" t="inlineStr">
        <is>
          <t>2</t>
        </is>
      </c>
      <c r="BH232" s="2" t="inlineStr">
        <is>
          <t/>
        </is>
      </c>
      <c r="BI232" t="inlineStr">
        <is>
          <t/>
        </is>
      </c>
      <c r="BJ232" s="2" t="inlineStr">
        <is>
          <t>azotą kaupiantys augalai</t>
        </is>
      </c>
      <c r="BK232" s="2" t="inlineStr">
        <is>
          <t>2</t>
        </is>
      </c>
      <c r="BL232" s="2" t="inlineStr">
        <is>
          <t/>
        </is>
      </c>
      <c r="BM232" t="inlineStr">
        <is>
          <t/>
        </is>
      </c>
      <c r="BN232" t="inlineStr">
        <is>
          <t/>
        </is>
      </c>
      <c r="BO232" t="inlineStr">
        <is>
          <t/>
        </is>
      </c>
      <c r="BP232" t="inlineStr">
        <is>
          <t/>
        </is>
      </c>
      <c r="BQ232" t="inlineStr">
        <is>
          <t/>
        </is>
      </c>
      <c r="BR232" t="inlineStr">
        <is>
          <t/>
        </is>
      </c>
      <c r="BS232" t="inlineStr">
        <is>
          <t/>
        </is>
      </c>
      <c r="BT232" t="inlineStr">
        <is>
          <t/>
        </is>
      </c>
      <c r="BU232" t="inlineStr">
        <is>
          <t/>
        </is>
      </c>
      <c r="BV232" s="2" t="inlineStr">
        <is>
          <t>stikstofbindende gewassen|
stikstofbindende planten</t>
        </is>
      </c>
      <c r="BW232" s="2" t="inlineStr">
        <is>
          <t>2|
2</t>
        </is>
      </c>
      <c r="BX232" s="2" t="inlineStr">
        <is>
          <t xml:space="preserve">|
</t>
        </is>
      </c>
      <c r="BY232" t="inlineStr">
        <is>
          <t/>
        </is>
      </c>
      <c r="BZ232" s="2" t="inlineStr">
        <is>
          <t>uprawa wiążąca azot|
roślina bobowata</t>
        </is>
      </c>
      <c r="CA232" s="2" t="inlineStr">
        <is>
          <t>3|
3</t>
        </is>
      </c>
      <c r="CB232" s="2" t="inlineStr">
        <is>
          <t xml:space="preserve">|
</t>
        </is>
      </c>
      <c r="CC232" t="inlineStr">
        <is>
          <t/>
        </is>
      </c>
      <c r="CD232" s="2" t="inlineStr">
        <is>
          <t>cultura fixadora de azoto</t>
        </is>
      </c>
      <c r="CE232" s="2" t="inlineStr">
        <is>
          <t>3</t>
        </is>
      </c>
      <c r="CF232" s="2" t="inlineStr">
        <is>
          <t/>
        </is>
      </c>
      <c r="CG232" t="inlineStr">
        <is>
          <t/>
        </is>
      </c>
      <c r="CH232" s="2" t="inlineStr">
        <is>
          <t>cultură fixatoare de azot</t>
        </is>
      </c>
      <c r="CI232" s="2" t="inlineStr">
        <is>
          <t>3</t>
        </is>
      </c>
      <c r="CJ232" s="2" t="inlineStr">
        <is>
          <t/>
        </is>
      </c>
      <c r="CK232" t="inlineStr">
        <is>
          <t/>
        </is>
      </c>
      <c r="CL232" t="inlineStr">
        <is>
          <t/>
        </is>
      </c>
      <c r="CM232" t="inlineStr">
        <is>
          <t/>
        </is>
      </c>
      <c r="CN232" t="inlineStr">
        <is>
          <t/>
        </is>
      </c>
      <c r="CO232" t="inlineStr">
        <is>
          <t/>
        </is>
      </c>
      <c r="CP232" s="2" t="inlineStr">
        <is>
          <t>posevek, ki veže dušik</t>
        </is>
      </c>
      <c r="CQ232" s="2" t="inlineStr">
        <is>
          <t>3</t>
        </is>
      </c>
      <c r="CR232" s="2" t="inlineStr">
        <is>
          <t/>
        </is>
      </c>
      <c r="CS232" t="inlineStr">
        <is>
          <t/>
        </is>
      </c>
      <c r="CT232" t="inlineStr">
        <is>
          <t/>
        </is>
      </c>
      <c r="CU232" t="inlineStr">
        <is>
          <t/>
        </is>
      </c>
      <c r="CV232" t="inlineStr">
        <is>
          <t/>
        </is>
      </c>
      <c r="CW232" t="inlineStr">
        <is>
          <t/>
        </is>
      </c>
    </row>
    <row r="233">
      <c r="A233" s="1" t="str">
        <f>HYPERLINK("https://iate.europa.eu/entry/result/898912/all", "898912")</f>
        <v>898912</v>
      </c>
      <c r="B233" t="inlineStr">
        <is>
          <t>FINANCE</t>
        </is>
      </c>
      <c r="C233" t="inlineStr">
        <is>
          <t>FINANCE</t>
        </is>
      </c>
      <c r="D233" t="inlineStr">
        <is>
          <t>no</t>
        </is>
      </c>
      <c r="E233" t="inlineStr">
        <is>
          <t/>
        </is>
      </c>
      <c r="F233" t="inlineStr">
        <is>
          <t/>
        </is>
      </c>
      <c r="G233" t="inlineStr">
        <is>
          <t/>
        </is>
      </c>
      <c r="H233" t="inlineStr">
        <is>
          <t/>
        </is>
      </c>
      <c r="I233" t="inlineStr">
        <is>
          <t/>
        </is>
      </c>
      <c r="J233" t="inlineStr">
        <is>
          <t/>
        </is>
      </c>
      <c r="K233" t="inlineStr">
        <is>
          <t/>
        </is>
      </c>
      <c r="L233" t="inlineStr">
        <is>
          <t/>
        </is>
      </c>
      <c r="M233" t="inlineStr">
        <is>
          <t/>
        </is>
      </c>
      <c r="N233" t="inlineStr">
        <is>
          <t/>
        </is>
      </c>
      <c r="O233" t="inlineStr">
        <is>
          <t/>
        </is>
      </c>
      <c r="P233" t="inlineStr">
        <is>
          <t/>
        </is>
      </c>
      <c r="Q233" t="inlineStr">
        <is>
          <t/>
        </is>
      </c>
      <c r="R233" t="inlineStr">
        <is>
          <t/>
        </is>
      </c>
      <c r="S233" t="inlineStr">
        <is>
          <t/>
        </is>
      </c>
      <c r="T233" t="inlineStr">
        <is>
          <t/>
        </is>
      </c>
      <c r="U233" t="inlineStr">
        <is>
          <t/>
        </is>
      </c>
      <c r="V233" t="inlineStr">
        <is>
          <t/>
        </is>
      </c>
      <c r="W233" t="inlineStr">
        <is>
          <t/>
        </is>
      </c>
      <c r="X233" t="inlineStr">
        <is>
          <t/>
        </is>
      </c>
      <c r="Y233" t="inlineStr">
        <is>
          <t/>
        </is>
      </c>
      <c r="Z233" s="2" t="inlineStr">
        <is>
          <t>sustained recovery</t>
        </is>
      </c>
      <c r="AA233" s="2" t="inlineStr">
        <is>
          <t>1</t>
        </is>
      </c>
      <c r="AB233" s="2" t="inlineStr">
        <is>
          <t/>
        </is>
      </c>
      <c r="AC233" t="inlineStr">
        <is>
          <t/>
        </is>
      </c>
      <c r="AD233" t="inlineStr">
        <is>
          <t/>
        </is>
      </c>
      <c r="AE233" t="inlineStr">
        <is>
          <t/>
        </is>
      </c>
      <c r="AF233" t="inlineStr">
        <is>
          <t/>
        </is>
      </c>
      <c r="AG233" t="inlineStr">
        <is>
          <t/>
        </is>
      </c>
      <c r="AH233" t="inlineStr">
        <is>
          <t/>
        </is>
      </c>
      <c r="AI233" t="inlineStr">
        <is>
          <t/>
        </is>
      </c>
      <c r="AJ233" t="inlineStr">
        <is>
          <t/>
        </is>
      </c>
      <c r="AK233" t="inlineStr">
        <is>
          <t/>
        </is>
      </c>
      <c r="AL233" s="2" t="inlineStr">
        <is>
          <t>kestävä elpyminen|
pitkäjänteinen elpyminen</t>
        </is>
      </c>
      <c r="AM233" s="2" t="inlineStr">
        <is>
          <t>2|
3</t>
        </is>
      </c>
      <c r="AN233" s="2" t="inlineStr">
        <is>
          <t xml:space="preserve">|
</t>
        </is>
      </c>
      <c r="AO233" t="inlineStr">
        <is>
          <t/>
        </is>
      </c>
      <c r="AP233" s="2" t="inlineStr">
        <is>
          <t>reprise soutenue|
reprise solide</t>
        </is>
      </c>
      <c r="AQ233" s="2" t="inlineStr">
        <is>
          <t>2|
2</t>
        </is>
      </c>
      <c r="AR233" s="2" t="inlineStr">
        <is>
          <t xml:space="preserve">|
</t>
        </is>
      </c>
      <c r="AS233" t="inlineStr">
        <is>
          <t/>
        </is>
      </c>
      <c r="AT233" t="inlineStr">
        <is>
          <t/>
        </is>
      </c>
      <c r="AU233" t="inlineStr">
        <is>
          <t/>
        </is>
      </c>
      <c r="AV233" t="inlineStr">
        <is>
          <t/>
        </is>
      </c>
      <c r="AW233" t="inlineStr">
        <is>
          <t/>
        </is>
      </c>
      <c r="AX233" t="inlineStr">
        <is>
          <t/>
        </is>
      </c>
      <c r="AY233" t="inlineStr">
        <is>
          <t/>
        </is>
      </c>
      <c r="AZ233" t="inlineStr">
        <is>
          <t/>
        </is>
      </c>
      <c r="BA233" t="inlineStr">
        <is>
          <t/>
        </is>
      </c>
      <c r="BB233" t="inlineStr">
        <is>
          <t/>
        </is>
      </c>
      <c r="BC233" t="inlineStr">
        <is>
          <t/>
        </is>
      </c>
      <c r="BD233" t="inlineStr">
        <is>
          <t/>
        </is>
      </c>
      <c r="BE233" t="inlineStr">
        <is>
          <t/>
        </is>
      </c>
      <c r="BF233" s="2" t="inlineStr">
        <is>
          <t>solida ripresa</t>
        </is>
      </c>
      <c r="BG233" s="2" t="inlineStr">
        <is>
          <t>2</t>
        </is>
      </c>
      <c r="BH233" s="2" t="inlineStr">
        <is>
          <t/>
        </is>
      </c>
      <c r="BI233" t="inlineStr">
        <is>
          <t/>
        </is>
      </c>
      <c r="BJ233" t="inlineStr">
        <is>
          <t/>
        </is>
      </c>
      <c r="BK233" t="inlineStr">
        <is>
          <t/>
        </is>
      </c>
      <c r="BL233" t="inlineStr">
        <is>
          <t/>
        </is>
      </c>
      <c r="BM233" t="inlineStr">
        <is>
          <t/>
        </is>
      </c>
      <c r="BN233" t="inlineStr">
        <is>
          <t/>
        </is>
      </c>
      <c r="BO233" t="inlineStr">
        <is>
          <t/>
        </is>
      </c>
      <c r="BP233" t="inlineStr">
        <is>
          <t/>
        </is>
      </c>
      <c r="BQ233" t="inlineStr">
        <is>
          <t/>
        </is>
      </c>
      <c r="BR233" t="inlineStr">
        <is>
          <t/>
        </is>
      </c>
      <c r="BS233" t="inlineStr">
        <is>
          <t/>
        </is>
      </c>
      <c r="BT233" t="inlineStr">
        <is>
          <t/>
        </is>
      </c>
      <c r="BU233" t="inlineStr">
        <is>
          <t/>
        </is>
      </c>
      <c r="BV233" t="inlineStr">
        <is>
          <t/>
        </is>
      </c>
      <c r="BW233" t="inlineStr">
        <is>
          <t/>
        </is>
      </c>
      <c r="BX233" t="inlineStr">
        <is>
          <t/>
        </is>
      </c>
      <c r="BY233" t="inlineStr">
        <is>
          <t/>
        </is>
      </c>
      <c r="BZ233" t="inlineStr">
        <is>
          <t/>
        </is>
      </c>
      <c r="CA233" t="inlineStr">
        <is>
          <t/>
        </is>
      </c>
      <c r="CB233" t="inlineStr">
        <is>
          <t/>
        </is>
      </c>
      <c r="CC233" t="inlineStr">
        <is>
          <t/>
        </is>
      </c>
      <c r="CD233" t="inlineStr">
        <is>
          <t/>
        </is>
      </c>
      <c r="CE233" t="inlineStr">
        <is>
          <t/>
        </is>
      </c>
      <c r="CF233" t="inlineStr">
        <is>
          <t/>
        </is>
      </c>
      <c r="CG233" t="inlineStr">
        <is>
          <t/>
        </is>
      </c>
      <c r="CH233" t="inlineStr">
        <is>
          <t/>
        </is>
      </c>
      <c r="CI233" t="inlineStr">
        <is>
          <t/>
        </is>
      </c>
      <c r="CJ233" t="inlineStr">
        <is>
          <t/>
        </is>
      </c>
      <c r="CK233" t="inlineStr">
        <is>
          <t/>
        </is>
      </c>
      <c r="CL233" t="inlineStr">
        <is>
          <t/>
        </is>
      </c>
      <c r="CM233" t="inlineStr">
        <is>
          <t/>
        </is>
      </c>
      <c r="CN233" t="inlineStr">
        <is>
          <t/>
        </is>
      </c>
      <c r="CO233" t="inlineStr">
        <is>
          <t/>
        </is>
      </c>
      <c r="CP233" t="inlineStr">
        <is>
          <t/>
        </is>
      </c>
      <c r="CQ233" t="inlineStr">
        <is>
          <t/>
        </is>
      </c>
      <c r="CR233" t="inlineStr">
        <is>
          <t/>
        </is>
      </c>
      <c r="CS233" t="inlineStr">
        <is>
          <t/>
        </is>
      </c>
      <c r="CT233" t="inlineStr">
        <is>
          <t/>
        </is>
      </c>
      <c r="CU233" t="inlineStr">
        <is>
          <t/>
        </is>
      </c>
      <c r="CV233" t="inlineStr">
        <is>
          <t/>
        </is>
      </c>
      <c r="CW233" t="inlineStr">
        <is>
          <t/>
        </is>
      </c>
    </row>
    <row r="234">
      <c r="A234" s="1" t="str">
        <f>HYPERLINK("https://iate.europa.eu/entry/result/1043945/all", "1043945")</f>
        <v>1043945</v>
      </c>
      <c r="B234" t="inlineStr">
        <is>
          <t>ECONOMICS;ENVIRONMENT;INTERNATIONAL ORGANISATIONS</t>
        </is>
      </c>
      <c r="C234" t="inlineStr">
        <is>
          <t>ECONOMICS|national accounts|accounting system;ECONOMICS|economic analysis|statistics;ENVIRONMENT|environmental policy|environmental policy;INTERNATIONAL ORGANISATIONS|United Nations</t>
        </is>
      </c>
      <c r="D234" t="inlineStr">
        <is>
          <t>yes</t>
        </is>
      </c>
      <c r="E234" t="inlineStr">
        <is>
          <t/>
        </is>
      </c>
      <c r="F234" s="2" t="inlineStr">
        <is>
          <t>Система от интегрирани икономически сметки за околната среда|
SEEA</t>
        </is>
      </c>
      <c r="G234" s="2" t="inlineStr">
        <is>
          <t>3|
3</t>
        </is>
      </c>
      <c r="H234" s="2" t="inlineStr">
        <is>
          <t xml:space="preserve">|
</t>
        </is>
      </c>
      <c r="I234" t="inlineStr">
        <is>
          <t>Системата от интегрирани икономически сметки за околната среда (SEEA), разработена съвместно от Организацията на обединените нации, Европейската комисия, Международния валутен фонд, Организацията за икономическо сътрудничество и развитие и Световната банка, е сателитна система на системата от национални сметки SNA. Тя обединява в обща рамка информацията за икономиката и околната среда с цел да се измери приносът на околната среда за икономиката и въздействието на икономиката върху околната среда.</t>
        </is>
      </c>
      <c r="J234" s="2" t="inlineStr">
        <is>
          <t>systém integrovaných environmentálních hospodářských účtů|
SEEA</t>
        </is>
      </c>
      <c r="K234" s="2" t="inlineStr">
        <is>
          <t>3|
3</t>
        </is>
      </c>
      <c r="L234" s="2" t="inlineStr">
        <is>
          <t xml:space="preserve">|
</t>
        </is>
      </c>
      <c r="M234" t="inlineStr">
        <is>
          <t>satelitní systém SNA, který společně vyvinuly OSN, Evropská komise, Mezinárodní měnový fond, Organizace pro ekonomickou spolupráci a rozvoj a Světová banka; tento systém spojuje hospodářské informace a informace o životním prostředí do společného rámce, který umožňuje měřit přínos životního prostředí pro hospodářství a vliv hospodářství na životní prostředí</t>
        </is>
      </c>
      <c r="N234" s="2" t="inlineStr">
        <is>
          <t>integreret miljøøkonomisk regnskabssystem|
SEEA</t>
        </is>
      </c>
      <c r="O234" s="2" t="inlineStr">
        <is>
          <t>3|
3</t>
        </is>
      </c>
      <c r="P234" s="2" t="inlineStr">
        <is>
          <t xml:space="preserve">|
</t>
        </is>
      </c>
      <c r="Q234" t="inlineStr">
        <is>
          <t>Et system, der samler økonomiske og miljømæssige oplysninger inden for fælles rammer for at måle miljøets bidrag til økonomien og økonomiens påvirkning af miljøet.</t>
        </is>
      </c>
      <c r="R234" s="2" t="inlineStr">
        <is>
          <t>System der integrierten umweltökonomischen Gesamtrechnungen|
SEEA</t>
        </is>
      </c>
      <c r="S234" s="2" t="inlineStr">
        <is>
          <t>3|
3</t>
        </is>
      </c>
      <c r="T234" s="2" t="inlineStr">
        <is>
          <t xml:space="preserve">|
</t>
        </is>
      </c>
      <c r="U234" t="inlineStr">
        <is>
          <t>gemeinsam von den Vereinten Nationen, der Europäischen Kommission, dem Internationalen Währungsfonds, der Organisation für wirtschaftliche Zusammenarbeit und Entwicklung und der Weltbank entwickeltes Satellitensystem, das Wirtschafts- und Umweltdaten in einem gemeinsamen Rahmen zusammenführt, um den Beitrag der Umwelt zur Wirtschaft und die Auswirkungen der Wirtschaft auf die Umwelt zu messen</t>
        </is>
      </c>
      <c r="V234" s="2" t="inlineStr">
        <is>
          <t>σύστημα ευρωπαϊκών περιβαλλοντικών οικονομικών λογαριασμών</t>
        </is>
      </c>
      <c r="W234" s="2" t="inlineStr">
        <is>
          <t>4</t>
        </is>
      </c>
      <c r="X234" s="2" t="inlineStr">
        <is>
          <t/>
        </is>
      </c>
      <c r="Y234" t="inlineStr">
        <is>
          <t/>
        </is>
      </c>
      <c r="Z234" s="2" t="inlineStr">
        <is>
          <t>System of Environmental-Economic Accounts|
System of Environmental Economic Accounts|
System of Integrated Environmental and Economic Accounting|
SEEA</t>
        </is>
      </c>
      <c r="AA234" s="2" t="inlineStr">
        <is>
          <t>3|
1|
3|
3</t>
        </is>
      </c>
      <c r="AB234" s="2" t="inlineStr">
        <is>
          <t xml:space="preserve">preferred|
|
|
</t>
        </is>
      </c>
      <c r="AC234" t="inlineStr">
        <is>
          <t>statistical framework that provides internationally agreed concepts, definitions, classifications, accounting rules and standard tables for producing internationally comparable statistics on the environment and its relationship with the economy</t>
        </is>
      </c>
      <c r="AD234" s="2" t="inlineStr">
        <is>
          <t>Sistema de Contabilidad Ambiental y Económica Integrada|
SCAEI</t>
        </is>
      </c>
      <c r="AE234" s="2" t="inlineStr">
        <is>
          <t>4|
3</t>
        </is>
      </c>
      <c r="AF234" s="2" t="inlineStr">
        <is>
          <t xml:space="preserve">|
</t>
        </is>
      </c>
      <c r="AG234" t="inlineStr">
        <is>
          <t>Sistema de contabilidad elaborado por las Naciones Unidas, la Comisión Europea, el Fondo Monetario Internacional, la Organización de Cooperación y Desarrollo Económicos y el Banco Mundial como sistema satélite del Sistema de Cuentas Nacionales (SCN) a fin de poder analizar no
solo el funcionamiento y el crecimiento de la economía tal como se reflejan en
la actividad del mercado, sino también la
sostenibilidad del crecimiento y del desarrollo, ampliando a tal fin el alcance
y la cobertura de la contabilidad económica, de manera que incluya la
utilización de los activos naturales no comercializados y las pérdidas de
ingresos resultantes del agotamiento y la degradación del capital natural.</t>
        </is>
      </c>
      <c r="AH234" s="2" t="inlineStr">
        <is>
          <t>integreeritud keskkonnamajanduslik arvepidamise süsteem</t>
        </is>
      </c>
      <c r="AI234" s="2" t="inlineStr">
        <is>
          <t>3</t>
        </is>
      </c>
      <c r="AJ234" s="2" t="inlineStr">
        <is>
          <t/>
        </is>
      </c>
      <c r="AK234" t="inlineStr">
        <is>
          <t>ühtne raamistik, mis ühendab majandus- ja keskkonnateabe, et mõõta keskkonna panust majandusse ning majanduse mõju keskkonnale</t>
        </is>
      </c>
      <c r="AL234" s="2" t="inlineStr">
        <is>
          <t>ympäristötilinpitojärjestelmä|
SEEA</t>
        </is>
      </c>
      <c r="AM234" s="2" t="inlineStr">
        <is>
          <t>3|
3</t>
        </is>
      </c>
      <c r="AN234" s="2" t="inlineStr">
        <is>
          <t xml:space="preserve">|
</t>
        </is>
      </c>
      <c r="AO234" t="inlineStr">
        <is>
          <t/>
        </is>
      </c>
      <c r="AP234" s="2" t="inlineStr">
        <is>
          <t>SCIEE|
Système des comptes intégrés de l'environnement et de l'économie</t>
        </is>
      </c>
      <c r="AQ234" s="2" t="inlineStr">
        <is>
          <t>3|
3</t>
        </is>
      </c>
      <c r="AR234" s="2" t="inlineStr">
        <is>
          <t xml:space="preserve">|
</t>
        </is>
      </c>
      <c r="AS234" t="inlineStr">
        <is>
          <t/>
        </is>
      </c>
      <c r="AT234" s="2" t="inlineStr">
        <is>
          <t>Córas na gCuntas Eacnamaíoch Comhshaoil</t>
        </is>
      </c>
      <c r="AU234" s="2" t="inlineStr">
        <is>
          <t>3</t>
        </is>
      </c>
      <c r="AV234" s="2" t="inlineStr">
        <is>
          <t/>
        </is>
      </c>
      <c r="AW234" t="inlineStr">
        <is>
          <t/>
        </is>
      </c>
      <c r="AX234" s="2" t="inlineStr">
        <is>
          <t>Sustav integriranih okolišno-ekonomskih računa</t>
        </is>
      </c>
      <c r="AY234" s="2" t="inlineStr">
        <is>
          <t>2</t>
        </is>
      </c>
      <c r="AZ234" s="2" t="inlineStr">
        <is>
          <t/>
        </is>
      </c>
      <c r="BA234" t="inlineStr">
        <is>
          <t/>
        </is>
      </c>
      <c r="BB234" s="2" t="inlineStr">
        <is>
          <t>környezeti-gazdasági számlarendszer|
integrált környezeti-gazdasági számlák rendszere|
SEEA</t>
        </is>
      </c>
      <c r="BC234" s="2" t="inlineStr">
        <is>
          <t>3|
3|
3</t>
        </is>
      </c>
      <c r="BD234" s="2" t="inlineStr">
        <is>
          <t xml:space="preserve">|
|
</t>
        </is>
      </c>
      <c r="BE234" t="inlineStr">
        <is>
          <t/>
        </is>
      </c>
      <c r="BF234" s="2" t="inlineStr">
        <is>
          <t>sistema di conti economici ambientali|
sistema dei conti economici ambientali integrati</t>
        </is>
      </c>
      <c r="BG234" s="2" t="inlineStr">
        <is>
          <t>3|
3</t>
        </is>
      </c>
      <c r="BH234" s="2" t="inlineStr">
        <is>
          <t xml:space="preserve">|
</t>
        </is>
      </c>
      <c r="BI234" t="inlineStr">
        <is>
          <t>sistema satellite dell'SCN che riunisce in un quadro comune informazioni economiche e ambientali, al fine di misurare il contributo dato dall'ambiente all'economia e l'impatto dell'economia sull'ambiente</t>
        </is>
      </c>
      <c r="BJ234" s="2" t="inlineStr">
        <is>
          <t>aplinkos ekonominių sąskaitų sistema|
integruota aplinkos ir ekonominės apskaitos sistema|
SEEA</t>
        </is>
      </c>
      <c r="BK234" s="2" t="inlineStr">
        <is>
          <t>2|
2|
2</t>
        </is>
      </c>
      <c r="BL234" s="2" t="inlineStr">
        <is>
          <t xml:space="preserve">|
|
</t>
        </is>
      </c>
      <c r="BM234" t="inlineStr">
        <is>
          <t>apskaitos sistema, kurioje pateikiamos tarptautiniu mastu suderintos sąvokos, apibrėžtys, klasifikacijos, apskaitos taisyklės ir standartų lentelės, padedančios parengti tarptautiniu mastu palyginamus aplinkos ir jos ryšio su ekonomika statistinius duomenis</t>
        </is>
      </c>
      <c r="BN234" s="2" t="inlineStr">
        <is>
          <t>integrēto vides ekonomisko kontu sistēma|
&lt;i&gt;SEEA&lt;/i&gt;</t>
        </is>
      </c>
      <c r="BO234" s="2" t="inlineStr">
        <is>
          <t>3|
3</t>
        </is>
      </c>
      <c r="BP234" s="2" t="inlineStr">
        <is>
          <t xml:space="preserve">|
</t>
        </is>
      </c>
      <c r="BQ234" t="inlineStr">
        <is>
          <t/>
        </is>
      </c>
      <c r="BR234" s="2" t="inlineStr">
        <is>
          <t>sistema ta' kontijiet ekonomiċi ambjentali|
SEEA</t>
        </is>
      </c>
      <c r="BS234" s="2" t="inlineStr">
        <is>
          <t>3|
3</t>
        </is>
      </c>
      <c r="BT234" s="2" t="inlineStr">
        <is>
          <t xml:space="preserve">|
</t>
        </is>
      </c>
      <c r="BU234" t="inlineStr">
        <is>
          <t/>
        </is>
      </c>
      <c r="BV234" s="2" t="inlineStr">
        <is>
          <t>systeem van milieu-economische rekeningen</t>
        </is>
      </c>
      <c r="BW234" s="2" t="inlineStr">
        <is>
          <t>2</t>
        </is>
      </c>
      <c r="BX234" s="2" t="inlineStr">
        <is>
          <t/>
        </is>
      </c>
      <c r="BY234" t="inlineStr">
        <is>
          <t/>
        </is>
      </c>
      <c r="BZ234" s="2" t="inlineStr">
        <is>
          <t>system rachunków ekonomicznych środowiska</t>
        </is>
      </c>
      <c r="CA234" s="2" t="inlineStr">
        <is>
          <t>3</t>
        </is>
      </c>
      <c r="CB234" s="2" t="inlineStr">
        <is>
          <t/>
        </is>
      </c>
      <c r="CC234" t="inlineStr">
        <is>
          <t/>
        </is>
      </c>
      <c r="CD234" s="2" t="inlineStr">
        <is>
          <t>Sistema de Contas Económicas do Ambiente|
SCEA</t>
        </is>
      </c>
      <c r="CE234" s="2" t="inlineStr">
        <is>
          <t>3|
3</t>
        </is>
      </c>
      <c r="CF234" s="2" t="inlineStr">
        <is>
          <t xml:space="preserve">|
</t>
        </is>
      </c>
      <c r="CG234" t="inlineStr">
        <is>
          <t/>
        </is>
      </c>
      <c r="CH234" s="2" t="inlineStr">
        <is>
          <t>Sistemul de conturi economice și de mediu</t>
        </is>
      </c>
      <c r="CI234" s="2" t="inlineStr">
        <is>
          <t>3</t>
        </is>
      </c>
      <c r="CJ234" s="2" t="inlineStr">
        <is>
          <t/>
        </is>
      </c>
      <c r="CK234" t="inlineStr">
        <is>
          <t>Sistemul de conturi economice și de mediu integrate, elaborat în mod colectiv de Organizația Națiunilor Unite, Comisia Europeană, Fondul Monetar Internațional, Organizația pentru Cooperare și Dezvoltare Economică și Banca Mondială, este un sistem-satelit al SCN. Acesta reunește într-un cadru comun informații economice și de mediu pentru a măsura contribuția mediului la economie și impactul economiei asupra mediului. Sistemul oferă responsabililor politici indicatori și statistici descriptive pentru a monitoriza aceste interacțiuni, precum și o bază de date pentru planificarea strategică și analiza politicilor în scopul de a identifica modalități de dezvoltare mai durabile.</t>
        </is>
      </c>
      <c r="CL234" s="2" t="inlineStr">
        <is>
          <t>systém integrovaných environmentálnych ekonomických účtov|
SEEA</t>
        </is>
      </c>
      <c r="CM234" s="2" t="inlineStr">
        <is>
          <t>3|
3</t>
        </is>
      </c>
      <c r="CN234" s="2" t="inlineStr">
        <is>
          <t xml:space="preserve">|
</t>
        </is>
      </c>
      <c r="CO234" t="inlineStr">
        <is>
          <t/>
        </is>
      </c>
      <c r="CP234" s="2" t="inlineStr">
        <is>
          <t>Sistem za integrirano okoljsko in ekonomsko računovodstvo</t>
        </is>
      </c>
      <c r="CQ234" s="2" t="inlineStr">
        <is>
          <t>3</t>
        </is>
      </c>
      <c r="CR234" s="2" t="inlineStr">
        <is>
          <t/>
        </is>
      </c>
      <c r="CS234" t="inlineStr">
        <is>
          <t>sistem, ki so ga skupaj razvili Združeni narodi, Evropska komisija, Mednarodni denarni sklad, Organizacija za gospodarsko sodelovanje in razvoj in Svetovna banka, da bi v skupnem okviru združili ekonomske in okoljske informacije, cilj pri tem pa je merjenje prispevka okolja h gospodarstvu in vpliva gospodarstva na okolje</t>
        </is>
      </c>
      <c r="CT234" s="2" t="inlineStr">
        <is>
          <t>systemet för integrerade miljöräkenskaper</t>
        </is>
      </c>
      <c r="CU234" s="2" t="inlineStr">
        <is>
          <t>3</t>
        </is>
      </c>
      <c r="CV234" s="2" t="inlineStr">
        <is>
          <t/>
        </is>
      </c>
      <c r="CW234" t="inlineStr">
        <is>
          <t>Där samlas information om ekonomi och miljö i en gemensam ram, så att man kan mäta miljöns bidrag till ekonomin och ekonomins inverkan på miljön.</t>
        </is>
      </c>
    </row>
    <row r="235">
      <c r="A235" s="1" t="str">
        <f>HYPERLINK("https://iate.europa.eu/entry/result/856254/all", "856254")</f>
        <v>856254</v>
      </c>
      <c r="B235" t="inlineStr">
        <is>
          <t>ENVIRONMENT</t>
        </is>
      </c>
      <c r="C235" t="inlineStr">
        <is>
          <t>ENVIRONMENT</t>
        </is>
      </c>
      <c r="D235" t="inlineStr">
        <is>
          <t>no</t>
        </is>
      </c>
      <c r="E235" t="inlineStr">
        <is>
          <t/>
        </is>
      </c>
      <c r="F235" s="2" t="inlineStr">
        <is>
          <t>пречистване на градските отпадъчни води</t>
        </is>
      </c>
      <c r="G235" s="2" t="inlineStr">
        <is>
          <t>3</t>
        </is>
      </c>
      <c r="H235" s="2" t="inlineStr">
        <is>
          <t/>
        </is>
      </c>
      <c r="I235" t="inlineStr">
        <is>
          <t/>
        </is>
      </c>
      <c r="J235" t="inlineStr">
        <is>
          <t/>
        </is>
      </c>
      <c r="K235" t="inlineStr">
        <is>
          <t/>
        </is>
      </c>
      <c r="L235" t="inlineStr">
        <is>
          <t/>
        </is>
      </c>
      <c r="M235" t="inlineStr">
        <is>
          <t/>
        </is>
      </c>
      <c r="N235" s="2" t="inlineStr">
        <is>
          <t>rensning af byspildevand</t>
        </is>
      </c>
      <c r="O235" s="2" t="inlineStr">
        <is>
          <t>4</t>
        </is>
      </c>
      <c r="P235" s="2" t="inlineStr">
        <is>
          <t/>
        </is>
      </c>
      <c r="Q235" t="inlineStr">
        <is>
          <t/>
        </is>
      </c>
      <c r="R235" s="2" t="inlineStr">
        <is>
          <t>Behandlung von kommunalem Abwasser|
kommunale Abwasserreinigung</t>
        </is>
      </c>
      <c r="S235" s="2" t="inlineStr">
        <is>
          <t>3|
3</t>
        </is>
      </c>
      <c r="T235" s="2" t="inlineStr">
        <is>
          <t xml:space="preserve">|
</t>
        </is>
      </c>
      <c r="U235" t="inlineStr">
        <is>
          <t/>
        </is>
      </c>
      <c r="V235" s="2" t="inlineStr">
        <is>
          <t>επεξεργασία των αστικών λυμάτων</t>
        </is>
      </c>
      <c r="W235" s="2" t="inlineStr">
        <is>
          <t>3</t>
        </is>
      </c>
      <c r="X235" s="2" t="inlineStr">
        <is>
          <t/>
        </is>
      </c>
      <c r="Y235" t="inlineStr">
        <is>
          <t/>
        </is>
      </c>
      <c r="Z235" s="2" t="inlineStr">
        <is>
          <t>urban waste water treatment|
municipal waste water treatment|
municipal sewage treatment</t>
        </is>
      </c>
      <c r="AA235" s="2" t="inlineStr">
        <is>
          <t>1|
1|
1</t>
        </is>
      </c>
      <c r="AB235" s="2" t="inlineStr">
        <is>
          <t xml:space="preserve">|
|
</t>
        </is>
      </c>
      <c r="AC235" t="inlineStr">
        <is>
          <t/>
        </is>
      </c>
      <c r="AD235" t="inlineStr">
        <is>
          <t/>
        </is>
      </c>
      <c r="AE235" t="inlineStr">
        <is>
          <t/>
        </is>
      </c>
      <c r="AF235" t="inlineStr">
        <is>
          <t/>
        </is>
      </c>
      <c r="AG235" t="inlineStr">
        <is>
          <t/>
        </is>
      </c>
      <c r="AH235" t="inlineStr">
        <is>
          <t/>
        </is>
      </c>
      <c r="AI235" t="inlineStr">
        <is>
          <t/>
        </is>
      </c>
      <c r="AJ235" t="inlineStr">
        <is>
          <t/>
        </is>
      </c>
      <c r="AK235" t="inlineStr">
        <is>
          <t/>
        </is>
      </c>
      <c r="AL235" s="2" t="inlineStr">
        <is>
          <t>yhdyskuntajätevesien käsittely</t>
        </is>
      </c>
      <c r="AM235" s="2" t="inlineStr">
        <is>
          <t>2</t>
        </is>
      </c>
      <c r="AN235" s="2" t="inlineStr">
        <is>
          <t/>
        </is>
      </c>
      <c r="AO235" t="inlineStr">
        <is>
          <t/>
        </is>
      </c>
      <c r="AP235" s="2" t="inlineStr">
        <is>
          <t>traitement des eaux urbaines résiduaires</t>
        </is>
      </c>
      <c r="AQ235" s="2" t="inlineStr">
        <is>
          <t>1</t>
        </is>
      </c>
      <c r="AR235" s="2" t="inlineStr">
        <is>
          <t/>
        </is>
      </c>
      <c r="AS235" t="inlineStr">
        <is>
          <t/>
        </is>
      </c>
      <c r="AT235" t="inlineStr">
        <is>
          <t/>
        </is>
      </c>
      <c r="AU235" t="inlineStr">
        <is>
          <t/>
        </is>
      </c>
      <c r="AV235" t="inlineStr">
        <is>
          <t/>
        </is>
      </c>
      <c r="AW235" t="inlineStr">
        <is>
          <t/>
        </is>
      </c>
      <c r="AX235" s="2" t="inlineStr">
        <is>
          <t>pročišćavanje komunalnih otpadnih voda</t>
        </is>
      </c>
      <c r="AY235" s="2" t="inlineStr">
        <is>
          <t>3</t>
        </is>
      </c>
      <c r="AZ235" s="2" t="inlineStr">
        <is>
          <t/>
        </is>
      </c>
      <c r="BA235" t="inlineStr">
        <is>
          <t/>
        </is>
      </c>
      <c r="BB235" t="inlineStr">
        <is>
          <t/>
        </is>
      </c>
      <c r="BC235" t="inlineStr">
        <is>
          <t/>
        </is>
      </c>
      <c r="BD235" t="inlineStr">
        <is>
          <t/>
        </is>
      </c>
      <c r="BE235" t="inlineStr">
        <is>
          <t/>
        </is>
      </c>
      <c r="BF235" t="inlineStr">
        <is>
          <t/>
        </is>
      </c>
      <c r="BG235" t="inlineStr">
        <is>
          <t/>
        </is>
      </c>
      <c r="BH235" t="inlineStr">
        <is>
          <t/>
        </is>
      </c>
      <c r="BI235" t="inlineStr">
        <is>
          <t/>
        </is>
      </c>
      <c r="BJ235" t="inlineStr">
        <is>
          <t/>
        </is>
      </c>
      <c r="BK235" t="inlineStr">
        <is>
          <t/>
        </is>
      </c>
      <c r="BL235" t="inlineStr">
        <is>
          <t/>
        </is>
      </c>
      <c r="BM235" t="inlineStr">
        <is>
          <t/>
        </is>
      </c>
      <c r="BN235" t="inlineStr">
        <is>
          <t/>
        </is>
      </c>
      <c r="BO235" t="inlineStr">
        <is>
          <t/>
        </is>
      </c>
      <c r="BP235" t="inlineStr">
        <is>
          <t/>
        </is>
      </c>
      <c r="BQ235" t="inlineStr">
        <is>
          <t/>
        </is>
      </c>
      <c r="BR235" t="inlineStr">
        <is>
          <t/>
        </is>
      </c>
      <c r="BS235" t="inlineStr">
        <is>
          <t/>
        </is>
      </c>
      <c r="BT235" t="inlineStr">
        <is>
          <t/>
        </is>
      </c>
      <c r="BU235" t="inlineStr">
        <is>
          <t/>
        </is>
      </c>
      <c r="BV235" s="2" t="inlineStr">
        <is>
          <t>behandeling van stedelijk afvalwater</t>
        </is>
      </c>
      <c r="BW235" s="2" t="inlineStr">
        <is>
          <t>3</t>
        </is>
      </c>
      <c r="BX235" s="2" t="inlineStr">
        <is>
          <t/>
        </is>
      </c>
      <c r="BY235" t="inlineStr">
        <is>
          <t/>
        </is>
      </c>
      <c r="BZ235" t="inlineStr">
        <is>
          <t/>
        </is>
      </c>
      <c r="CA235" t="inlineStr">
        <is>
          <t/>
        </is>
      </c>
      <c r="CB235" t="inlineStr">
        <is>
          <t/>
        </is>
      </c>
      <c r="CC235" t="inlineStr">
        <is>
          <t/>
        </is>
      </c>
      <c r="CD235" t="inlineStr">
        <is>
          <t/>
        </is>
      </c>
      <c r="CE235" t="inlineStr">
        <is>
          <t/>
        </is>
      </c>
      <c r="CF235" t="inlineStr">
        <is>
          <t/>
        </is>
      </c>
      <c r="CG235" t="inlineStr">
        <is>
          <t/>
        </is>
      </c>
      <c r="CH235" s="2" t="inlineStr">
        <is>
          <t>epurarea apelor uzate urbane</t>
        </is>
      </c>
      <c r="CI235" s="2" t="inlineStr">
        <is>
          <t>3</t>
        </is>
      </c>
      <c r="CJ235" s="2" t="inlineStr">
        <is>
          <t/>
        </is>
      </c>
      <c r="CK235" t="inlineStr">
        <is>
          <t/>
        </is>
      </c>
      <c r="CL235" t="inlineStr">
        <is>
          <t/>
        </is>
      </c>
      <c r="CM235" t="inlineStr">
        <is>
          <t/>
        </is>
      </c>
      <c r="CN235" t="inlineStr">
        <is>
          <t/>
        </is>
      </c>
      <c r="CO235" t="inlineStr">
        <is>
          <t/>
        </is>
      </c>
      <c r="CP235" s="2" t="inlineStr">
        <is>
          <t>čiščenje komunalne odpadne vode</t>
        </is>
      </c>
      <c r="CQ235" s="2" t="inlineStr">
        <is>
          <t>3</t>
        </is>
      </c>
      <c r="CR235" s="2" t="inlineStr">
        <is>
          <t/>
        </is>
      </c>
      <c r="CS235" t="inlineStr">
        <is>
          <t/>
        </is>
      </c>
      <c r="CT235" t="inlineStr">
        <is>
          <t/>
        </is>
      </c>
      <c r="CU235" t="inlineStr">
        <is>
          <t/>
        </is>
      </c>
      <c r="CV235" t="inlineStr">
        <is>
          <t/>
        </is>
      </c>
      <c r="CW235" t="inlineStr">
        <is>
          <t/>
        </is>
      </c>
    </row>
    <row r="236">
      <c r="A236" s="1" t="str">
        <f>HYPERLINK("https://iate.europa.eu/entry/result/324277/all", "324277")</f>
        <v>324277</v>
      </c>
      <c r="B236" t="inlineStr">
        <is>
          <t>ENVIRONMENT</t>
        </is>
      </c>
      <c r="C236" t="inlineStr">
        <is>
          <t>ENVIRONMENT|natural environment</t>
        </is>
      </c>
      <c r="D236" t="inlineStr">
        <is>
          <t>yes</t>
        </is>
      </c>
      <c r="E236" t="inlineStr">
        <is>
          <t/>
        </is>
      </c>
      <c r="F236" t="inlineStr">
        <is>
          <t/>
        </is>
      </c>
      <c r="G236" t="inlineStr">
        <is>
          <t/>
        </is>
      </c>
      <c r="H236" t="inlineStr">
        <is>
          <t/>
        </is>
      </c>
      <c r="I236" t="inlineStr">
        <is>
          <t/>
        </is>
      </c>
      <c r="J236" t="inlineStr">
        <is>
          <t/>
        </is>
      </c>
      <c r="K236" t="inlineStr">
        <is>
          <t/>
        </is>
      </c>
      <c r="L236" t="inlineStr">
        <is>
          <t/>
        </is>
      </c>
      <c r="M236" t="inlineStr">
        <is>
          <t/>
        </is>
      </c>
      <c r="N236" t="inlineStr">
        <is>
          <t/>
        </is>
      </c>
      <c r="O236" t="inlineStr">
        <is>
          <t/>
        </is>
      </c>
      <c r="P236" t="inlineStr">
        <is>
          <t/>
        </is>
      </c>
      <c r="Q236" t="inlineStr">
        <is>
          <t/>
        </is>
      </c>
      <c r="R236" t="inlineStr">
        <is>
          <t/>
        </is>
      </c>
      <c r="S236" t="inlineStr">
        <is>
          <t/>
        </is>
      </c>
      <c r="T236" t="inlineStr">
        <is>
          <t/>
        </is>
      </c>
      <c r="U236" t="inlineStr">
        <is>
          <t/>
        </is>
      </c>
      <c r="V236" t="inlineStr">
        <is>
          <t/>
        </is>
      </c>
      <c r="W236" t="inlineStr">
        <is>
          <t/>
        </is>
      </c>
      <c r="X236" t="inlineStr">
        <is>
          <t/>
        </is>
      </c>
      <c r="Y236" t="inlineStr">
        <is>
          <t/>
        </is>
      </c>
      <c r="Z236" s="2" t="inlineStr">
        <is>
          <t>scrubland|
scrub</t>
        </is>
      </c>
      <c r="AA236" s="2" t="inlineStr">
        <is>
          <t>3|
3</t>
        </is>
      </c>
      <c r="AB236" s="2" t="inlineStr">
        <is>
          <t xml:space="preserve">|
</t>
        </is>
      </c>
      <c r="AC236" t="inlineStr">
        <is>
          <t>area of land which is covered with low trees and bushes</t>
        </is>
      </c>
      <c r="AD236" t="inlineStr">
        <is>
          <t/>
        </is>
      </c>
      <c r="AE236" t="inlineStr">
        <is>
          <t/>
        </is>
      </c>
      <c r="AF236" t="inlineStr">
        <is>
          <t/>
        </is>
      </c>
      <c r="AG236" t="inlineStr">
        <is>
          <t/>
        </is>
      </c>
      <c r="AH236" t="inlineStr">
        <is>
          <t/>
        </is>
      </c>
      <c r="AI236" t="inlineStr">
        <is>
          <t/>
        </is>
      </c>
      <c r="AJ236" t="inlineStr">
        <is>
          <t/>
        </is>
      </c>
      <c r="AK236" t="inlineStr">
        <is>
          <t/>
        </is>
      </c>
      <c r="AL236" t="inlineStr">
        <is>
          <t/>
        </is>
      </c>
      <c r="AM236" t="inlineStr">
        <is>
          <t/>
        </is>
      </c>
      <c r="AN236" t="inlineStr">
        <is>
          <t/>
        </is>
      </c>
      <c r="AO236" t="inlineStr">
        <is>
          <t/>
        </is>
      </c>
      <c r="AP236" s="2" t="inlineStr">
        <is>
          <t>terrain broussailleux</t>
        </is>
      </c>
      <c r="AQ236" s="2" t="inlineStr">
        <is>
          <t>1</t>
        </is>
      </c>
      <c r="AR236" s="2" t="inlineStr">
        <is>
          <t/>
        </is>
      </c>
      <c r="AS236" t="inlineStr">
        <is>
          <t/>
        </is>
      </c>
      <c r="AT236" t="inlineStr">
        <is>
          <t/>
        </is>
      </c>
      <c r="AU236" t="inlineStr">
        <is>
          <t/>
        </is>
      </c>
      <c r="AV236" t="inlineStr">
        <is>
          <t/>
        </is>
      </c>
      <c r="AW236" t="inlineStr">
        <is>
          <t/>
        </is>
      </c>
      <c r="AX236" t="inlineStr">
        <is>
          <t/>
        </is>
      </c>
      <c r="AY236" t="inlineStr">
        <is>
          <t/>
        </is>
      </c>
      <c r="AZ236" t="inlineStr">
        <is>
          <t/>
        </is>
      </c>
      <c r="BA236" t="inlineStr">
        <is>
          <t/>
        </is>
      </c>
      <c r="BB236" t="inlineStr">
        <is>
          <t/>
        </is>
      </c>
      <c r="BC236" t="inlineStr">
        <is>
          <t/>
        </is>
      </c>
      <c r="BD236" t="inlineStr">
        <is>
          <t/>
        </is>
      </c>
      <c r="BE236" t="inlineStr">
        <is>
          <t/>
        </is>
      </c>
      <c r="BF236" t="inlineStr">
        <is>
          <t/>
        </is>
      </c>
      <c r="BG236" t="inlineStr">
        <is>
          <t/>
        </is>
      </c>
      <c r="BH236" t="inlineStr">
        <is>
          <t/>
        </is>
      </c>
      <c r="BI236" t="inlineStr">
        <is>
          <t/>
        </is>
      </c>
      <c r="BJ236" t="inlineStr">
        <is>
          <t/>
        </is>
      </c>
      <c r="BK236" t="inlineStr">
        <is>
          <t/>
        </is>
      </c>
      <c r="BL236" t="inlineStr">
        <is>
          <t/>
        </is>
      </c>
      <c r="BM236" t="inlineStr">
        <is>
          <t/>
        </is>
      </c>
      <c r="BN236" t="inlineStr">
        <is>
          <t/>
        </is>
      </c>
      <c r="BO236" t="inlineStr">
        <is>
          <t/>
        </is>
      </c>
      <c r="BP236" t="inlineStr">
        <is>
          <t/>
        </is>
      </c>
      <c r="BQ236" t="inlineStr">
        <is>
          <t/>
        </is>
      </c>
      <c r="BR236" t="inlineStr">
        <is>
          <t/>
        </is>
      </c>
      <c r="BS236" t="inlineStr">
        <is>
          <t/>
        </is>
      </c>
      <c r="BT236" t="inlineStr">
        <is>
          <t/>
        </is>
      </c>
      <c r="BU236" t="inlineStr">
        <is>
          <t/>
        </is>
      </c>
      <c r="BV236" s="2" t="inlineStr">
        <is>
          <t>scrubland</t>
        </is>
      </c>
      <c r="BW236" s="2" t="inlineStr">
        <is>
          <t>3</t>
        </is>
      </c>
      <c r="BX236" s="2" t="inlineStr">
        <is>
          <t/>
        </is>
      </c>
      <c r="BY236" t="inlineStr">
        <is>
          <t>zone gekenmerkt door lage struiken en grasachtige vegetatie</t>
        </is>
      </c>
      <c r="BZ236" t="inlineStr">
        <is>
          <t/>
        </is>
      </c>
      <c r="CA236" t="inlineStr">
        <is>
          <t/>
        </is>
      </c>
      <c r="CB236" t="inlineStr">
        <is>
          <t/>
        </is>
      </c>
      <c r="CC236" t="inlineStr">
        <is>
          <t/>
        </is>
      </c>
      <c r="CD236" t="inlineStr">
        <is>
          <t/>
        </is>
      </c>
      <c r="CE236" t="inlineStr">
        <is>
          <t/>
        </is>
      </c>
      <c r="CF236" t="inlineStr">
        <is>
          <t/>
        </is>
      </c>
      <c r="CG236" t="inlineStr">
        <is>
          <t/>
        </is>
      </c>
      <c r="CH236" t="inlineStr">
        <is>
          <t/>
        </is>
      </c>
      <c r="CI236" t="inlineStr">
        <is>
          <t/>
        </is>
      </c>
      <c r="CJ236" t="inlineStr">
        <is>
          <t/>
        </is>
      </c>
      <c r="CK236" t="inlineStr">
        <is>
          <t/>
        </is>
      </c>
      <c r="CL236" t="inlineStr">
        <is>
          <t/>
        </is>
      </c>
      <c r="CM236" t="inlineStr">
        <is>
          <t/>
        </is>
      </c>
      <c r="CN236" t="inlineStr">
        <is>
          <t/>
        </is>
      </c>
      <c r="CO236" t="inlineStr">
        <is>
          <t/>
        </is>
      </c>
      <c r="CP236" t="inlineStr">
        <is>
          <t/>
        </is>
      </c>
      <c r="CQ236" t="inlineStr">
        <is>
          <t/>
        </is>
      </c>
      <c r="CR236" t="inlineStr">
        <is>
          <t/>
        </is>
      </c>
      <c r="CS236" t="inlineStr">
        <is>
          <t/>
        </is>
      </c>
      <c r="CT236" t="inlineStr">
        <is>
          <t/>
        </is>
      </c>
      <c r="CU236" t="inlineStr">
        <is>
          <t/>
        </is>
      </c>
      <c r="CV236" t="inlineStr">
        <is>
          <t/>
        </is>
      </c>
      <c r="CW236" t="inlineStr">
        <is>
          <t/>
        </is>
      </c>
    </row>
    <row r="237">
      <c r="A237" s="1" t="str">
        <f>HYPERLINK("https://iate.europa.eu/entry/result/1118288/all", "1118288")</f>
        <v>1118288</v>
      </c>
      <c r="B237" t="inlineStr">
        <is>
          <t>ECONOMICS;FINANCE</t>
        </is>
      </c>
      <c r="C237" t="inlineStr">
        <is>
          <t>ECONOMICS;FINANCE</t>
        </is>
      </c>
      <c r="D237" t="inlineStr">
        <is>
          <t>no</t>
        </is>
      </c>
      <c r="E237" t="inlineStr">
        <is>
          <t/>
        </is>
      </c>
      <c r="F237" t="inlineStr">
        <is>
          <t/>
        </is>
      </c>
      <c r="G237" t="inlineStr">
        <is>
          <t/>
        </is>
      </c>
      <c r="H237" t="inlineStr">
        <is>
          <t/>
        </is>
      </c>
      <c r="I237" t="inlineStr">
        <is>
          <t/>
        </is>
      </c>
      <c r="J237" s="2" t="inlineStr">
        <is>
          <t>dlouhodobá životaschopnost</t>
        </is>
      </c>
      <c r="K237" s="2" t="inlineStr">
        <is>
          <t>1</t>
        </is>
      </c>
      <c r="L237" s="2" t="inlineStr">
        <is>
          <t/>
        </is>
      </c>
      <c r="M237" t="inlineStr">
        <is>
          <t/>
        </is>
      </c>
      <c r="N237" t="inlineStr">
        <is>
          <t/>
        </is>
      </c>
      <c r="O237" t="inlineStr">
        <is>
          <t/>
        </is>
      </c>
      <c r="P237" t="inlineStr">
        <is>
          <t/>
        </is>
      </c>
      <c r="Q237" t="inlineStr">
        <is>
          <t/>
        </is>
      </c>
      <c r="R237" s="2" t="inlineStr">
        <is>
          <t>langfristige Existenzfähigkeit</t>
        </is>
      </c>
      <c r="S237" s="2" t="inlineStr">
        <is>
          <t>3</t>
        </is>
      </c>
      <c r="T237" s="2" t="inlineStr">
        <is>
          <t/>
        </is>
      </c>
      <c r="U237" t="inlineStr">
        <is>
          <t/>
        </is>
      </c>
      <c r="V237" s="2" t="inlineStr">
        <is>
          <t>μακροπρόθεσμη βιωσιμότητα</t>
        </is>
      </c>
      <c r="W237" s="2" t="inlineStr">
        <is>
          <t>3</t>
        </is>
      </c>
      <c r="X237" s="2" t="inlineStr">
        <is>
          <t/>
        </is>
      </c>
      <c r="Y237" t="inlineStr">
        <is>
          <t/>
        </is>
      </c>
      <c r="Z237" s="2" t="inlineStr">
        <is>
          <t>long-term viability</t>
        </is>
      </c>
      <c r="AA237" s="2" t="inlineStr">
        <is>
          <t>3</t>
        </is>
      </c>
      <c r="AB237" s="2" t="inlineStr">
        <is>
          <t/>
        </is>
      </c>
      <c r="AC237" t="inlineStr">
        <is>
          <t/>
        </is>
      </c>
      <c r="AD237" s="2" t="inlineStr">
        <is>
          <t>viabilidad a largo plazo</t>
        </is>
      </c>
      <c r="AE237" s="2" t="inlineStr">
        <is>
          <t>3</t>
        </is>
      </c>
      <c r="AF237" s="2" t="inlineStr">
        <is>
          <t/>
        </is>
      </c>
      <c r="AG237" t="inlineStr">
        <is>
          <t/>
        </is>
      </c>
      <c r="AH237" s="2" t="inlineStr">
        <is>
          <t>pikaajaline elujõulisus</t>
        </is>
      </c>
      <c r="AI237" s="2" t="inlineStr">
        <is>
          <t>3</t>
        </is>
      </c>
      <c r="AJ237" s="2" t="inlineStr">
        <is>
          <t/>
        </is>
      </c>
      <c r="AK237" t="inlineStr">
        <is>
          <t/>
        </is>
      </c>
      <c r="AL237" s="2" t="inlineStr">
        <is>
          <t>pitkän aikavälin elinkelpoisuus</t>
        </is>
      </c>
      <c r="AM237" s="2" t="inlineStr">
        <is>
          <t>3</t>
        </is>
      </c>
      <c r="AN237" s="2" t="inlineStr">
        <is>
          <t/>
        </is>
      </c>
      <c r="AO237" t="inlineStr">
        <is>
          <t/>
        </is>
      </c>
      <c r="AP237" s="2" t="inlineStr">
        <is>
          <t>viabilité à terme|
viabilité à long terme</t>
        </is>
      </c>
      <c r="AQ237" s="2" t="inlineStr">
        <is>
          <t>3|
3</t>
        </is>
      </c>
      <c r="AR237" s="2" t="inlineStr">
        <is>
          <t xml:space="preserve">|
</t>
        </is>
      </c>
      <c r="AS237" t="inlineStr">
        <is>
          <t/>
        </is>
      </c>
      <c r="AT237" t="inlineStr">
        <is>
          <t/>
        </is>
      </c>
      <c r="AU237" t="inlineStr">
        <is>
          <t/>
        </is>
      </c>
      <c r="AV237" t="inlineStr">
        <is>
          <t/>
        </is>
      </c>
      <c r="AW237" t="inlineStr">
        <is>
          <t/>
        </is>
      </c>
      <c r="AX237" t="inlineStr">
        <is>
          <t/>
        </is>
      </c>
      <c r="AY237" t="inlineStr">
        <is>
          <t/>
        </is>
      </c>
      <c r="AZ237" t="inlineStr">
        <is>
          <t/>
        </is>
      </c>
      <c r="BA237" t="inlineStr">
        <is>
          <t/>
        </is>
      </c>
      <c r="BB237" t="inlineStr">
        <is>
          <t/>
        </is>
      </c>
      <c r="BC237" t="inlineStr">
        <is>
          <t/>
        </is>
      </c>
      <c r="BD237" t="inlineStr">
        <is>
          <t/>
        </is>
      </c>
      <c r="BE237" t="inlineStr">
        <is>
          <t/>
        </is>
      </c>
      <c r="BF237" s="2" t="inlineStr">
        <is>
          <t>redditività economico-finanziaria a termine</t>
        </is>
      </c>
      <c r="BG237" s="2" t="inlineStr">
        <is>
          <t>3</t>
        </is>
      </c>
      <c r="BH237" s="2" t="inlineStr">
        <is>
          <t/>
        </is>
      </c>
      <c r="BI237" t="inlineStr">
        <is>
          <t/>
        </is>
      </c>
      <c r="BJ237" s="2" t="inlineStr">
        <is>
          <t>ilgalaikis gyvybingumas</t>
        </is>
      </c>
      <c r="BK237" s="2" t="inlineStr">
        <is>
          <t>2</t>
        </is>
      </c>
      <c r="BL237" s="2" t="inlineStr">
        <is>
          <t/>
        </is>
      </c>
      <c r="BM237" t="inlineStr">
        <is>
          <t/>
        </is>
      </c>
      <c r="BN237" t="inlineStr">
        <is>
          <t/>
        </is>
      </c>
      <c r="BO237" t="inlineStr">
        <is>
          <t/>
        </is>
      </c>
      <c r="BP237" t="inlineStr">
        <is>
          <t/>
        </is>
      </c>
      <c r="BQ237" t="inlineStr">
        <is>
          <t/>
        </is>
      </c>
      <c r="BR237" t="inlineStr">
        <is>
          <t/>
        </is>
      </c>
      <c r="BS237" t="inlineStr">
        <is>
          <t/>
        </is>
      </c>
      <c r="BT237" t="inlineStr">
        <is>
          <t/>
        </is>
      </c>
      <c r="BU237" t="inlineStr">
        <is>
          <t/>
        </is>
      </c>
      <c r="BV237" s="2" t="inlineStr">
        <is>
          <t>levensvatbaarheid op termijn</t>
        </is>
      </c>
      <c r="BW237" s="2" t="inlineStr">
        <is>
          <t>3</t>
        </is>
      </c>
      <c r="BX237" s="2" t="inlineStr">
        <is>
          <t/>
        </is>
      </c>
      <c r="BY237" t="inlineStr">
        <is>
          <t/>
        </is>
      </c>
      <c r="BZ237" t="inlineStr">
        <is>
          <t/>
        </is>
      </c>
      <c r="CA237" t="inlineStr">
        <is>
          <t/>
        </is>
      </c>
      <c r="CB237" t="inlineStr">
        <is>
          <t/>
        </is>
      </c>
      <c r="CC237" t="inlineStr">
        <is>
          <t/>
        </is>
      </c>
      <c r="CD237" s="2" t="inlineStr">
        <is>
          <t>viabilidade a prazo</t>
        </is>
      </c>
      <c r="CE237" s="2" t="inlineStr">
        <is>
          <t>3</t>
        </is>
      </c>
      <c r="CF237" s="2" t="inlineStr">
        <is>
          <t/>
        </is>
      </c>
      <c r="CG237" t="inlineStr">
        <is>
          <t/>
        </is>
      </c>
      <c r="CH237" t="inlineStr">
        <is>
          <t/>
        </is>
      </c>
      <c r="CI237" t="inlineStr">
        <is>
          <t/>
        </is>
      </c>
      <c r="CJ237" t="inlineStr">
        <is>
          <t/>
        </is>
      </c>
      <c r="CK237" t="inlineStr">
        <is>
          <t/>
        </is>
      </c>
      <c r="CL237" t="inlineStr">
        <is>
          <t/>
        </is>
      </c>
      <c r="CM237" t="inlineStr">
        <is>
          <t/>
        </is>
      </c>
      <c r="CN237" t="inlineStr">
        <is>
          <t/>
        </is>
      </c>
      <c r="CO237" t="inlineStr">
        <is>
          <t/>
        </is>
      </c>
      <c r="CP237" s="2" t="inlineStr">
        <is>
          <t>dolgoročna sposobnost preživetja</t>
        </is>
      </c>
      <c r="CQ237" s="2" t="inlineStr">
        <is>
          <t>3</t>
        </is>
      </c>
      <c r="CR237" s="2" t="inlineStr">
        <is>
          <t/>
        </is>
      </c>
      <c r="CS237" t="inlineStr">
        <is>
          <t/>
        </is>
      </c>
      <c r="CT237" t="inlineStr">
        <is>
          <t/>
        </is>
      </c>
      <c r="CU237" t="inlineStr">
        <is>
          <t/>
        </is>
      </c>
      <c r="CV237" t="inlineStr">
        <is>
          <t/>
        </is>
      </c>
      <c r="CW237" t="inlineStr">
        <is>
          <t/>
        </is>
      </c>
    </row>
    <row r="238">
      <c r="A238" s="1" t="str">
        <f>HYPERLINK("https://iate.europa.eu/entry/result/48091/all", "48091")</f>
        <v>48091</v>
      </c>
      <c r="B238" t="inlineStr">
        <is>
          <t>ENVIRONMENT</t>
        </is>
      </c>
      <c r="C238" t="inlineStr">
        <is>
          <t>ENVIRONMENT</t>
        </is>
      </c>
      <c r="D238" t="inlineStr">
        <is>
          <t>yes</t>
        </is>
      </c>
      <c r="E238" t="inlineStr">
        <is>
          <t/>
        </is>
      </c>
      <c r="F238" t="inlineStr">
        <is>
          <t/>
        </is>
      </c>
      <c r="G238" t="inlineStr">
        <is>
          <t/>
        </is>
      </c>
      <c r="H238" t="inlineStr">
        <is>
          <t/>
        </is>
      </c>
      <c r="I238" t="inlineStr">
        <is>
          <t/>
        </is>
      </c>
      <c r="J238" t="inlineStr">
        <is>
          <t/>
        </is>
      </c>
      <c r="K238" t="inlineStr">
        <is>
          <t/>
        </is>
      </c>
      <c r="L238" t="inlineStr">
        <is>
          <t/>
        </is>
      </c>
      <c r="M238" t="inlineStr">
        <is>
          <t/>
        </is>
      </c>
      <c r="N238" s="2" t="inlineStr">
        <is>
          <t>udvinding af tørv</t>
        </is>
      </c>
      <c r="O238" s="2" t="inlineStr">
        <is>
          <t>3</t>
        </is>
      </c>
      <c r="P238" s="2" t="inlineStr">
        <is>
          <t/>
        </is>
      </c>
      <c r="Q238" t="inlineStr">
        <is>
          <t/>
        </is>
      </c>
      <c r="R238" s="2" t="inlineStr">
        <is>
          <t>Torfstich|
Torfabbau</t>
        </is>
      </c>
      <c r="S238" s="2" t="inlineStr">
        <is>
          <t>3|
3</t>
        </is>
      </c>
      <c r="T238" s="2" t="inlineStr">
        <is>
          <t xml:space="preserve">|
</t>
        </is>
      </c>
      <c r="U238" t="inlineStr">
        <is>
          <t/>
        </is>
      </c>
      <c r="V238" s="2" t="inlineStr">
        <is>
          <t>εξόρυξη τύρφης</t>
        </is>
      </c>
      <c r="W238" s="2" t="inlineStr">
        <is>
          <t>3</t>
        </is>
      </c>
      <c r="X238" s="2" t="inlineStr">
        <is>
          <t/>
        </is>
      </c>
      <c r="Y238" t="inlineStr">
        <is>
          <t/>
        </is>
      </c>
      <c r="Z238" s="2" t="inlineStr">
        <is>
          <t>peat extraction</t>
        </is>
      </c>
      <c r="AA238" s="2" t="inlineStr">
        <is>
          <t>3</t>
        </is>
      </c>
      <c r="AB238" s="2" t="inlineStr">
        <is>
          <t/>
        </is>
      </c>
      <c r="AC238" t="inlineStr">
        <is>
          <t>physical removal of peat from the ground</t>
        </is>
      </c>
      <c r="AD238" s="2" t="inlineStr">
        <is>
          <t>extracción de turba</t>
        </is>
      </c>
      <c r="AE238" s="2" t="inlineStr">
        <is>
          <t>3</t>
        </is>
      </c>
      <c r="AF238" s="2" t="inlineStr">
        <is>
          <t/>
        </is>
      </c>
      <c r="AG238" t="inlineStr">
        <is>
          <t/>
        </is>
      </c>
      <c r="AH238" s="2" t="inlineStr">
        <is>
          <t>turba kaevandamine</t>
        </is>
      </c>
      <c r="AI238" s="2" t="inlineStr">
        <is>
          <t>3</t>
        </is>
      </c>
      <c r="AJ238" s="2" t="inlineStr">
        <is>
          <t/>
        </is>
      </c>
      <c r="AK238" t="inlineStr">
        <is>
          <t/>
        </is>
      </c>
      <c r="AL238" s="2" t="inlineStr">
        <is>
          <t>turvetuotanto|
turpeen nosto</t>
        </is>
      </c>
      <c r="AM238" s="2" t="inlineStr">
        <is>
          <t>3|
3</t>
        </is>
      </c>
      <c r="AN238" s="2" t="inlineStr">
        <is>
          <t xml:space="preserve">|
</t>
        </is>
      </c>
      <c r="AO238" t="inlineStr">
        <is>
          <t>turpeen nosto polttoturpeeksi, maanparannus- ja muihin tarkoituksiin sekä turpeen muokkaus laadun parantamiseksi ja kuljetuksen tai varastoinnin helpottamiseksi</t>
        </is>
      </c>
      <c r="AP238" s="2" t="inlineStr">
        <is>
          <t>extraction de tourbe</t>
        </is>
      </c>
      <c r="AQ238" s="2" t="inlineStr">
        <is>
          <t>3</t>
        </is>
      </c>
      <c r="AR238" s="2" t="inlineStr">
        <is>
          <t/>
        </is>
      </c>
      <c r="AS238" t="inlineStr">
        <is>
          <t/>
        </is>
      </c>
      <c r="AT238" s="2" t="inlineStr">
        <is>
          <t>baint móna</t>
        </is>
      </c>
      <c r="AU238" s="2" t="inlineStr">
        <is>
          <t>3</t>
        </is>
      </c>
      <c r="AV238" s="2" t="inlineStr">
        <is>
          <t/>
        </is>
      </c>
      <c r="AW238" t="inlineStr">
        <is>
          <t/>
        </is>
      </c>
      <c r="AX238" t="inlineStr">
        <is>
          <t/>
        </is>
      </c>
      <c r="AY238" t="inlineStr">
        <is>
          <t/>
        </is>
      </c>
      <c r="AZ238" t="inlineStr">
        <is>
          <t/>
        </is>
      </c>
      <c r="BA238" t="inlineStr">
        <is>
          <t/>
        </is>
      </c>
      <c r="BB238" s="2" t="inlineStr">
        <is>
          <t>tőzegkitermelés|
tőzeg kitermelése</t>
        </is>
      </c>
      <c r="BC238" s="2" t="inlineStr">
        <is>
          <t>3|
3</t>
        </is>
      </c>
      <c r="BD238" s="2" t="inlineStr">
        <is>
          <t xml:space="preserve">|
</t>
        </is>
      </c>
      <c r="BE238" t="inlineStr">
        <is>
          <t>a tőzeg földből való eltávolítása, kifejtése</t>
        </is>
      </c>
      <c r="BF238" s="2" t="inlineStr">
        <is>
          <t>estrazione di torba</t>
        </is>
      </c>
      <c r="BG238" s="2" t="inlineStr">
        <is>
          <t>3</t>
        </is>
      </c>
      <c r="BH238" s="2" t="inlineStr">
        <is>
          <t/>
        </is>
      </c>
      <c r="BI238" t="inlineStr">
        <is>
          <t/>
        </is>
      </c>
      <c r="BJ238" s="2" t="inlineStr">
        <is>
          <t>durpių gavyba</t>
        </is>
      </c>
      <c r="BK238" s="2" t="inlineStr">
        <is>
          <t>3</t>
        </is>
      </c>
      <c r="BL238" s="2" t="inlineStr">
        <is>
          <t/>
        </is>
      </c>
      <c r="BM238" t="inlineStr">
        <is>
          <t>gavyba, kuri apima durpių telkinio (durpyno) paruošimą, durpių masės kasimą, jos džiovinimą ir durpių produkcijos arba žaliavos rinkimą</t>
        </is>
      </c>
      <c r="BN238" t="inlineStr">
        <is>
          <t/>
        </is>
      </c>
      <c r="BO238" t="inlineStr">
        <is>
          <t/>
        </is>
      </c>
      <c r="BP238" t="inlineStr">
        <is>
          <t/>
        </is>
      </c>
      <c r="BQ238" t="inlineStr">
        <is>
          <t/>
        </is>
      </c>
      <c r="BR238" t="inlineStr">
        <is>
          <t/>
        </is>
      </c>
      <c r="BS238" t="inlineStr">
        <is>
          <t/>
        </is>
      </c>
      <c r="BT238" t="inlineStr">
        <is>
          <t/>
        </is>
      </c>
      <c r="BU238" t="inlineStr">
        <is>
          <t/>
        </is>
      </c>
      <c r="BV238" s="2" t="inlineStr">
        <is>
          <t>turf-/veenwinning/-afgraving|
turfwinning</t>
        </is>
      </c>
      <c r="BW238" s="2" t="inlineStr">
        <is>
          <t>3|
3</t>
        </is>
      </c>
      <c r="BX238" s="2" t="inlineStr">
        <is>
          <t xml:space="preserve">|
</t>
        </is>
      </c>
      <c r="BY238" t="inlineStr">
        <is>
          <t/>
        </is>
      </c>
      <c r="BZ238" s="2" t="inlineStr">
        <is>
          <t>wydobywanie torfu</t>
        </is>
      </c>
      <c r="CA238" s="2" t="inlineStr">
        <is>
          <t>3</t>
        </is>
      </c>
      <c r="CB238" s="2" t="inlineStr">
        <is>
          <t/>
        </is>
      </c>
      <c r="CC238" t="inlineStr">
        <is>
          <t>fizyczne wydobywanie torfu z gleby, niezależnie od jego przeznaczenia</t>
        </is>
      </c>
      <c r="CD238" s="2" t="inlineStr">
        <is>
          <t>extração de turfa</t>
        </is>
      </c>
      <c r="CE238" s="2" t="inlineStr">
        <is>
          <t>3</t>
        </is>
      </c>
      <c r="CF238" s="2" t="inlineStr">
        <is>
          <t/>
        </is>
      </c>
      <c r="CG238" t="inlineStr">
        <is>
          <t/>
        </is>
      </c>
      <c r="CH238" s="2" t="inlineStr">
        <is>
          <t>extracția turbei</t>
        </is>
      </c>
      <c r="CI238" s="2" t="inlineStr">
        <is>
          <t>3</t>
        </is>
      </c>
      <c r="CJ238" s="2" t="inlineStr">
        <is>
          <t/>
        </is>
      </c>
      <c r="CK238" t="inlineStr">
        <is>
          <t/>
        </is>
      </c>
      <c r="CL238" t="inlineStr">
        <is>
          <t/>
        </is>
      </c>
      <c r="CM238" t="inlineStr">
        <is>
          <t/>
        </is>
      </c>
      <c r="CN238" t="inlineStr">
        <is>
          <t/>
        </is>
      </c>
      <c r="CO238" t="inlineStr">
        <is>
          <t/>
        </is>
      </c>
      <c r="CP238" s="2" t="inlineStr">
        <is>
          <t>izkopavanje šote|
rezanje šote</t>
        </is>
      </c>
      <c r="CQ238" s="2" t="inlineStr">
        <is>
          <t>3|
3</t>
        </is>
      </c>
      <c r="CR238" s="2" t="inlineStr">
        <is>
          <t xml:space="preserve">|
</t>
        </is>
      </c>
      <c r="CS238" t="inlineStr">
        <is>
          <t/>
        </is>
      </c>
      <c r="CT238" s="2" t="inlineStr">
        <is>
          <t>torvutvinning</t>
        </is>
      </c>
      <c r="CU238" s="2" t="inlineStr">
        <is>
          <t>3</t>
        </is>
      </c>
      <c r="CV238" s="2" t="inlineStr">
        <is>
          <t/>
        </is>
      </c>
      <c r="CW238" t="inlineStr">
        <is>
          <t/>
        </is>
      </c>
    </row>
    <row r="239">
      <c r="A239" s="1" t="str">
        <f>HYPERLINK("https://iate.europa.eu/entry/result/3572884/all", "3572884")</f>
        <v>3572884</v>
      </c>
      <c r="B239" t="inlineStr">
        <is>
          <t>ECONOMICS;ENVIRONMENT</t>
        </is>
      </c>
      <c r="C239" t="inlineStr">
        <is>
          <t>ECONOMICS;ENVIRONMENT|natural environment|natural resources</t>
        </is>
      </c>
      <c r="D239" t="inlineStr">
        <is>
          <t>yes</t>
        </is>
      </c>
      <c r="E239" t="inlineStr">
        <is>
          <t/>
        </is>
      </c>
      <c r="F239" t="inlineStr">
        <is>
          <t/>
        </is>
      </c>
      <c r="G239" t="inlineStr">
        <is>
          <t/>
        </is>
      </c>
      <c r="H239" t="inlineStr">
        <is>
          <t/>
        </is>
      </c>
      <c r="I239" t="inlineStr">
        <is>
          <t/>
        </is>
      </c>
      <c r="J239" t="inlineStr">
        <is>
          <t/>
        </is>
      </c>
      <c r="K239" t="inlineStr">
        <is>
          <t/>
        </is>
      </c>
      <c r="L239" t="inlineStr">
        <is>
          <t/>
        </is>
      </c>
      <c r="M239" t="inlineStr">
        <is>
          <t/>
        </is>
      </c>
      <c r="N239" t="inlineStr">
        <is>
          <t/>
        </is>
      </c>
      <c r="O239" t="inlineStr">
        <is>
          <t/>
        </is>
      </c>
      <c r="P239" t="inlineStr">
        <is>
          <t/>
        </is>
      </c>
      <c r="Q239" t="inlineStr">
        <is>
          <t/>
        </is>
      </c>
      <c r="R239" s="2" t="inlineStr">
        <is>
          <t>Naturkapitalbilanzierung</t>
        </is>
      </c>
      <c r="S239" s="2" t="inlineStr">
        <is>
          <t>3</t>
        </is>
      </c>
      <c r="T239" s="2" t="inlineStr">
        <is>
          <t/>
        </is>
      </c>
      <c r="U239" t="inlineStr">
        <is>
          <t>Verfahren, Naturkapital &lt;a href="/entry/result/3568348/all" id="ENTRY_TO_ENTRY_CONVERTER" target="_blank"&gt;IATE:3568348&lt;/a&gt; ökonomisch zu berechnen und zu bilanzieren, um den Wert von Ökosystemen, Ökosystemleistungen &lt;a href="/entry/result/2229358/all" id="ENTRY_TO_ENTRY_CONVERTER" target="_blank"&gt;IATE:2229358&lt;/a&gt; und Biodiversität &lt;a href="/entry/result/781392/all" id="ENTRY_TO_ENTRY_CONVERTER" target="_blank"&gt;IATE:781392&lt;/a&gt; in monetären Größen zu erfassen und in die volkswirtschaftliche Gesamtrechnung mit einzubeziehen</t>
        </is>
      </c>
      <c r="V239" s="2" t="inlineStr">
        <is>
          <t>λογιστική απεικόνιση του φυσικού κεφαλαίου</t>
        </is>
      </c>
      <c r="W239" s="2" t="inlineStr">
        <is>
          <t>3</t>
        </is>
      </c>
      <c r="X239" s="2" t="inlineStr">
        <is>
          <t/>
        </is>
      </c>
      <c r="Y239" t="inlineStr">
        <is>
          <t/>
        </is>
      </c>
      <c r="Z239" s="2" t="inlineStr">
        <is>
          <t>natural capital accounting</t>
        </is>
      </c>
      <c r="AA239" s="2" t="inlineStr">
        <is>
          <t>3</t>
        </is>
      </c>
      <c r="AB239" s="2" t="inlineStr">
        <is>
          <t/>
        </is>
      </c>
      <c r="AC239" t="inlineStr">
        <is>
          <t>process for going beyond traditional measuring of GDP by including and valuing 
&lt;i&gt;natural capital&lt;/i&gt; [ &lt;a href="/entry/result/3568348/all" id="ENTRY_TO_ENTRY_CONVERTER" target="_blank"&gt;IATE:3568348&lt;/a&gt; ] and 
&lt;i&gt;ecosystem services&lt;/i&gt; [ &lt;a href="/entry/result/2229358/all" id="ENTRY_TO_ENTRY_CONVERTER" target="_blank"&gt;IATE:2229358&lt;/a&gt; ] in national accounting</t>
        </is>
      </c>
      <c r="AD239" t="inlineStr">
        <is>
          <t/>
        </is>
      </c>
      <c r="AE239" t="inlineStr">
        <is>
          <t/>
        </is>
      </c>
      <c r="AF239" t="inlineStr">
        <is>
          <t/>
        </is>
      </c>
      <c r="AG239" t="inlineStr">
        <is>
          <t/>
        </is>
      </c>
      <c r="AH239" t="inlineStr">
        <is>
          <t/>
        </is>
      </c>
      <c r="AI239" t="inlineStr">
        <is>
          <t/>
        </is>
      </c>
      <c r="AJ239" t="inlineStr">
        <is>
          <t/>
        </is>
      </c>
      <c r="AK239" t="inlineStr">
        <is>
          <t/>
        </is>
      </c>
      <c r="AL239" s="2" t="inlineStr">
        <is>
          <t>luonnonpääoman tilinpitokäytäntö|
luonnonpääomaa koskeva tilinpito</t>
        </is>
      </c>
      <c r="AM239" s="2" t="inlineStr">
        <is>
          <t>3|
3</t>
        </is>
      </c>
      <c r="AN239" s="2" t="inlineStr">
        <is>
          <t xml:space="preserve">|
</t>
        </is>
      </c>
      <c r="AO239" t="inlineStr">
        <is>
          <t/>
        </is>
      </c>
      <c r="AP239" s="2" t="inlineStr">
        <is>
          <t>comptabilisation du capital naturel</t>
        </is>
      </c>
      <c r="AQ239" s="2" t="inlineStr">
        <is>
          <t>3</t>
        </is>
      </c>
      <c r="AR239" s="2" t="inlineStr">
        <is>
          <t/>
        </is>
      </c>
      <c r="AS239" t="inlineStr">
        <is>
          <t>processus visant à prendre en compte les richesses naturelles et à valoriser les services écosystémiques afin des les intégrer à la comptabilité nationale et d’aller au-delà de la mesure traditionnelle du PIB</t>
        </is>
      </c>
      <c r="AT239" s="2" t="inlineStr">
        <is>
          <t>cuntasaíocht an chaipitil nádúrtha</t>
        </is>
      </c>
      <c r="AU239" s="2" t="inlineStr">
        <is>
          <t>3</t>
        </is>
      </c>
      <c r="AV239" s="2" t="inlineStr">
        <is>
          <t/>
        </is>
      </c>
      <c r="AW239" t="inlineStr">
        <is>
          <t/>
        </is>
      </c>
      <c r="AX239" t="inlineStr">
        <is>
          <t/>
        </is>
      </c>
      <c r="AY239" t="inlineStr">
        <is>
          <t/>
        </is>
      </c>
      <c r="AZ239" t="inlineStr">
        <is>
          <t/>
        </is>
      </c>
      <c r="BA239" t="inlineStr">
        <is>
          <t/>
        </is>
      </c>
      <c r="BB239" t="inlineStr">
        <is>
          <t/>
        </is>
      </c>
      <c r="BC239" t="inlineStr">
        <is>
          <t/>
        </is>
      </c>
      <c r="BD239" t="inlineStr">
        <is>
          <t/>
        </is>
      </c>
      <c r="BE239" t="inlineStr">
        <is>
          <t/>
        </is>
      </c>
      <c r="BF239" t="inlineStr">
        <is>
          <t/>
        </is>
      </c>
      <c r="BG239" t="inlineStr">
        <is>
          <t/>
        </is>
      </c>
      <c r="BH239" t="inlineStr">
        <is>
          <t/>
        </is>
      </c>
      <c r="BI239" t="inlineStr">
        <is>
          <t/>
        </is>
      </c>
      <c r="BJ239" s="2" t="inlineStr">
        <is>
          <t>gamtinio kapitalo apskaita</t>
        </is>
      </c>
      <c r="BK239" s="2" t="inlineStr">
        <is>
          <t>3</t>
        </is>
      </c>
      <c r="BL239" s="2" t="inlineStr">
        <is>
          <t/>
        </is>
      </c>
      <c r="BM239" t="inlineStr">
        <is>
          <t>gamtinių išteklių, kurie gali būti tiesiogiai arba netiesiogiai susieti su žmogaus gerove, apskaita</t>
        </is>
      </c>
      <c r="BN239" t="inlineStr">
        <is>
          <t/>
        </is>
      </c>
      <c r="BO239" t="inlineStr">
        <is>
          <t/>
        </is>
      </c>
      <c r="BP239" t="inlineStr">
        <is>
          <t/>
        </is>
      </c>
      <c r="BQ239" t="inlineStr">
        <is>
          <t/>
        </is>
      </c>
      <c r="BR239" s="2" t="inlineStr">
        <is>
          <t>kontabilità tal-kapital naturali</t>
        </is>
      </c>
      <c r="BS239" s="2" t="inlineStr">
        <is>
          <t>3</t>
        </is>
      </c>
      <c r="BT239" s="2" t="inlineStr">
        <is>
          <t/>
        </is>
      </c>
      <c r="BU239" t="inlineStr">
        <is>
          <t>proċess biex immorru lill hinn mill-kalkolu tradizzjonli tal-PDG billi ninkludu u nagħtu valur lill-kapital naturali [ &lt;a href="/entry/result/3568348/all" id="ENTRY_TO_ENTRY_CONVERTER" target="_blank"&gt;IATE:3568348&lt;/a&gt; ] u s-servizzi tal-ekosistemi [ &lt;a href="/entry/result/2229358/all" id="ENTRY_TO_ENTRY_CONVERTER" target="_blank"&gt;IATE:2229358&lt;/a&gt; ] fil-kontabilità nazzjonali</t>
        </is>
      </c>
      <c r="BV239" s="2" t="inlineStr">
        <is>
          <t>boekhouding van natuurlijk kapitaal</t>
        </is>
      </c>
      <c r="BW239" s="2" t="inlineStr">
        <is>
          <t>3</t>
        </is>
      </c>
      <c r="BX239" s="2" t="inlineStr">
        <is>
          <t/>
        </is>
      </c>
      <c r="BY239" t="inlineStr">
        <is>
          <t>proces
 dat boven de traditionele methodes voor het berekenen van het bbp uitstijgt
 door natuurlijk kapitaal en ecosysteemdiensten mee te nemen in de nationale
 boekhouding</t>
        </is>
      </c>
      <c r="BZ239" s="2" t="inlineStr">
        <is>
          <t>rozliczanie kapitału naturalnego</t>
        </is>
      </c>
      <c r="CA239" s="2" t="inlineStr">
        <is>
          <t>3</t>
        </is>
      </c>
      <c r="CB239" s="2" t="inlineStr">
        <is>
          <t/>
        </is>
      </c>
      <c r="CC239" t="inlineStr">
        <is>
          <t/>
        </is>
      </c>
      <c r="CD239" s="2" t="inlineStr">
        <is>
          <t>contabilização do capital natural</t>
        </is>
      </c>
      <c r="CE239" s="2" t="inlineStr">
        <is>
          <t>3</t>
        </is>
      </c>
      <c r="CF239" s="2" t="inlineStr">
        <is>
          <t/>
        </is>
      </c>
      <c r="CG239" t="inlineStr">
        <is>
          <t/>
        </is>
      </c>
      <c r="CH239" s="2" t="inlineStr">
        <is>
          <t>contabilizare a capitalului natural</t>
        </is>
      </c>
      <c r="CI239" s="2" t="inlineStr">
        <is>
          <t>2</t>
        </is>
      </c>
      <c r="CJ239" s="2" t="inlineStr">
        <is>
          <t/>
        </is>
      </c>
      <c r="CK239" t="inlineStr">
        <is>
          <t/>
        </is>
      </c>
      <c r="CL239" t="inlineStr">
        <is>
          <t/>
        </is>
      </c>
      <c r="CM239" t="inlineStr">
        <is>
          <t/>
        </is>
      </c>
      <c r="CN239" t="inlineStr">
        <is>
          <t/>
        </is>
      </c>
      <c r="CO239" t="inlineStr">
        <is>
          <t/>
        </is>
      </c>
      <c r="CP239" s="2" t="inlineStr">
        <is>
          <t>računovodenje naravnega kapitala</t>
        </is>
      </c>
      <c r="CQ239" s="2" t="inlineStr">
        <is>
          <t>3</t>
        </is>
      </c>
      <c r="CR239" s="2" t="inlineStr">
        <is>
          <t/>
        </is>
      </c>
      <c r="CS239" t="inlineStr">
        <is>
          <t/>
        </is>
      </c>
      <c r="CT239" s="2" t="inlineStr">
        <is>
          <t>redovisning av naturkapital</t>
        </is>
      </c>
      <c r="CU239" s="2" t="inlineStr">
        <is>
          <t>3</t>
        </is>
      </c>
      <c r="CV239" s="2" t="inlineStr">
        <is>
          <t/>
        </is>
      </c>
      <c r="CW239" t="inlineStr">
        <is>
          <t/>
        </is>
      </c>
    </row>
    <row r="240">
      <c r="A240" s="1" t="str">
        <f>HYPERLINK("https://iate.europa.eu/entry/result/3582440/all", "3582440")</f>
        <v>3582440</v>
      </c>
      <c r="B240" t="inlineStr">
        <is>
          <t>EUROPEAN UNION</t>
        </is>
      </c>
      <c r="C240" t="inlineStr">
        <is>
          <t>EUROPEAN UNION|EU institutions and European civil service|EU institution|European Commission</t>
        </is>
      </c>
      <c r="D240" t="inlineStr">
        <is>
          <t>yes</t>
        </is>
      </c>
      <c r="E240" t="inlineStr">
        <is>
          <t/>
        </is>
      </c>
      <c r="F240" s="2" t="inlineStr">
        <is>
          <t>основна амбициозна цел</t>
        </is>
      </c>
      <c r="G240" s="2" t="inlineStr">
        <is>
          <t>3</t>
        </is>
      </c>
      <c r="H240" s="2" t="inlineStr">
        <is>
          <t/>
        </is>
      </c>
      <c r="I240" t="inlineStr">
        <is>
          <t/>
        </is>
      </c>
      <c r="J240" s="2" t="inlineStr">
        <is>
          <t>hlavní cíl</t>
        </is>
      </c>
      <c r="K240" s="2" t="inlineStr">
        <is>
          <t>3</t>
        </is>
      </c>
      <c r="L240" s="2" t="inlineStr">
        <is>
          <t/>
        </is>
      </c>
      <c r="M240" t="inlineStr">
        <is>
          <t>jeden ze šesti cílů, na které by se měla nová Evropská komise podle předsedkyně Ursuly von der Leyenové zaměřit</t>
        </is>
      </c>
      <c r="N240" s="2" t="inlineStr">
        <is>
          <t>overordnet ambition</t>
        </is>
      </c>
      <c r="O240" s="2" t="inlineStr">
        <is>
          <t>3</t>
        </is>
      </c>
      <c r="P240" s="2" t="inlineStr">
        <is>
          <t/>
        </is>
      </c>
      <c r="Q240" t="inlineStr">
        <is>
          <t>et af de seks fokusområder i von der Leyen-Kommissionens politiske program for perioden 2019-2024</t>
        </is>
      </c>
      <c r="R240" s="2" t="inlineStr">
        <is>
          <t>übergreifendes Ziel</t>
        </is>
      </c>
      <c r="S240" s="2" t="inlineStr">
        <is>
          <t>3</t>
        </is>
      </c>
      <c r="T240" s="2" t="inlineStr">
        <is>
          <t/>
        </is>
      </c>
      <c r="U240" t="inlineStr">
        <is>
          <t/>
        </is>
      </c>
      <c r="V240" s="2" t="inlineStr">
        <is>
          <t>πρωταρχική φιλοδοξία</t>
        </is>
      </c>
      <c r="W240" s="2" t="inlineStr">
        <is>
          <t>3</t>
        </is>
      </c>
      <c r="X240" s="2" t="inlineStr">
        <is>
          <t/>
        </is>
      </c>
      <c r="Y240" t="inlineStr">
        <is>
          <t>ένα από τα έξι πεδία πολιτικής στα οποία η Επιτροπή φον ντερ Λάιεν σκοπεύει να επικεντρώσει τις δραστηριότητές της κατά την πενταετία 2019-2024 που καλύπτει η θητεία της</t>
        </is>
      </c>
      <c r="Z240" s="2" t="inlineStr">
        <is>
          <t>headline ambition</t>
        </is>
      </c>
      <c r="AA240" s="2" t="inlineStr">
        <is>
          <t>3</t>
        </is>
      </c>
      <c r="AB240" s="2" t="inlineStr">
        <is>
          <t/>
        </is>
      </c>
      <c r="AC240" t="inlineStr">
        <is>
          <t>one of the six policy areas on which the von der Leyen Commission is planning to focus its activities</t>
        </is>
      </c>
      <c r="AD240" s="2" t="inlineStr">
        <is>
          <t>gran ambición</t>
        </is>
      </c>
      <c r="AE240" s="2" t="inlineStr">
        <is>
          <t>3</t>
        </is>
      </c>
      <c r="AF240" s="2" t="inlineStr">
        <is>
          <t/>
        </is>
      </c>
      <c r="AG240" t="inlineStr">
        <is>
          <t/>
        </is>
      </c>
      <c r="AH240" s="2" t="inlineStr">
        <is>
          <t>üldeesmärk</t>
        </is>
      </c>
      <c r="AI240" s="2" t="inlineStr">
        <is>
          <t>2</t>
        </is>
      </c>
      <c r="AJ240" s="2" t="inlineStr">
        <is>
          <t/>
        </is>
      </c>
      <c r="AK240" t="inlineStr">
        <is>
          <t/>
        </is>
      </c>
      <c r="AL240" s="2" t="inlineStr">
        <is>
          <t>kunnianhimoinen tavoite</t>
        </is>
      </c>
      <c r="AM240" s="2" t="inlineStr">
        <is>
          <t>3</t>
        </is>
      </c>
      <c r="AN240" s="2" t="inlineStr">
        <is>
          <t/>
        </is>
      </c>
      <c r="AO240" t="inlineStr">
        <is>
          <t/>
        </is>
      </c>
      <c r="AP240" s="2" t="inlineStr">
        <is>
          <t>grande ambition</t>
        </is>
      </c>
      <c r="AQ240" s="2" t="inlineStr">
        <is>
          <t>3</t>
        </is>
      </c>
      <c r="AR240" s="2" t="inlineStr">
        <is>
          <t/>
        </is>
      </c>
      <c r="AS240" t="inlineStr">
        <is>
          <t>un des six domaines politiques sur lesquels la Commission von der Leyen entend se concentrer</t>
        </is>
      </c>
      <c r="AT240" s="2" t="inlineStr">
        <is>
          <t>príomh-uaillmhian</t>
        </is>
      </c>
      <c r="AU240" s="2" t="inlineStr">
        <is>
          <t>3</t>
        </is>
      </c>
      <c r="AV240" s="2" t="inlineStr">
        <is>
          <t/>
        </is>
      </c>
      <c r="AW240" t="inlineStr">
        <is>
          <t/>
        </is>
      </c>
      <c r="AX240" t="inlineStr">
        <is>
          <t/>
        </is>
      </c>
      <c r="AY240" t="inlineStr">
        <is>
          <t/>
        </is>
      </c>
      <c r="AZ240" t="inlineStr">
        <is>
          <t/>
        </is>
      </c>
      <c r="BA240" t="inlineStr">
        <is>
          <t/>
        </is>
      </c>
      <c r="BB240" s="2" t="inlineStr">
        <is>
          <t>fő cél</t>
        </is>
      </c>
      <c r="BC240" s="2" t="inlineStr">
        <is>
          <t>2</t>
        </is>
      </c>
      <c r="BD240" s="2" t="inlineStr">
        <is>
          <t/>
        </is>
      </c>
      <c r="BE240" t="inlineStr">
        <is>
          <t>az Ursula von der Leyen vezette Bizottság által megcélzott hat szakpolitikai irányvonal egyike</t>
        </is>
      </c>
      <c r="BF240" s="2" t="inlineStr">
        <is>
          <t>tematica ambiziosa</t>
        </is>
      </c>
      <c r="BG240" s="2" t="inlineStr">
        <is>
          <t>3</t>
        </is>
      </c>
      <c r="BH240" s="2" t="inlineStr">
        <is>
          <t/>
        </is>
      </c>
      <c r="BI240" t="inlineStr">
        <is>
          <t>una delle sei aree politiche sulle quali la Commissione von der Leyen intende concentrarsi</t>
        </is>
      </c>
      <c r="BJ240" s="2" t="inlineStr">
        <is>
          <t>plataus užmojo tikslas</t>
        </is>
      </c>
      <c r="BK240" s="2" t="inlineStr">
        <is>
          <t>2</t>
        </is>
      </c>
      <c r="BL240" s="2" t="inlineStr">
        <is>
          <t/>
        </is>
      </c>
      <c r="BM240" t="inlineStr">
        <is>
          <t/>
        </is>
      </c>
      <c r="BN240" s="2" t="inlineStr">
        <is>
          <t>pamatuzstādījums</t>
        </is>
      </c>
      <c r="BO240" s="2" t="inlineStr">
        <is>
          <t>3</t>
        </is>
      </c>
      <c r="BP240" s="2" t="inlineStr">
        <is>
          <t/>
        </is>
      </c>
      <c r="BQ240" t="inlineStr">
        <is>
          <t/>
        </is>
      </c>
      <c r="BR240" s="2" t="inlineStr">
        <is>
          <t>l-ambizzjoni l-kbira</t>
        </is>
      </c>
      <c r="BS240" s="2" t="inlineStr">
        <is>
          <t>3</t>
        </is>
      </c>
      <c r="BT240" s="2" t="inlineStr">
        <is>
          <t/>
        </is>
      </c>
      <c r="BU240" t="inlineStr">
        <is>
          <t>wieħed mis-sitt oqsma ta' politika li se tiffoka fuqhom il-Kummissjoni ta' Ursula von der Leyen fl-attivitajiet tagħha</t>
        </is>
      </c>
      <c r="BV240" s="2" t="inlineStr">
        <is>
          <t>grote ambitie</t>
        </is>
      </c>
      <c r="BW240" s="2" t="inlineStr">
        <is>
          <t>3</t>
        </is>
      </c>
      <c r="BX240" s="2" t="inlineStr">
        <is>
          <t/>
        </is>
      </c>
      <c r="BY240" t="inlineStr">
        <is>
          <t>een van de zes beleidsterreinen waarop de Commissie-Von der Leyen haar activiteiten wil richten</t>
        </is>
      </c>
      <c r="BZ240" s="2" t="inlineStr">
        <is>
          <t>naczelny cel</t>
        </is>
      </c>
      <c r="CA240" s="2" t="inlineStr">
        <is>
          <t>3</t>
        </is>
      </c>
      <c r="CB240" s="2" t="inlineStr">
        <is>
          <t/>
        </is>
      </c>
      <c r="CC240" t="inlineStr">
        <is>
          <t/>
        </is>
      </c>
      <c r="CD240" s="2" t="inlineStr">
        <is>
          <t>grande ambição</t>
        </is>
      </c>
      <c r="CE240" s="2" t="inlineStr">
        <is>
          <t>3</t>
        </is>
      </c>
      <c r="CF240" s="2" t="inlineStr">
        <is>
          <t/>
        </is>
      </c>
      <c r="CG240" t="inlineStr">
        <is>
          <t/>
        </is>
      </c>
      <c r="CH240" t="inlineStr">
        <is>
          <t/>
        </is>
      </c>
      <c r="CI240" t="inlineStr">
        <is>
          <t/>
        </is>
      </c>
      <c r="CJ240" t="inlineStr">
        <is>
          <t/>
        </is>
      </c>
      <c r="CK240" t="inlineStr">
        <is>
          <t/>
        </is>
      </c>
      <c r="CL240" s="2" t="inlineStr">
        <is>
          <t>hlavný cieľ</t>
        </is>
      </c>
      <c r="CM240" s="2" t="inlineStr">
        <is>
          <t>3</t>
        </is>
      </c>
      <c r="CN240" s="2" t="inlineStr">
        <is>
          <t/>
        </is>
      </c>
      <c r="CO240" t="inlineStr">
        <is>
          <t>jedna zo šiestich politických oblastí, na ktoré sa chce zamerať Komisia Ursuly von der Leyen</t>
        </is>
      </c>
      <c r="CP240" s="2" t="inlineStr">
        <is>
          <t>glavna ambicija</t>
        </is>
      </c>
      <c r="CQ240" s="2" t="inlineStr">
        <is>
          <t>2</t>
        </is>
      </c>
      <c r="CR240" s="2" t="inlineStr">
        <is>
          <t/>
        </is>
      </c>
      <c r="CS240" t="inlineStr">
        <is>
          <t/>
        </is>
      </c>
      <c r="CT240" s="2" t="inlineStr">
        <is>
          <t>övergripande ambition</t>
        </is>
      </c>
      <c r="CU240" s="2" t="inlineStr">
        <is>
          <t>3</t>
        </is>
      </c>
      <c r="CV240" s="2" t="inlineStr">
        <is>
          <t/>
        </is>
      </c>
      <c r="CW240" t="inlineStr">
        <is>
          <t>ett av de sex politikområden på vilka von der Leyen-kommissionen planerar att fokusera sin verksamhet</t>
        </is>
      </c>
    </row>
    <row r="241">
      <c r="A241" s="1" t="str">
        <f>HYPERLINK("https://iate.europa.eu/entry/result/1728872/all", "1728872")</f>
        <v>1728872</v>
      </c>
      <c r="B241" t="inlineStr">
        <is>
          <t>AGRICULTURE, FORESTRY AND FISHERIES</t>
        </is>
      </c>
      <c r="C241" t="inlineStr">
        <is>
          <t>AGRICULTURE, FORESTRY AND FISHERIES</t>
        </is>
      </c>
      <c r="D241" t="inlineStr">
        <is>
          <t>yes</t>
        </is>
      </c>
      <c r="E241" t="inlineStr">
        <is>
          <t/>
        </is>
      </c>
      <c r="F241" t="inlineStr">
        <is>
          <t/>
        </is>
      </c>
      <c r="G241" t="inlineStr">
        <is>
          <t/>
        </is>
      </c>
      <c r="H241" t="inlineStr">
        <is>
          <t/>
        </is>
      </c>
      <c r="I241" t="inlineStr">
        <is>
          <t/>
        </is>
      </c>
      <c r="J241" t="inlineStr">
        <is>
          <t/>
        </is>
      </c>
      <c r="K241" t="inlineStr">
        <is>
          <t/>
        </is>
      </c>
      <c r="L241" t="inlineStr">
        <is>
          <t/>
        </is>
      </c>
      <c r="M241" t="inlineStr">
        <is>
          <t/>
        </is>
      </c>
      <c r="N241" t="inlineStr">
        <is>
          <t/>
        </is>
      </c>
      <c r="O241" t="inlineStr">
        <is>
          <t/>
        </is>
      </c>
      <c r="P241" t="inlineStr">
        <is>
          <t/>
        </is>
      </c>
      <c r="Q241" t="inlineStr">
        <is>
          <t/>
        </is>
      </c>
      <c r="R241" s="2" t="inlineStr">
        <is>
          <t>Knick|
Wallhecke</t>
        </is>
      </c>
      <c r="S241" s="2" t="inlineStr">
        <is>
          <t>2|
2</t>
        </is>
      </c>
      <c r="T241" s="2" t="inlineStr">
        <is>
          <t xml:space="preserve">|
</t>
        </is>
      </c>
      <c r="U241" t="inlineStr">
        <is>
          <t>Aus Unterholz und Buschwerk bestehende Hecke als Schutzstreifen um landwirtschaftliche Parzellen.</t>
        </is>
      </c>
      <c r="V241" t="inlineStr">
        <is>
          <t/>
        </is>
      </c>
      <c r="W241" t="inlineStr">
        <is>
          <t/>
        </is>
      </c>
      <c r="X241" t="inlineStr">
        <is>
          <t/>
        </is>
      </c>
      <c r="Y241" t="inlineStr">
        <is>
          <t/>
        </is>
      </c>
      <c r="Z241" s="2" t="inlineStr">
        <is>
          <t>hedgerow</t>
        </is>
      </c>
      <c r="AA241" s="2" t="inlineStr">
        <is>
          <t>3</t>
        </is>
      </c>
      <c r="AB241" s="2" t="inlineStr">
        <is>
          <t/>
        </is>
      </c>
      <c r="AC241" t="inlineStr">
        <is>
          <t>line of closely spaced shrubs and sometimes trees, planted and trained to form a barrier or to mark the boundary of an area</t>
        </is>
      </c>
      <c r="AD241" t="inlineStr">
        <is>
          <t/>
        </is>
      </c>
      <c r="AE241" t="inlineStr">
        <is>
          <t/>
        </is>
      </c>
      <c r="AF241" t="inlineStr">
        <is>
          <t/>
        </is>
      </c>
      <c r="AG241" t="inlineStr">
        <is>
          <t/>
        </is>
      </c>
      <c r="AH241" t="inlineStr">
        <is>
          <t/>
        </is>
      </c>
      <c r="AI241" t="inlineStr">
        <is>
          <t/>
        </is>
      </c>
      <c r="AJ241" t="inlineStr">
        <is>
          <t/>
        </is>
      </c>
      <c r="AK241" t="inlineStr">
        <is>
          <t/>
        </is>
      </c>
      <c r="AL241" s="2" t="inlineStr">
        <is>
          <t>pensasaitarivi</t>
        </is>
      </c>
      <c r="AM241" s="2" t="inlineStr">
        <is>
          <t>3</t>
        </is>
      </c>
      <c r="AN241" s="2" t="inlineStr">
        <is>
          <t/>
        </is>
      </c>
      <c r="AO241" t="inlineStr">
        <is>
          <t/>
        </is>
      </c>
      <c r="AP241" s="2" t="inlineStr">
        <is>
          <t>haie vive</t>
        </is>
      </c>
      <c r="AQ241" s="2" t="inlineStr">
        <is>
          <t>2</t>
        </is>
      </c>
      <c r="AR241" s="2" t="inlineStr">
        <is>
          <t/>
        </is>
      </c>
      <c r="AS241" t="inlineStr">
        <is>
          <t/>
        </is>
      </c>
      <c r="AT241" s="2" t="inlineStr">
        <is>
          <t>fál sceach</t>
        </is>
      </c>
      <c r="AU241" s="2" t="inlineStr">
        <is>
          <t>3</t>
        </is>
      </c>
      <c r="AV241" s="2" t="inlineStr">
        <is>
          <t/>
        </is>
      </c>
      <c r="AW241" t="inlineStr">
        <is>
          <t/>
        </is>
      </c>
      <c r="AX241" t="inlineStr">
        <is>
          <t/>
        </is>
      </c>
      <c r="AY241" t="inlineStr">
        <is>
          <t/>
        </is>
      </c>
      <c r="AZ241" t="inlineStr">
        <is>
          <t/>
        </is>
      </c>
      <c r="BA241" t="inlineStr">
        <is>
          <t/>
        </is>
      </c>
      <c r="BB241" t="inlineStr">
        <is>
          <t/>
        </is>
      </c>
      <c r="BC241" t="inlineStr">
        <is>
          <t/>
        </is>
      </c>
      <c r="BD241" t="inlineStr">
        <is>
          <t/>
        </is>
      </c>
      <c r="BE241" t="inlineStr">
        <is>
          <t/>
        </is>
      </c>
      <c r="BF241" s="2" t="inlineStr">
        <is>
          <t>siepone</t>
        </is>
      </c>
      <c r="BG241" s="2" t="inlineStr">
        <is>
          <t>2</t>
        </is>
      </c>
      <c r="BH241" s="2" t="inlineStr">
        <is>
          <t/>
        </is>
      </c>
      <c r="BI241" t="inlineStr">
        <is>
          <t/>
        </is>
      </c>
      <c r="BJ241" t="inlineStr">
        <is>
          <t/>
        </is>
      </c>
      <c r="BK241" t="inlineStr">
        <is>
          <t/>
        </is>
      </c>
      <c r="BL241" t="inlineStr">
        <is>
          <t/>
        </is>
      </c>
      <c r="BM241" t="inlineStr">
        <is>
          <t/>
        </is>
      </c>
      <c r="BN241" t="inlineStr">
        <is>
          <t/>
        </is>
      </c>
      <c r="BO241" t="inlineStr">
        <is>
          <t/>
        </is>
      </c>
      <c r="BP241" t="inlineStr">
        <is>
          <t/>
        </is>
      </c>
      <c r="BQ241" t="inlineStr">
        <is>
          <t/>
        </is>
      </c>
      <c r="BR241" s="2" t="inlineStr">
        <is>
          <t>ringieli ta' sġajriet</t>
        </is>
      </c>
      <c r="BS241" s="2" t="inlineStr">
        <is>
          <t>3</t>
        </is>
      </c>
      <c r="BT241" s="2" t="inlineStr">
        <is>
          <t/>
        </is>
      </c>
      <c r="BU241" t="inlineStr">
        <is>
          <t>ringieli ta' sġajriet li jistgħu jservu ta' kurituri ekoloġiċi jew ħabitats ta' tranżizzjoni għall-ħajja selvaġġa</t>
        </is>
      </c>
      <c r="BV241" s="2" t="inlineStr">
        <is>
          <t>haag</t>
        </is>
      </c>
      <c r="BW241" s="2" t="inlineStr">
        <is>
          <t>3</t>
        </is>
      </c>
      <c r="BX241" s="2" t="inlineStr">
        <is>
          <t/>
        </is>
      </c>
      <c r="BY241" t="inlineStr">
        <is>
          <t>"dichte rij struiken die ongeveer eenmaal per jaar geschoren wordt"</t>
        </is>
      </c>
      <c r="BZ241" s="2" t="inlineStr">
        <is>
          <t>żywopłot</t>
        </is>
      </c>
      <c r="CA241" s="2" t="inlineStr">
        <is>
          <t>3</t>
        </is>
      </c>
      <c r="CB241" s="2" t="inlineStr">
        <is>
          <t/>
        </is>
      </c>
      <c r="CC241" t="inlineStr">
        <is>
          <t/>
        </is>
      </c>
      <c r="CD241" s="2" t="inlineStr">
        <is>
          <t>sebe</t>
        </is>
      </c>
      <c r="CE241" s="2" t="inlineStr">
        <is>
          <t>3</t>
        </is>
      </c>
      <c r="CF241" s="2" t="inlineStr">
        <is>
          <t/>
        </is>
      </c>
      <c r="CG241" t="inlineStr">
        <is>
          <t>Organização alinhada de arbustos e, por vezes, árvores, plantados de maneira a formar uma barreira ou marcar o limite de uma área.</t>
        </is>
      </c>
      <c r="CH241" s="2" t="inlineStr">
        <is>
          <t>gard viu</t>
        </is>
      </c>
      <c r="CI241" s="2" t="inlineStr">
        <is>
          <t>3</t>
        </is>
      </c>
      <c r="CJ241" s="2" t="inlineStr">
        <is>
          <t/>
        </is>
      </c>
      <c r="CK241" t="inlineStr">
        <is>
          <t/>
        </is>
      </c>
      <c r="CL241" t="inlineStr">
        <is>
          <t/>
        </is>
      </c>
      <c r="CM241" t="inlineStr">
        <is>
          <t/>
        </is>
      </c>
      <c r="CN241" t="inlineStr">
        <is>
          <t/>
        </is>
      </c>
      <c r="CO241" t="inlineStr">
        <is>
          <t/>
        </is>
      </c>
      <c r="CP241" s="2" t="inlineStr">
        <is>
          <t>mejica|
živa meja</t>
        </is>
      </c>
      <c r="CQ241" s="2" t="inlineStr">
        <is>
          <t>3|
3</t>
        </is>
      </c>
      <c r="CR241" s="2" t="inlineStr">
        <is>
          <t xml:space="preserve">|
</t>
        </is>
      </c>
      <c r="CS241" t="inlineStr">
        <is>
          <t>pas lesnate vegetacije (grmovja oziroma drevja) v pretežno odprti kulturni krajini, širok do 10 metrov, pestre botanične sestave in pomemben življenjski ter varovalni prostor za živali in rastline</t>
        </is>
      </c>
      <c r="CT241" t="inlineStr">
        <is>
          <t/>
        </is>
      </c>
      <c r="CU241" t="inlineStr">
        <is>
          <t/>
        </is>
      </c>
      <c r="CV241" t="inlineStr">
        <is>
          <t/>
        </is>
      </c>
      <c r="CW241" t="inlineStr">
        <is>
          <t/>
        </is>
      </c>
    </row>
    <row r="242">
      <c r="A242" s="1" t="str">
        <f>HYPERLINK("https://iate.europa.eu/entry/result/2229441/all", "2229441")</f>
        <v>2229441</v>
      </c>
      <c r="B242" t="inlineStr">
        <is>
          <t>ENVIRONMENT;AGRICULTURE, FORESTRY AND FISHERIES</t>
        </is>
      </c>
      <c r="C242" t="inlineStr">
        <is>
          <t>ENVIRONMENT|environmental policy|environmental protection;AGRICULTURE, FORESTRY AND FISHERIES|agricultural policy|common agricultural policy</t>
        </is>
      </c>
      <c r="D242" t="inlineStr">
        <is>
          <t>yes</t>
        </is>
      </c>
      <c r="E242" t="inlineStr">
        <is>
          <t/>
        </is>
      </c>
      <c r="F242" s="2" t="inlineStr">
        <is>
          <t>добро селскостопанско и екологично състояние|
добро земеделско и екологично състояние</t>
        </is>
      </c>
      <c r="G242" s="2" t="inlineStr">
        <is>
          <t>3|
3</t>
        </is>
      </c>
      <c r="H242" s="2" t="inlineStr">
        <is>
          <t xml:space="preserve">|
</t>
        </is>
      </c>
      <c r="I242" t="inlineStr">
        <is>
          <t/>
        </is>
      </c>
      <c r="J242" s="2" t="inlineStr">
        <is>
          <t>dobrý zemědělský a environmentální stav|
DZES</t>
        </is>
      </c>
      <c r="K242" s="2" t="inlineStr">
        <is>
          <t>3|
3</t>
        </is>
      </c>
      <c r="L242" s="2" t="inlineStr">
        <is>
          <t xml:space="preserve">|
</t>
        </is>
      </c>
      <c r="M242" t="inlineStr">
        <is>
          <t>stav, v němž musejí příjemci podpory v rámci společné zemědělské politiky udržovat půdu a který musí být v souladu se stanovenými standardy</t>
        </is>
      </c>
      <c r="N242" s="2" t="inlineStr">
        <is>
          <t>god landbrugs- og miljømæssig stand|
GLM</t>
        </is>
      </c>
      <c r="O242" s="2" t="inlineStr">
        <is>
          <t>4|
3</t>
        </is>
      </c>
      <c r="P242" s="2" t="inlineStr">
        <is>
          <t xml:space="preserve">|
</t>
        </is>
      </c>
      <c r="Q242" t="inlineStr">
        <is>
          <t/>
        </is>
      </c>
      <c r="R242" s="2" t="inlineStr">
        <is>
          <t>guter landwirtschaftlicher und ökologischer Zustand|
GLÖZ</t>
        </is>
      </c>
      <c r="S242" s="2" t="inlineStr">
        <is>
          <t>4|
3</t>
        </is>
      </c>
      <c r="T242" s="2" t="inlineStr">
        <is>
          <t xml:space="preserve">|
</t>
        </is>
      </c>
      <c r="U242" t="inlineStr">
        <is>
          <t/>
        </is>
      </c>
      <c r="V242" s="2" t="inlineStr">
        <is>
          <t>καλή γεωργική και περιβαλλοντική κατάσταση</t>
        </is>
      </c>
      <c r="W242" s="2" t="inlineStr">
        <is>
          <t>3</t>
        </is>
      </c>
      <c r="X242" s="2" t="inlineStr">
        <is>
          <t/>
        </is>
      </c>
      <c r="Y242" t="inlineStr">
        <is>
          <t/>
        </is>
      </c>
      <c r="Z242" s="2" t="inlineStr">
        <is>
          <t>good agricultural and environmental condition|
GAEC</t>
        </is>
      </c>
      <c r="AA242" s="2" t="inlineStr">
        <is>
          <t>3|
3</t>
        </is>
      </c>
      <c r="AB242" s="2" t="inlineStr">
        <is>
          <t xml:space="preserve">|
</t>
        </is>
      </c>
      <c r="AC242" t="inlineStr">
        <is>
          <t>condition of agricultural areas, including land which
is no longer used for production purposes, that has been managed in accordance
with a number of agricultural and environmental standards that aim to
contribute to preventing soil erosion, maintaining soil organic matter and soil
structure, ensuring a minimum level of maintenance, avoiding the deterioration
of habitats and protecting and managing water</t>
        </is>
      </c>
      <c r="AD242" s="2" t="inlineStr">
        <is>
          <t>buenas condiciones agrarias y medioambientales</t>
        </is>
      </c>
      <c r="AE242" s="2" t="inlineStr">
        <is>
          <t>4</t>
        </is>
      </c>
      <c r="AF242" s="2" t="inlineStr">
        <is>
          <t/>
        </is>
      </c>
      <c r="AG242" t="inlineStr">
        <is>
          <t>Consisten en proteger el suelo contra la erosión, mantener los niveles de materia orgánica del suelo y la estructura del suelo, así como garantizar un nivel mínimo de mantenimiento para evitar el deterioro de los hábitats.</t>
        </is>
      </c>
      <c r="AH242" s="2" t="inlineStr">
        <is>
          <t>head põllumajandus- ja keskkonnatingimused|
maa hea põllumajandus- ja keskkonnaseisund|
HPK</t>
        </is>
      </c>
      <c r="AI242" s="2" t="inlineStr">
        <is>
          <t>3|
3|
3</t>
        </is>
      </c>
      <c r="AJ242" s="2" t="inlineStr">
        <is>
          <t xml:space="preserve">|
preferred|
</t>
        </is>
      </c>
      <c r="AK242" t="inlineStr">
        <is>
          <t/>
        </is>
      </c>
      <c r="AL242" s="2" t="inlineStr">
        <is>
          <t>hyvän maatalouden ja ympäristön vaatimus|
hyvä maatalous- ja ympäristökunto|
toimenpidevaatimus</t>
        </is>
      </c>
      <c r="AM242" s="2" t="inlineStr">
        <is>
          <t>3|
3|
3</t>
        </is>
      </c>
      <c r="AN242" s="2" t="inlineStr">
        <is>
          <t xml:space="preserve">|
|
</t>
        </is>
      </c>
      <c r="AO242" t="inlineStr">
        <is>
          <t>vaatimukset, jotka koskevat eroosion torjuntaa, maaperän orgaanisen aineksen ja rakenteen säilyttämistä sekä maisemapiirteiden suojelua</t>
        </is>
      </c>
      <c r="AP242" s="2" t="inlineStr">
        <is>
          <t>bonnes conditions agricoles et environnementales|
BCAE</t>
        </is>
      </c>
      <c r="AQ242" s="2" t="inlineStr">
        <is>
          <t>3|
3</t>
        </is>
      </c>
      <c r="AR242" s="2" t="inlineStr">
        <is>
          <t xml:space="preserve">|
</t>
        </is>
      </c>
      <c r="AS242" t="inlineStr">
        <is>
          <t>Ensemble de normes concernant la protection des sols, y compris le maintien de leurs matières organiques et de leur structure, la gestion de l'eau et les mesures visant à prévenir la détérioration des habitats.</t>
        </is>
      </c>
      <c r="AT242" s="2" t="inlineStr">
        <is>
          <t>dea-riocht talmhaíochta agus comhshaoil</t>
        </is>
      </c>
      <c r="AU242" s="2" t="inlineStr">
        <is>
          <t>3</t>
        </is>
      </c>
      <c r="AV242" s="2" t="inlineStr">
        <is>
          <t/>
        </is>
      </c>
      <c r="AW242" t="inlineStr">
        <is>
          <t/>
        </is>
      </c>
      <c r="AX242" t="inlineStr">
        <is>
          <t/>
        </is>
      </c>
      <c r="AY242" t="inlineStr">
        <is>
          <t/>
        </is>
      </c>
      <c r="AZ242" t="inlineStr">
        <is>
          <t/>
        </is>
      </c>
      <c r="BA242" t="inlineStr">
        <is>
          <t/>
        </is>
      </c>
      <c r="BB242" s="2" t="inlineStr">
        <is>
          <t>jó mezőgazdasági és környezeti állapot</t>
        </is>
      </c>
      <c r="BC242" s="2" t="inlineStr">
        <is>
          <t>4</t>
        </is>
      </c>
      <c r="BD242" s="2" t="inlineStr">
        <is>
          <t/>
        </is>
      </c>
      <c r="BE242" t="inlineStr">
        <is>
          <t/>
        </is>
      </c>
      <c r="BF242" s="2" t="inlineStr">
        <is>
          <t>buone condizioni agronomiche e ambientali</t>
        </is>
      </c>
      <c r="BG242" s="2" t="inlineStr">
        <is>
          <t>2</t>
        </is>
      </c>
      <c r="BH242" s="2" t="inlineStr">
        <is>
          <t/>
        </is>
      </c>
      <c r="BI242" t="inlineStr">
        <is>
          <t/>
        </is>
      </c>
      <c r="BJ242" s="2" t="inlineStr">
        <is>
          <t>gera agrarinė ir aplinkosaugos būklė</t>
        </is>
      </c>
      <c r="BK242" s="2" t="inlineStr">
        <is>
          <t>3</t>
        </is>
      </c>
      <c r="BL242" s="2" t="inlineStr">
        <is>
          <t>preferred</t>
        </is>
      </c>
      <c r="BM242" t="inlineStr">
        <is>
          <t/>
        </is>
      </c>
      <c r="BN242" s="2" t="inlineStr">
        <is>
          <t>labs lauksaimnieciskais un vidiskais stāvoklis|
LLVS</t>
        </is>
      </c>
      <c r="BO242" s="2" t="inlineStr">
        <is>
          <t>3|
3</t>
        </is>
      </c>
      <c r="BP242" s="2" t="inlineStr">
        <is>
          <t xml:space="preserve">|
</t>
        </is>
      </c>
      <c r="BQ242" t="inlineStr">
        <is>
          <t/>
        </is>
      </c>
      <c r="BR242" s="2" t="inlineStr">
        <is>
          <t>KAAT|
kundizzjoni agrikola u ambjentali tajba</t>
        </is>
      </c>
      <c r="BS242" s="2" t="inlineStr">
        <is>
          <t>3|
3</t>
        </is>
      </c>
      <c r="BT242" s="2" t="inlineStr">
        <is>
          <t xml:space="preserve">|
</t>
        </is>
      </c>
      <c r="BU242" t="inlineStr">
        <is>
          <t>kundizzjoni li tintlaħaq meta l-bdiewa jipproteġu l-ħamrija kontra l-erożjoni, iżommu l-istruttura tal-ħamrija u tal-materjal organiku tal-ħamrija, u jħarsu l-karatteristiki tal-pajsaġġ</t>
        </is>
      </c>
      <c r="BV242" s="2" t="inlineStr">
        <is>
          <t>goede landbouw- en milieuconditie|
GLMC</t>
        </is>
      </c>
      <c r="BW242" s="2" t="inlineStr">
        <is>
          <t>3|
3</t>
        </is>
      </c>
      <c r="BX242" s="2" t="inlineStr">
        <is>
          <t xml:space="preserve">|
</t>
        </is>
      </c>
      <c r="BY242" t="inlineStr">
        <is>
          <t>een aantal normen op landbouw- en milieugebied die de landbouwer in acht moet nemen om voor inkomenssteun in aanmerking te komen, met name op het gebied van bodemerosie, organische stof in de bodem, bodemstructuur en minimaal onderhoud</t>
        </is>
      </c>
      <c r="BZ242" s="2" t="inlineStr">
        <is>
          <t>normy utrzymania [gruntów] w dobrej kulturze rolnej zgodnej z ochroną środowiska|
normy dobrej kultury rolnej zgodnej z ochroną środowiska</t>
        </is>
      </c>
      <c r="CA242" s="2" t="inlineStr">
        <is>
          <t>3|
3</t>
        </is>
      </c>
      <c r="CB242" s="2" t="inlineStr">
        <is>
          <t>|
preferred</t>
        </is>
      </c>
      <c r="CC242" t="inlineStr">
        <is>
          <t>normy w zakresie użytkowania gruntów określane przez państwa członkowskie zgodnie z wytycznymi zawartymi w załączniku II do rozporządzenia (UE) nr 1306/2013; dotyczą one stref buforowych wdłuż cieków wodnych (GAEC 1), wykorzystania wody w celu nawadniania (GAEC 2), ochrony wód podziemnych (GAEC 3), minimalnej pokrywy glebowej(GAEC 4), erozji (GAEC 5), materii organicznej gleby (GAEC 6), zachowania cech krajobrazu (GAEC 7)</t>
        </is>
      </c>
      <c r="CD242" s="2" t="inlineStr">
        <is>
          <t>boa condição agrícola e ambiental|
BCAA</t>
        </is>
      </c>
      <c r="CE242" s="2" t="inlineStr">
        <is>
          <t>3|
3</t>
        </is>
      </c>
      <c r="CF242" s="2" t="inlineStr">
        <is>
          <t xml:space="preserve">|
</t>
        </is>
      </c>
      <c r="CG242" t="inlineStr">
        <is>
          <t>Conjunto de normas agrícolas e ambientais que um agricultor deve respeitar para poder beneficiar da concessão de apoio ao rendimento agrícola.</t>
        </is>
      </c>
      <c r="CH242" s="2" t="inlineStr">
        <is>
          <t>bune condiții agricole și de mediu|
GAEC</t>
        </is>
      </c>
      <c r="CI242" s="2" t="inlineStr">
        <is>
          <t>3|
3</t>
        </is>
      </c>
      <c r="CJ242" s="2" t="inlineStr">
        <is>
          <t xml:space="preserve">|
</t>
        </is>
      </c>
      <c r="CK242" t="inlineStr">
        <is>
          <t/>
        </is>
      </c>
      <c r="CL242" s="2" t="inlineStr">
        <is>
          <t>dobrý poľnohospodársky a environmentálny stav</t>
        </is>
      </c>
      <c r="CM242" s="2" t="inlineStr">
        <is>
          <t>3</t>
        </is>
      </c>
      <c r="CN242" s="2" t="inlineStr">
        <is>
          <t/>
        </is>
      </c>
      <c r="CO242" t="inlineStr">
        <is>
          <t>stav poľnohospodárskej pôdy určený splnením rámcových požiadaviek stanovených v prílohe III nariadenia (ES) č. 73/2009 vymedzených v piatich oblastiach činnosti zameraných na: &lt;br&gt;a) ochranu pôdy pred eróziou, &lt;br&gt;b) zachovanie organickej pôdnej hmoty, &lt;br&gt;c) zachovanie vhodnej štruktúry pôdy, &lt;br&gt;d) zabezpečenie minimálnej miery údržby a &lt;br&gt;e) ochranu vody a hospodárenie s ňou</t>
        </is>
      </c>
      <c r="CP242" s="2" t="inlineStr">
        <is>
          <t>dobri kmetijski in okoljski pogoji</t>
        </is>
      </c>
      <c r="CQ242" s="2" t="inlineStr">
        <is>
          <t>3</t>
        </is>
      </c>
      <c r="CR242" s="2" t="inlineStr">
        <is>
          <t/>
        </is>
      </c>
      <c r="CS242" t="inlineStr">
        <is>
          <t>minimalne zahteve o ravnanju z vsemi kmetijskimi zemljišči na kmetijskem gospodarstvu</t>
        </is>
      </c>
      <c r="CT242" s="2" t="inlineStr">
        <is>
          <t>god jordbrukshävd och goda miljöförhållanden</t>
        </is>
      </c>
      <c r="CU242" s="2" t="inlineStr">
        <is>
          <t>3</t>
        </is>
      </c>
      <c r="CV242" s="2" t="inlineStr">
        <is>
          <t/>
        </is>
      </c>
      <c r="CW242" t="inlineStr">
        <is>
          <t/>
        </is>
      </c>
    </row>
    <row r="243">
      <c r="A243" s="1" t="str">
        <f>HYPERLINK("https://iate.europa.eu/entry/result/1256559/all", "1256559")</f>
        <v>1256559</v>
      </c>
      <c r="B243" t="inlineStr">
        <is>
          <t>AGRICULTURE, FORESTRY AND FISHERIES;ENVIRONMENT</t>
        </is>
      </c>
      <c r="C243" t="inlineStr">
        <is>
          <t>AGRICULTURE, FORESTRY AND FISHERIES|cultivation of agricultural land|land use;ENVIRONMENT</t>
        </is>
      </c>
      <c r="D243" t="inlineStr">
        <is>
          <t>yes</t>
        </is>
      </c>
      <c r="E243" t="inlineStr">
        <is>
          <t/>
        </is>
      </c>
      <c r="F243" s="2" t="inlineStr">
        <is>
          <t>пасище</t>
        </is>
      </c>
      <c r="G243" s="2" t="inlineStr">
        <is>
          <t>3</t>
        </is>
      </c>
      <c r="H243" s="2" t="inlineStr">
        <is>
          <t/>
        </is>
      </c>
      <c r="I243" t="inlineStr">
        <is>
          <t>Обработваема земя, която се използва за производството на трева (независимо дали изкуствено засята или естествено растяща).</t>
        </is>
      </c>
      <c r="J243" s="2" t="inlineStr">
        <is>
          <t>travní porosty</t>
        </is>
      </c>
      <c r="K243" s="2" t="inlineStr">
        <is>
          <t>3</t>
        </is>
      </c>
      <c r="L243" s="2" t="inlineStr">
        <is>
          <t/>
        </is>
      </c>
      <c r="M243" t="inlineStr">
        <is>
          <t/>
        </is>
      </c>
      <c r="N243" s="2" t="inlineStr">
        <is>
          <t>græsareal|
græsmark|
græsland|
grønjord|
græsjord|
græsning</t>
        </is>
      </c>
      <c r="O243" s="2" t="inlineStr">
        <is>
          <t>3|
3|
3|
3|
3|
3</t>
        </is>
      </c>
      <c r="P243" s="2" t="inlineStr">
        <is>
          <t xml:space="preserve">preferred|
|
|
|
|
</t>
        </is>
      </c>
      <c r="Q243" t="inlineStr">
        <is>
          <t>overdrev eller græsningsareal, der ikke betragtes som dyrket areal</t>
        </is>
      </c>
      <c r="R243" s="2" t="inlineStr">
        <is>
          <t>Grünland|
Weideland</t>
        </is>
      </c>
      <c r="S243" s="2" t="inlineStr">
        <is>
          <t>3|
3</t>
        </is>
      </c>
      <c r="T243" s="2" t="inlineStr">
        <is>
          <t xml:space="preserve">|
</t>
        </is>
      </c>
      <c r="U243" t="inlineStr">
        <is>
          <t>derjenige Teil der landwirtschaftlichen Nutzfläche, der mit Grünlandpflanzen bedeckt und in Form von Wiese und Weide genutzt wird</t>
        </is>
      </c>
      <c r="V243" s="2" t="inlineStr">
        <is>
          <t>χορτολιβαδική έκταση|
χορτο(ποο-λιβαδική έκταση/λιβάδι/βοσκότοπος/λειμώνας</t>
        </is>
      </c>
      <c r="W243" s="2" t="inlineStr">
        <is>
          <t>3|
3</t>
        </is>
      </c>
      <c r="X243" s="2" t="inlineStr">
        <is>
          <t xml:space="preserve">|
</t>
        </is>
      </c>
      <c r="Y243" t="inlineStr">
        <is>
          <t/>
        </is>
      </c>
      <c r="Z243" s="2" t="inlineStr">
        <is>
          <t>grassland</t>
        </is>
      </c>
      <c r="AA243" s="2" t="inlineStr">
        <is>
          <t>3</t>
        </is>
      </c>
      <c r="AB243" s="2" t="inlineStr">
        <is>
          <t/>
        </is>
      </c>
      <c r="AC243" t="inlineStr">
        <is>
          <t>&lt;i&gt;&lt;a href="https://iate.europa.eu/entry/result/1623497/en" target="_blank"&gt;rangeland&lt;/a&gt;&lt;/i&gt; or &lt;a href="https://iate.europa.eu/entry/result/1256644/en" target="_blank"&gt;&lt;i&gt;pasture land&lt;/i&gt;&lt;/a&gt; that is not considered &lt;a href="https://iate.europa.eu/entry/result/1699665/en" target="_blank"&gt;&lt;i&gt;cropland&lt;/i&gt;&lt;/a&gt;</t>
        </is>
      </c>
      <c r="AD243" s="2" t="inlineStr">
        <is>
          <t>pastizal|
pradera</t>
        </is>
      </c>
      <c r="AE243" s="2" t="inlineStr">
        <is>
          <t>3|
3</t>
        </is>
      </c>
      <c r="AF243" s="2" t="inlineStr">
        <is>
          <t xml:space="preserve">|
</t>
        </is>
      </c>
      <c r="AG243" t="inlineStr">
        <is>
          <t>Terreno donde la vegetación dominada es pasto y el uso predominante de la tierra es el pastoreo.</t>
        </is>
      </c>
      <c r="AH243" s="2" t="inlineStr">
        <is>
          <t>rohumaa|
niit</t>
        </is>
      </c>
      <c r="AI243" s="2" t="inlineStr">
        <is>
          <t>3|
3</t>
        </is>
      </c>
      <c r="AJ243" s="2" t="inlineStr">
        <is>
          <t xml:space="preserve">|
</t>
        </is>
      </c>
      <c r="AK243" t="inlineStr">
        <is>
          <t/>
        </is>
      </c>
      <c r="AL243" s="2" t="inlineStr">
        <is>
          <t>laidunmaa|
nurmi</t>
        </is>
      </c>
      <c r="AM243" s="2" t="inlineStr">
        <is>
          <t>3|
3</t>
        </is>
      </c>
      <c r="AN243" s="2" t="inlineStr">
        <is>
          <t xml:space="preserve">|
</t>
        </is>
      </c>
      <c r="AO243" t="inlineStr">
        <is>
          <t>monen tyyppinen laidunmaa, jota ei pidetä viljelymaana</t>
        </is>
      </c>
      <c r="AP243" s="2" t="inlineStr">
        <is>
          <t>herbages|
prés|
prairies|
prairie</t>
        </is>
      </c>
      <c r="AQ243" s="2" t="inlineStr">
        <is>
          <t>3|
3|
3|
3</t>
        </is>
      </c>
      <c r="AR243" s="2" t="inlineStr">
        <is>
          <t xml:space="preserve">|
|
|
</t>
        </is>
      </c>
      <c r="AS243" t="inlineStr">
        <is>
          <t>pâturage suffisamment productif pour permettre l'engraissement du bétail</t>
        </is>
      </c>
      <c r="AT243" s="2" t="inlineStr">
        <is>
          <t>féarthalamh</t>
        </is>
      </c>
      <c r="AU243" s="2" t="inlineStr">
        <is>
          <t>3</t>
        </is>
      </c>
      <c r="AV243" s="2" t="inlineStr">
        <is>
          <t/>
        </is>
      </c>
      <c r="AW243" t="inlineStr">
        <is>
          <t/>
        </is>
      </c>
      <c r="AX243" s="2" t="inlineStr">
        <is>
          <t>travnjak</t>
        </is>
      </c>
      <c r="AY243" s="2" t="inlineStr">
        <is>
          <t>3</t>
        </is>
      </c>
      <c r="AZ243" s="2" t="inlineStr">
        <is>
          <t/>
        </is>
      </c>
      <c r="BA243" t="inlineStr">
        <is>
          <t/>
        </is>
      </c>
      <c r="BB243" s="2" t="inlineStr">
        <is>
          <t>gyepterület|
gyep</t>
        </is>
      </c>
      <c r="BC243" s="2" t="inlineStr">
        <is>
          <t>4|
4</t>
        </is>
      </c>
      <c r="BD243" s="2" t="inlineStr">
        <is>
          <t xml:space="preserve">preferred|
</t>
        </is>
      </c>
      <c r="BE243" t="inlineStr">
        <is>
          <t>rétként vagy legelőként hasznosított terület</t>
        </is>
      </c>
      <c r="BF243" s="2" t="inlineStr">
        <is>
          <t>prateria|
superficie a prato|
prateria erbosa</t>
        </is>
      </c>
      <c r="BG243" s="2" t="inlineStr">
        <is>
          <t>3|
3|
3</t>
        </is>
      </c>
      <c r="BH243" s="2" t="inlineStr">
        <is>
          <t xml:space="preserve">|
|
</t>
        </is>
      </c>
      <c r="BI243" t="inlineStr">
        <is>
          <t>terreno utilizzato per la produzione di erba seminata o naturale, che comprende pascoli permanenti</t>
        </is>
      </c>
      <c r="BJ243" s="2" t="inlineStr">
        <is>
          <t>pieva</t>
        </is>
      </c>
      <c r="BK243" s="2" t="inlineStr">
        <is>
          <t>4</t>
        </is>
      </c>
      <c r="BL243" s="2" t="inlineStr">
        <is>
          <t/>
        </is>
      </c>
      <c r="BM243" t="inlineStr">
        <is>
          <t>neariama pašarinė naudmena, ištisai apaugusi daugiametėmis mezofitinėmis žolėmis</t>
        </is>
      </c>
      <c r="BN243" s="2" t="inlineStr">
        <is>
          <t>zālājs</t>
        </is>
      </c>
      <c r="BO243" s="2" t="inlineStr">
        <is>
          <t>3</t>
        </is>
      </c>
      <c r="BP243" s="2" t="inlineStr">
        <is>
          <t/>
        </is>
      </c>
      <c r="BQ243" t="inlineStr">
        <is>
          <t>Kopējs nosaukums jēdzieniem pļavas un ganības.</t>
        </is>
      </c>
      <c r="BR243" s="2" t="inlineStr">
        <is>
          <t>art bil-ħaxix</t>
        </is>
      </c>
      <c r="BS243" s="2" t="inlineStr">
        <is>
          <t>3</t>
        </is>
      </c>
      <c r="BT243" s="2" t="inlineStr">
        <is>
          <t/>
        </is>
      </c>
      <c r="BU243" t="inlineStr">
        <is>
          <t>art tal-merħliet [ &lt;a href="/entry/result/1623497/all" id="ENTRY_TO_ENTRY_CONVERTER" target="_blank"&gt;IATE:1623497&lt;/a&gt; ] jew mergħa [ &lt;a href="/entry/result/1256644/all" id="ENTRY_TO_ENTRY_CONVERTER" target="_blank"&gt;IATE:1256644&lt;/a&gt; ] li ma titqiesx art tal-għelejjel [ &lt;a href="/entry/result/1699665/all" id="ENTRY_TO_ENTRY_CONVERTER" target="_blank"&gt;IATE:1699665&lt;/a&gt; ]</t>
        </is>
      </c>
      <c r="BV243" s="2" t="inlineStr">
        <is>
          <t>grasland|
weideland</t>
        </is>
      </c>
      <c r="BW243" s="2" t="inlineStr">
        <is>
          <t>3|
3</t>
        </is>
      </c>
      <c r="BX243" s="2" t="inlineStr">
        <is>
          <t xml:space="preserve">|
</t>
        </is>
      </c>
      <c r="BY243" t="inlineStr">
        <is>
          <t>land dat wordt gebruikt voor grasteelt (i.t.t. bouwland), met gras begroeid land</t>
        </is>
      </c>
      <c r="BZ243" s="2" t="inlineStr">
        <is>
          <t>użytki zielone|
obszary trawiaste</t>
        </is>
      </c>
      <c r="CA243" s="2" t="inlineStr">
        <is>
          <t>3|
3</t>
        </is>
      </c>
      <c r="CB243" s="2" t="inlineStr">
        <is>
          <t xml:space="preserve">|
</t>
        </is>
      </c>
      <c r="CC243" t="inlineStr">
        <is>
          <t>grunty (łąki i pastwiska) zajęte pod uprawę traw lub innych upraw zielnych, zarówno naturalnych jak i powstałych w wyniku działalności rolniczej (zasianych).</t>
        </is>
      </c>
      <c r="CD243" s="2" t="inlineStr">
        <is>
          <t>prado|
prados naturais|
pradaria / pastagem</t>
        </is>
      </c>
      <c r="CE243" s="2" t="inlineStr">
        <is>
          <t>3|
3|
3</t>
        </is>
      </c>
      <c r="CF243" s="2" t="inlineStr">
        <is>
          <t xml:space="preserve">|
|
</t>
        </is>
      </c>
      <c r="CG243" t="inlineStr">
        <is>
          <t>Campo coberto de ervas que servem para pastagem.</t>
        </is>
      </c>
      <c r="CH243" s="2" t="inlineStr">
        <is>
          <t>pajiște</t>
        </is>
      </c>
      <c r="CI243" s="2" t="inlineStr">
        <is>
          <t>4</t>
        </is>
      </c>
      <c r="CJ243" s="2" t="inlineStr">
        <is>
          <t/>
        </is>
      </c>
      <c r="CK243" t="inlineStr">
        <is>
          <t>loc acoperit cu iarbă (măruntă și deasă), folosită ca nutreț sau pentru pășunat; vegetație ierboasă care acoperă acest loc</t>
        </is>
      </c>
      <c r="CL243" s="2" t="inlineStr">
        <is>
          <t>trávny porast</t>
        </is>
      </c>
      <c r="CM243" s="2" t="inlineStr">
        <is>
          <t>3</t>
        </is>
      </c>
      <c r="CN243" s="2" t="inlineStr">
        <is>
          <t/>
        </is>
      </c>
      <c r="CO243" t="inlineStr">
        <is>
          <t>&lt;a href="https://iate.europa.eu/entry/result/1623497/sk" target="_blank"&gt;lúky a pasienky&lt;/a&gt; alebo &lt;a href="https://iate.europa.eu/entry/result/1256644/sk" target="_blank"&gt;pastviny&lt;/a&gt;, ktoré sa nepovažujú za &lt;a href="https://iate.europa.eu/entry/result/1699665/sk" target="_blank"&gt;ornú pôdu&lt;/a&gt;</t>
        </is>
      </c>
      <c r="CP243" s="2" t="inlineStr">
        <is>
          <t>travinje|
travišče</t>
        </is>
      </c>
      <c r="CQ243" s="2" t="inlineStr">
        <is>
          <t>3|
3</t>
        </is>
      </c>
      <c r="CR243" s="2" t="inlineStr">
        <is>
          <t xml:space="preserve">|
</t>
        </is>
      </c>
      <c r="CS243" t="inlineStr">
        <is>
          <t>Agronomski izraz za vegetacijo, ki jo sestavljajo predvsem trave, v ruši pa je poleg njih najti tudi metuljnice in zeli. Značilno je, da so te rastline zelnate (in ne lesnate) in namenjene tudi za prehrano rastlinojedih živali.</t>
        </is>
      </c>
      <c r="CT243" s="2" t="inlineStr">
        <is>
          <t>gräsmark|
vall och bete</t>
        </is>
      </c>
      <c r="CU243" s="2" t="inlineStr">
        <is>
          <t>3|
3</t>
        </is>
      </c>
      <c r="CV243" s="2" t="inlineStr">
        <is>
          <t xml:space="preserve">|
</t>
        </is>
      </c>
      <c r="CW243" t="inlineStr">
        <is>
          <t/>
        </is>
      </c>
    </row>
    <row r="244">
      <c r="A244" s="1" t="str">
        <f>HYPERLINK("https://iate.europa.eu/entry/result/2212763/all", "2212763")</f>
        <v>2212763</v>
      </c>
      <c r="B244" t="inlineStr">
        <is>
          <t>ENVIRONMENT</t>
        </is>
      </c>
      <c r="C244" t="inlineStr">
        <is>
          <t>ENVIRONMENT|natural environment|natural resources</t>
        </is>
      </c>
      <c r="D244" t="inlineStr">
        <is>
          <t>yes</t>
        </is>
      </c>
      <c r="E244" t="inlineStr">
        <is>
          <t/>
        </is>
      </c>
      <c r="F244" s="2" t="inlineStr">
        <is>
          <t>благоприятен природозащитен статус</t>
        </is>
      </c>
      <c r="G244" s="2" t="inlineStr">
        <is>
          <t>3</t>
        </is>
      </c>
      <c r="H244" s="2" t="inlineStr">
        <is>
          <t/>
        </is>
      </c>
      <c r="I244" t="inlineStr">
        <is>
          <t>състояние на запазване на дадено естествено местообитание, когато са изпълнени следните условия:&lt;br&gt;– неговият естествен район на разпространение в рамките на територията, която тази област заема, е постоянен или се разширява, и&lt;br&gt;– са налице необходимите структура и функции за дългосрочното му поддържане и предпоставките за по-нататъшното му съществуване в обозримо бъдеще, и&lt;br&gt;– състоянието на запазване на характерните за него видове е благоприятно</t>
        </is>
      </c>
      <c r="J244" s="2" t="inlineStr">
        <is>
          <t>příznivý stav z hlediska ochrany</t>
        </is>
      </c>
      <c r="K244" s="2" t="inlineStr">
        <is>
          <t>3</t>
        </is>
      </c>
      <c r="L244" s="2" t="inlineStr">
        <is>
          <t/>
        </is>
      </c>
      <c r="M244" t="inlineStr">
        <is>
          <t>Stav druhu z hlediska ochrany bude považován za „příznivý“, jestliže: 
&lt;br&gt;– údaje o populační dynamice příslušného druhu naznačují, že se dlouhodobě udržuje jako životaschopný prvek svého přírodního stanoviště, a 
&lt;br&gt;– přirozený areál rozšíření druhu není a pravděpodobně nebude v dohledné budoucnosti omezen, 
&lt;br&gt;– existují a pravděpodobně budou v dohledné době i nadále existovat dostatečně velká stanoviště k dlouhodobému zachování jeho populací.</t>
        </is>
      </c>
      <c r="N244" s="2" t="inlineStr">
        <is>
          <t>gunstig bevaringsstatus</t>
        </is>
      </c>
      <c r="O244" s="2" t="inlineStr">
        <is>
          <t>4</t>
        </is>
      </c>
      <c r="P244" s="2" t="inlineStr">
        <is>
          <t/>
        </is>
      </c>
      <c r="Q244" t="inlineStr">
        <is>
          <t>"En naturtypes bevaringsstatus: resultatet af alle de forhold, der indvirker på en naturtype og på de karakteristiske arter, som lever dér, og som på lang sigt kan påvirke dens naturlige udbredelse, dens struktur og funktion samt de karakteristiske arters overlevelse på lang sigt inden for det område, der er nævnt i art. 2. ... 
&lt;br&gt;en arts bevaringsstatus: resultatet af alle de forhold, der indvirker på arten og som på lang sigt kan få indflydelse på dens bestandes udbredelse og talrighed inden for det område, der er nævnt i art. 2."</t>
        </is>
      </c>
      <c r="R244" s="2" t="inlineStr">
        <is>
          <t>günstiger Erhaltungszustand</t>
        </is>
      </c>
      <c r="S244" s="2" t="inlineStr">
        <is>
          <t>3</t>
        </is>
      </c>
      <c r="T244" s="2" t="inlineStr">
        <is>
          <t/>
        </is>
      </c>
      <c r="U244" t="inlineStr">
        <is>
          <t/>
        </is>
      </c>
      <c r="V244" t="inlineStr">
        <is>
          <t/>
        </is>
      </c>
      <c r="W244" t="inlineStr">
        <is>
          <t/>
        </is>
      </c>
      <c r="X244" t="inlineStr">
        <is>
          <t/>
        </is>
      </c>
      <c r="Y244" t="inlineStr">
        <is>
          <t/>
        </is>
      </c>
      <c r="Z244" s="2" t="inlineStr">
        <is>
          <t>favourable conservation status</t>
        </is>
      </c>
      <c r="AA244" s="2" t="inlineStr">
        <is>
          <t>3</t>
        </is>
      </c>
      <c r="AB244" s="2" t="inlineStr">
        <is>
          <t/>
        </is>
      </c>
      <c r="AC244" t="inlineStr">
        <is>
          <t/>
        </is>
      </c>
      <c r="AD244" s="2" t="inlineStr">
        <is>
          <t>estado de conservación favorable</t>
        </is>
      </c>
      <c r="AE244" s="2" t="inlineStr">
        <is>
          <t>3</t>
        </is>
      </c>
      <c r="AF244" s="2" t="inlineStr">
        <is>
          <t/>
        </is>
      </c>
      <c r="AG244" t="inlineStr">
        <is>
          <t>Conjunto de las influencias favorables que actúan sobre el hábitat natural de que se trate y sobre las especies típicas asentadas en el mismo y que pueden afectar a largo plazo a su distribución natural, su estructura y funciones, así como a la supervivencia de sus especies típicas en el territorio.</t>
        </is>
      </c>
      <c r="AH244" s="2" t="inlineStr">
        <is>
          <t>soodne kaitsestaatus</t>
        </is>
      </c>
      <c r="AI244" s="2" t="inlineStr">
        <is>
          <t>3</t>
        </is>
      </c>
      <c r="AJ244" s="2" t="inlineStr">
        <is>
          <t/>
        </is>
      </c>
      <c r="AK244" t="inlineStr">
        <is>
          <t/>
        </is>
      </c>
      <c r="AL244" s="2" t="inlineStr">
        <is>
          <t>suotuisa suojelun taso|
suotuisa suojelutaso</t>
        </is>
      </c>
      <c r="AM244" s="2" t="inlineStr">
        <is>
          <t>3|
3</t>
        </is>
      </c>
      <c r="AN244" s="2" t="inlineStr">
        <is>
          <t xml:space="preserve">|
</t>
        </is>
      </c>
      <c r="AO244" t="inlineStr">
        <is>
          <t>suojelun taso, jolla laji pitkällä aikavälillä säilyy luontaisessa ympäristössään eikä sen luontainen levinneisyysalue supistu</t>
        </is>
      </c>
      <c r="AP244" t="inlineStr">
        <is>
          <t/>
        </is>
      </c>
      <c r="AQ244" t="inlineStr">
        <is>
          <t/>
        </is>
      </c>
      <c r="AR244" t="inlineStr">
        <is>
          <t/>
        </is>
      </c>
      <c r="AS244" t="inlineStr">
        <is>
          <t/>
        </is>
      </c>
      <c r="AT244" s="2" t="inlineStr">
        <is>
          <t>stádas caomhantais fabhrach</t>
        </is>
      </c>
      <c r="AU244" s="2" t="inlineStr">
        <is>
          <t>3</t>
        </is>
      </c>
      <c r="AV244" s="2" t="inlineStr">
        <is>
          <t/>
        </is>
      </c>
      <c r="AW244" t="inlineStr">
        <is>
          <t/>
        </is>
      </c>
      <c r="AX244" t="inlineStr">
        <is>
          <t/>
        </is>
      </c>
      <c r="AY244" t="inlineStr">
        <is>
          <t/>
        </is>
      </c>
      <c r="AZ244" t="inlineStr">
        <is>
          <t/>
        </is>
      </c>
      <c r="BA244" t="inlineStr">
        <is>
          <t/>
        </is>
      </c>
      <c r="BB244" s="2" t="inlineStr">
        <is>
          <t>kedvező védettségi állapot</t>
        </is>
      </c>
      <c r="BC244" s="2" t="inlineStr">
        <is>
          <t>3</t>
        </is>
      </c>
      <c r="BD244" s="2" t="inlineStr">
        <is>
          <t/>
        </is>
      </c>
      <c r="BE244" t="inlineStr">
        <is>
          <t/>
        </is>
      </c>
      <c r="BF244" s="2" t="inlineStr">
        <is>
          <t>stato di conservazione soddisfacente</t>
        </is>
      </c>
      <c r="BG244" s="2" t="inlineStr">
        <is>
          <t>3</t>
        </is>
      </c>
      <c r="BH244" s="2" t="inlineStr">
        <is>
          <t/>
        </is>
      </c>
      <c r="BI244" t="inlineStr">
        <is>
          <t/>
        </is>
      </c>
      <c r="BJ244" s="2" t="inlineStr">
        <is>
          <t>palanki apsaugos būklė</t>
        </is>
      </c>
      <c r="BK244" s="2" t="inlineStr">
        <is>
          <t>3</t>
        </is>
      </c>
      <c r="BL244" s="2" t="inlineStr">
        <is>
          <t/>
        </is>
      </c>
      <c r="BM244" t="inlineStr">
        <is>
          <t/>
        </is>
      </c>
      <c r="BN244" t="inlineStr">
        <is>
          <t/>
        </is>
      </c>
      <c r="BO244" t="inlineStr">
        <is>
          <t/>
        </is>
      </c>
      <c r="BP244" t="inlineStr">
        <is>
          <t/>
        </is>
      </c>
      <c r="BQ244" t="inlineStr">
        <is>
          <t/>
        </is>
      </c>
      <c r="BR244" t="inlineStr">
        <is>
          <t/>
        </is>
      </c>
      <c r="BS244" t="inlineStr">
        <is>
          <t/>
        </is>
      </c>
      <c r="BT244" t="inlineStr">
        <is>
          <t/>
        </is>
      </c>
      <c r="BU244" t="inlineStr">
        <is>
          <t/>
        </is>
      </c>
      <c r="BV244" t="inlineStr">
        <is>
          <t/>
        </is>
      </c>
      <c r="BW244" t="inlineStr">
        <is>
          <t/>
        </is>
      </c>
      <c r="BX244" t="inlineStr">
        <is>
          <t/>
        </is>
      </c>
      <c r="BY244" t="inlineStr">
        <is>
          <t/>
        </is>
      </c>
      <c r="BZ244" s="2" t="inlineStr">
        <is>
          <t>właściwy stan ochrony</t>
        </is>
      </c>
      <c r="CA244" s="2" t="inlineStr">
        <is>
          <t>3</t>
        </is>
      </c>
      <c r="CB244" s="2" t="inlineStr">
        <is>
          <t/>
        </is>
      </c>
      <c r="CC244" t="inlineStr">
        <is>
          <t>Stan, w którym dane o dynamice liczebności populacji tego gatunku wskazują, że gatunek jest trwałym składnikiem właściwego dla niego siedliska, naturalny zasięg gatunku nie zmniejsza się ani nie ulegnie zmniejszeniu w dającej się przewidzieć przyszłości oraz odpowiednio duże siedlisko dla utrzymania się populacji tego gatunku istnieje i prawdopodobnie nadal będzie istniało;</t>
        </is>
      </c>
      <c r="CD244" s="2" t="inlineStr">
        <is>
          <t>estado de conservação favorável</t>
        </is>
      </c>
      <c r="CE244" s="2" t="inlineStr">
        <is>
          <t>3</t>
        </is>
      </c>
      <c r="CF244" s="2" t="inlineStr">
        <is>
          <t/>
        </is>
      </c>
      <c r="CG244" t="inlineStr">
        <is>
          <t>Estado de conservação de uma espécie ou de um habitat que satisfaz as condições estabelecidas na Directiva 92/43/CEE (ou seja, em termos simples, que apresenta boas perspectivas de manutenção a longo prazo).</t>
        </is>
      </c>
      <c r="CH244" s="2" t="inlineStr">
        <is>
          <t>stare de conservare favorabilă|
stadiu corespunzător de conservare</t>
        </is>
      </c>
      <c r="CI244" s="2" t="inlineStr">
        <is>
          <t>3|
3</t>
        </is>
      </c>
      <c r="CJ244" s="2" t="inlineStr">
        <is>
          <t xml:space="preserve">|
</t>
        </is>
      </c>
      <c r="CK244" t="inlineStr">
        <is>
          <t/>
        </is>
      </c>
      <c r="CL244" s="2" t="inlineStr">
        <is>
          <t>priaznivý stav ochrany</t>
        </is>
      </c>
      <c r="CM244" s="2" t="inlineStr">
        <is>
          <t>3</t>
        </is>
      </c>
      <c r="CN244" s="2" t="inlineStr">
        <is>
          <t/>
        </is>
      </c>
      <c r="CO244" t="inlineStr">
        <is>
          <t/>
        </is>
      </c>
      <c r="CP244" s="2" t="inlineStr">
        <is>
          <t>ugodno stanje ohranjenosti</t>
        </is>
      </c>
      <c r="CQ244" s="2" t="inlineStr">
        <is>
          <t>3</t>
        </is>
      </c>
      <c r="CR244" s="2" t="inlineStr">
        <is>
          <t/>
        </is>
      </c>
      <c r="CS244" t="inlineStr">
        <is>
          <t/>
        </is>
      </c>
      <c r="CT244" t="inlineStr">
        <is>
          <t/>
        </is>
      </c>
      <c r="CU244" t="inlineStr">
        <is>
          <t/>
        </is>
      </c>
      <c r="CV244" t="inlineStr">
        <is>
          <t/>
        </is>
      </c>
      <c r="CW244" t="inlineStr">
        <is>
          <t/>
        </is>
      </c>
    </row>
    <row r="245">
      <c r="A245" s="1" t="str">
        <f>HYPERLINK("https://iate.europa.eu/entry/result/3582971/all", "3582971")</f>
        <v>3582971</v>
      </c>
      <c r="B245" t="inlineStr">
        <is>
          <t>ENVIRONMENT</t>
        </is>
      </c>
      <c r="C245" t="inlineStr">
        <is>
          <t>ENVIRONMENT</t>
        </is>
      </c>
      <c r="D245" t="inlineStr">
        <is>
          <t>yes</t>
        </is>
      </c>
      <c r="E245" t="inlineStr">
        <is>
          <t/>
        </is>
      </c>
      <c r="F245" s="2" t="inlineStr">
        <is>
          <t>наблюдение на Земята</t>
        </is>
      </c>
      <c r="G245" s="2" t="inlineStr">
        <is>
          <t>4</t>
        </is>
      </c>
      <c r="H245" s="2" t="inlineStr">
        <is>
          <t/>
        </is>
      </c>
      <c r="I245" t="inlineStr">
        <is>
          <t>събиране на информация относно физичните, химичните и биологичните системи на планетата Земя чрез технологии за дистанционно наблюдение, обикновено сателити със заснемащи устройства</t>
        </is>
      </c>
      <c r="J245" s="2" t="inlineStr">
        <is>
          <t>pozorování Země</t>
        </is>
      </c>
      <c r="K245" s="2" t="inlineStr">
        <is>
          <t>4</t>
        </is>
      </c>
      <c r="L245" s="2" t="inlineStr">
        <is>
          <t/>
        </is>
      </c>
      <c r="M245" t="inlineStr">
        <is>
          <t>shromažďování informací o fyzikálních, chemických a biologických systémech na Zemi prostřednictvím technologií dálkového průzkumu, obvykle za pomoci družic se snímacími zařízeními</t>
        </is>
      </c>
      <c r="N245" s="2" t="inlineStr">
        <is>
          <t>jordobservation</t>
        </is>
      </c>
      <c r="O245" s="2" t="inlineStr">
        <is>
          <t>4</t>
        </is>
      </c>
      <c r="P245" s="2" t="inlineStr">
        <is>
          <t/>
        </is>
      </c>
      <c r="Q245" t="inlineStr">
        <is>
          <t>indsamling af oplysninger om planeten Jordens fysiske, kemiske og biologiske systemer via fjernovervågningsteknologier, der normalt involverer satellitter med billedoptagelsesudstyr</t>
        </is>
      </c>
      <c r="R245" s="2" t="inlineStr">
        <is>
          <t>Erdbeobachtung</t>
        </is>
      </c>
      <c r="S245" s="2" t="inlineStr">
        <is>
          <t>4</t>
        </is>
      </c>
      <c r="T245" s="2" t="inlineStr">
        <is>
          <t/>
        </is>
      </c>
      <c r="U245" t="inlineStr">
        <is>
          <t>Zusammentragen von Informationen über die physikalischen, chemischen und biologischen Systeme auf dem Planeten Erde mit Hilfe von Fernerkundungstechnologien, meist unter Einsatz von Satelliten mit Bildaufnahmegeräten</t>
        </is>
      </c>
      <c r="V245" s="2" t="inlineStr">
        <is>
          <t>γεωσκόπηση</t>
        </is>
      </c>
      <c r="W245" s="2" t="inlineStr">
        <is>
          <t>4</t>
        </is>
      </c>
      <c r="X245" s="2" t="inlineStr">
        <is>
          <t/>
        </is>
      </c>
      <c r="Y245" t="inlineStr">
        <is>
          <t>συλλογή πληροφοριών για τα φυσικά, χημικά και βιολογικά συστήματα του πλανήτη Γη, μέσω τεχνολογιών τηλεανίχνευσης, χρησιμοποιώντας συνήθως δορυφόρους που φέρουν συσκευές απεικόνισης</t>
        </is>
      </c>
      <c r="Z245" s="2" t="inlineStr">
        <is>
          <t>earth observation</t>
        </is>
      </c>
      <c r="AA245" s="2" t="inlineStr">
        <is>
          <t>4</t>
        </is>
      </c>
      <c r="AB245" s="2" t="inlineStr">
        <is>
          <t/>
        </is>
      </c>
      <c r="AC245" t="inlineStr">
        <is>
          <t>gathering of information about planet Earth’s physical, chemical and biological systems via remote sensing technologies, usually involving satellites carrying imaging devices</t>
        </is>
      </c>
      <c r="AD245" s="2" t="inlineStr">
        <is>
          <t>observación de la Tierra</t>
        </is>
      </c>
      <c r="AE245" s="2" t="inlineStr">
        <is>
          <t>4</t>
        </is>
      </c>
      <c r="AF245" s="2" t="inlineStr">
        <is>
          <t/>
        </is>
      </c>
      <c r="AG245" t="inlineStr">
        <is>
          <t>recopilación de información sobre los sistemas físicos, químicos y biológicos del planeta Tierra mediante tecnologías de teledetección, que generalmente implican el uso de satélites con dispositivos de obtención de imágenes</t>
        </is>
      </c>
      <c r="AH245" s="2" t="inlineStr">
        <is>
          <t>Maa seire</t>
        </is>
      </c>
      <c r="AI245" s="2" t="inlineStr">
        <is>
          <t>4</t>
        </is>
      </c>
      <c r="AJ245" s="2" t="inlineStr">
        <is>
          <t/>
        </is>
      </c>
      <c r="AK245" t="inlineStr">
        <is>
          <t>teabe kogumine planeedi Maa füüsikaliste, keemiliste ja bioloogiliste süsteemide kohta kaugseiretehnoloogiate kaudu, tavaliselt pildindusseadmetega varustatud satelliitide abil</t>
        </is>
      </c>
      <c r="AL245" s="2" t="inlineStr">
        <is>
          <t>maapallon havainnointi</t>
        </is>
      </c>
      <c r="AM245" s="2" t="inlineStr">
        <is>
          <t>4</t>
        </is>
      </c>
      <c r="AN245" s="2" t="inlineStr">
        <is>
          <t/>
        </is>
      </c>
      <c r="AO245" t="inlineStr">
        <is>
          <t>tietojen kerääminen planeetta Maan fysikaalisista, kemiallisista ja biologisista järjestelmistä kaukokartoitustekniikoilla, tavallisesti kuvauslaitteita kuljettavilla satelliiteilla</t>
        </is>
      </c>
      <c r="AP245" s="2" t="inlineStr">
        <is>
          <t>observation de la Terre</t>
        </is>
      </c>
      <c r="AQ245" s="2" t="inlineStr">
        <is>
          <t>4</t>
        </is>
      </c>
      <c r="AR245" s="2" t="inlineStr">
        <is>
          <t/>
        </is>
      </c>
      <c r="AS245" t="inlineStr">
        <is>
          <t>collecte d'informations à propos des systèmes physiques, chimiques et biologiques de la planète Terre au moyen de technologies de télédétection, généralement des satellites munis de dispositifs de prise de vues</t>
        </is>
      </c>
      <c r="AT245" s="2" t="inlineStr">
        <is>
          <t>faire na cruinne</t>
        </is>
      </c>
      <c r="AU245" s="2" t="inlineStr">
        <is>
          <t>4</t>
        </is>
      </c>
      <c r="AV245" s="2" t="inlineStr">
        <is>
          <t/>
        </is>
      </c>
      <c r="AW245" t="inlineStr">
        <is>
          <t>faisnéis a bhailiú maidir le córais fhisiciúla, cheimiceacha agus bhitheolaíocha an Domhain trí theicneolaíochtaí cianbhraiteachta, trí úsáid a bhaint as satailítí a bhfuil gléasanna íomháithe ar iompar acu go hiondúil</t>
        </is>
      </c>
      <c r="AX245" t="inlineStr">
        <is>
          <t/>
        </is>
      </c>
      <c r="AY245" t="inlineStr">
        <is>
          <t/>
        </is>
      </c>
      <c r="AZ245" t="inlineStr">
        <is>
          <t/>
        </is>
      </c>
      <c r="BA245" t="inlineStr">
        <is>
          <t/>
        </is>
      </c>
      <c r="BB245" s="2" t="inlineStr">
        <is>
          <t>Föld-megfigyelés</t>
        </is>
      </c>
      <c r="BC245" s="2" t="inlineStr">
        <is>
          <t>4</t>
        </is>
      </c>
      <c r="BD245" s="2" t="inlineStr">
        <is>
          <t/>
        </is>
      </c>
      <c r="BE245" t="inlineStr">
        <is>
          <t>távérzékelő technológiákkal történő információgyűjtés a Föld fizikai, kémiai és biológiai rendszereiről, többnyire képalkotó eszközöket hordozó műholdak segítségével</t>
        </is>
      </c>
      <c r="BF245" s="2" t="inlineStr">
        <is>
          <t>osservazione della Terra</t>
        </is>
      </c>
      <c r="BG245" s="2" t="inlineStr">
        <is>
          <t>4</t>
        </is>
      </c>
      <c r="BH245" s="2" t="inlineStr">
        <is>
          <t/>
        </is>
      </c>
      <c r="BI245" t="inlineStr">
        <is>
          <t>raccolta di informazioni sui sistemi fisici, chimici e biologici del pianeta Terra attraverso le tecnologie di telerilevamento, solitamente utilizzando satelliti dotati di dispositivi di acquisizione delle immagini</t>
        </is>
      </c>
      <c r="BJ245" s="2" t="inlineStr">
        <is>
          <t>Žemės stebėjimas</t>
        </is>
      </c>
      <c r="BK245" s="2" t="inlineStr">
        <is>
          <t>4</t>
        </is>
      </c>
      <c r="BL245" s="2" t="inlineStr">
        <is>
          <t/>
        </is>
      </c>
      <c r="BM245" t="inlineStr">
        <is>
          <t>informacijos apie planetos Žemės fizikines, chemines ir biologines sistemas rinkimas, naudojant nuotolinio stebėjimo technologijas, paprastai susijusias su palydovais, kuriuose sumontuoti vizualizavimo įtaisai</t>
        </is>
      </c>
      <c r="BN245" s="2" t="inlineStr">
        <is>
          <t>zemes novērošana</t>
        </is>
      </c>
      <c r="BO245" s="2" t="inlineStr">
        <is>
          <t>4</t>
        </is>
      </c>
      <c r="BP245" s="2" t="inlineStr">
        <is>
          <t/>
        </is>
      </c>
      <c r="BQ245" t="inlineStr">
        <is>
          <t>informācijas vākšana par planētas Zeme fizikas, ķīmijas un bioloģijas sistēmām, izmantojot attālinātās zondēšanas tehnoloģijas, kas parasti iekļauj attēlveides iekārtas nesošus satelītus</t>
        </is>
      </c>
      <c r="BR245" s="2" t="inlineStr">
        <is>
          <t>osservazzjoni tad-dinja</t>
        </is>
      </c>
      <c r="BS245" s="2" t="inlineStr">
        <is>
          <t>4</t>
        </is>
      </c>
      <c r="BT245" s="2" t="inlineStr">
        <is>
          <t/>
        </is>
      </c>
      <c r="BU245" t="inlineStr">
        <is>
          <t>il-ġbir ta' informazzjoni dwar is-sistemi fiżiċi, kimiċi u bijoloġiċi tad-dinja permezz ta' teknoloġiji ta' ssensjar mill-bogħod, normalment bl-użu ta' satelliti li jġorru apparati ta' żvilupp ta' immaġni</t>
        </is>
      </c>
      <c r="BV245" s="2" t="inlineStr">
        <is>
          <t>aardobservatie</t>
        </is>
      </c>
      <c r="BW245" s="2" t="inlineStr">
        <is>
          <t>4</t>
        </is>
      </c>
      <c r="BX245" s="2" t="inlineStr">
        <is>
          <t/>
        </is>
      </c>
      <c r="BY245" t="inlineStr">
        <is>
          <t>het verzamelen van informatie over de fysieke, chemische en biologische systemen van de planeet Aarde via teledetectietechnologie, meestal met behulp van satellieten die voorzien zijn van beeldvormingsapparatuur</t>
        </is>
      </c>
      <c r="BZ245" s="2" t="inlineStr">
        <is>
          <t>obserwacja Ziemi</t>
        </is>
      </c>
      <c r="CA245" s="2" t="inlineStr">
        <is>
          <t>4</t>
        </is>
      </c>
      <c r="CB245" s="2" t="inlineStr">
        <is>
          <t/>
        </is>
      </c>
      <c r="CC245" t="inlineStr">
        <is>
          <t>zbieranie informacji dotyczących systemów fizycznych, chemicznych i biologicznych występujących na planecie Ziemia za pośrednictwem technologii teledetekcji, zwykle z wykorzystaniem satelitów wyposażonych w urządzenia do obrazowania</t>
        </is>
      </c>
      <c r="CD245" s="2" t="inlineStr">
        <is>
          <t>observação da terra</t>
        </is>
      </c>
      <c r="CE245" s="2" t="inlineStr">
        <is>
          <t>4</t>
        </is>
      </c>
      <c r="CF245" s="2" t="inlineStr">
        <is>
          <t/>
        </is>
      </c>
      <c r="CG245" t="inlineStr">
        <is>
          <t>recolha de informações sobre os sistemas físicos, químicos e biológicos do planeta Terra, através de tecnologias de sensores remotos, envolvendo geralmente dispositivos de imagens transmitidas por satélite</t>
        </is>
      </c>
      <c r="CH245" s="2" t="inlineStr">
        <is>
          <t>observarea Pământului</t>
        </is>
      </c>
      <c r="CI245" s="2" t="inlineStr">
        <is>
          <t>4</t>
        </is>
      </c>
      <c r="CJ245" s="2" t="inlineStr">
        <is>
          <t/>
        </is>
      </c>
      <c r="CK245" t="inlineStr">
        <is>
          <t>obținerea de informații despre sistemele fizice, chimice și biologice ale Pământului prin tehnologii de teledetecție, de cele mai multe ori prin utilizarea unor sateliți echipați cu dispozitive de captare a imaginii</t>
        </is>
      </c>
      <c r="CL245" s="2" t="inlineStr">
        <is>
          <t>pozorovanie Zeme</t>
        </is>
      </c>
      <c r="CM245" s="2" t="inlineStr">
        <is>
          <t>4</t>
        </is>
      </c>
      <c r="CN245" s="2" t="inlineStr">
        <is>
          <t/>
        </is>
      </c>
      <c r="CO245" t="inlineStr">
        <is>
          <t>zbieranie informácií o fyzikálnych, chemických a biologických systémoch planéty Zem prostredníctvom technológií diaľkového snímania, zvyčajne zahŕňajúce satelity vybavené snímkovacím zariadením</t>
        </is>
      </c>
      <c r="CP245" s="2" t="inlineStr">
        <is>
          <t>opazovanje Zemlje</t>
        </is>
      </c>
      <c r="CQ245" s="2" t="inlineStr">
        <is>
          <t>4</t>
        </is>
      </c>
      <c r="CR245" s="2" t="inlineStr">
        <is>
          <t/>
        </is>
      </c>
      <c r="CS245" t="inlineStr">
        <is>
          <t>zbiranje informacij o fizičnih, kemičnih in bioloških sistemih planeta Zemlja prek tehnologih oddaljenega zaznavanja, po navadi vključno s sateliti, ki prenašajo naprave za zajem slik</t>
        </is>
      </c>
      <c r="CT245" s="2" t="inlineStr">
        <is>
          <t>jordobservation</t>
        </is>
      </c>
      <c r="CU245" s="2" t="inlineStr">
        <is>
          <t>4</t>
        </is>
      </c>
      <c r="CV245" s="2" t="inlineStr">
        <is>
          <t/>
        </is>
      </c>
      <c r="CW245" t="inlineStr">
        <is>
          <t>Insamling av information om jordens fysiska, kemiska och biologiska system med hjälp av teknik för fjärranalys; omfattar vanligtvis satelliter utrustade med avbildningssystem</t>
        </is>
      </c>
    </row>
    <row r="246">
      <c r="A246" s="1" t="str">
        <f>HYPERLINK("https://iate.europa.eu/entry/result/3576333/all", "3576333")</f>
        <v>3576333</v>
      </c>
      <c r="B246" t="inlineStr">
        <is>
          <t>AGRICULTURE, FORESTRY AND FISHERIES</t>
        </is>
      </c>
      <c r="C246" t="inlineStr">
        <is>
          <t>AGRICULTURE, FORESTRY AND FISHERIES|agricultural structures and production;AGRICULTURE, FORESTRY AND FISHERIES|cultivation of agricultural land|cultivation techniques</t>
        </is>
      </c>
      <c r="D246" t="inlineStr">
        <is>
          <t>yes</t>
        </is>
      </c>
      <c r="E246" t="inlineStr">
        <is>
          <t/>
        </is>
      </c>
      <c r="F246" s="2" t="inlineStr">
        <is>
          <t>междинна култура</t>
        </is>
      </c>
      <c r="G246" s="2" t="inlineStr">
        <is>
          <t>3</t>
        </is>
      </c>
      <c r="H246" s="2" t="inlineStr">
        <is>
          <t/>
        </is>
      </c>
      <c r="I246" t="inlineStr">
        <is>
          <t>култура, която се отглежда в пространството между две основни култури или в момент, когато не се отглеждат основни култури</t>
        </is>
      </c>
      <c r="J246" s="2" t="inlineStr">
        <is>
          <t>meziplodina</t>
        </is>
      </c>
      <c r="K246" s="2" t="inlineStr">
        <is>
          <t>3</t>
        </is>
      </c>
      <c r="L246" s="2" t="inlineStr">
        <is>
          <t/>
        </is>
      </c>
      <c r="M246" t="inlineStr">
        <is>
          <t>zpravidla rychle rostoucí doplňková plodina pěstovaná na stejné půdě a ve stejnou dobu jako hlavní plodina nebo plodiny za účelem zvýšení úrodnosti, ochrany půdy a zamezení úbytku půdních živin nebo jako náhražka za neúspěšnou hlavní plodinu</t>
        </is>
      </c>
      <c r="N246" s="2" t="inlineStr">
        <is>
          <t>efterafgrøde</t>
        </is>
      </c>
      <c r="O246" s="2" t="inlineStr">
        <is>
          <t>3</t>
        </is>
      </c>
      <c r="P246" s="2" t="inlineStr">
        <is>
          <t/>
        </is>
      </c>
      <c r="Q246" t="inlineStr">
        <is>
          <t>afgrøde, der
dyrkes efter en hovedafgrøde, f.eks. for at optage og fastholde nitrat samt forhindre udvaskning af næringsstoffer</t>
        </is>
      </c>
      <c r="R246" s="2" t="inlineStr">
        <is>
          <t>Zwischenfrucht</t>
        </is>
      </c>
      <c r="S246" s="2" t="inlineStr">
        <is>
          <t>3</t>
        </is>
      </c>
      <c r="T246" s="2" t="inlineStr">
        <is>
          <t/>
        </is>
      </c>
      <c r="U246" t="inlineStr">
        <is>
          <t>Feldfrucht, die zwischen zwei zur Hauptnutzung dienenden Feldfrüchten oder zu einem Zeitpunkt angebaut wird, wenn kein Anbau von Hauptfrüchten stattfindet</t>
        </is>
      </c>
      <c r="V246" s="2" t="inlineStr">
        <is>
          <t>εμβόλιμη καλλιέργεια|
ενδιάμεση καλλιέργεια|
εμβόλιμος καλλιέργεια</t>
        </is>
      </c>
      <c r="W246" s="2" t="inlineStr">
        <is>
          <t>3|
2|
2</t>
        </is>
      </c>
      <c r="X246" s="2" t="inlineStr">
        <is>
          <t xml:space="preserve">|
|
</t>
        </is>
      </c>
      <c r="Y246" t="inlineStr">
        <is>
          <t>ταχέως αναπτυσσόμενη καλλιέργεια που καλλιεργείται ταυτόχρονα με πρωτογενή καλλιέργεια, ή μεταξύ διαδοχικών φυτεύσεων της, είτε για να διατεθεί στο εμπόριο είτε για να αποτραπεί η απώλεια θρεπτικών ουσιών του εδάφους</t>
        </is>
      </c>
      <c r="Z246" s="2" t="inlineStr">
        <is>
          <t>catch crop</t>
        </is>
      </c>
      <c r="AA246" s="2" t="inlineStr">
        <is>
          <t>3</t>
        </is>
      </c>
      <c r="AB246" s="2" t="inlineStr">
        <is>
          <t/>
        </is>
      </c>
      <c r="AC246" t="inlineStr">
        <is>
          <t>fast-growing crop grown simultaneously
with, or between successive plantings of, a primary crop either for market or to prevent the soil from losing nutrients</t>
        </is>
      </c>
      <c r="AD246" s="2" t="inlineStr">
        <is>
          <t>cultivo intercalado|
cultivo captador</t>
        </is>
      </c>
      <c r="AE246" s="2" t="inlineStr">
        <is>
          <t>3|
3</t>
        </is>
      </c>
      <c r="AF246" s="2" t="inlineStr">
        <is>
          <t xml:space="preserve">|
</t>
        </is>
      </c>
      <c r="AG246" t="inlineStr">
        <is>
          <t>Cultivo que se hace en el espacio entre dos cultivos principales o en un momento en el que no hay ningún cultivo principal.</t>
        </is>
      </c>
      <c r="AH246" s="2" t="inlineStr">
        <is>
          <t>püüdekultuur</t>
        </is>
      </c>
      <c r="AI246" s="2" t="inlineStr">
        <is>
          <t>3</t>
        </is>
      </c>
      <c r="AJ246" s="2" t="inlineStr">
        <is>
          <t/>
        </is>
      </c>
      <c r="AK246" t="inlineStr">
        <is>
          <t>kiiresti kasvav kultuur, mida kasvatatakse põllul põhikultuuride vahelisel ajal</t>
        </is>
      </c>
      <c r="AL246" s="2" t="inlineStr">
        <is>
          <t>kerääjäkasvi</t>
        </is>
      </c>
      <c r="AM246" s="2" t="inlineStr">
        <is>
          <t>3</t>
        </is>
      </c>
      <c r="AN246" s="2" t="inlineStr">
        <is>
          <t/>
        </is>
      </c>
      <c r="AO246" t="inlineStr">
        <is>
          <t>kasvi, jonka tarkoituksena on sitoa varsinaiselta viljelykasvilta käyttämättä jääneitä ja maasta vapautuvia ravinteita sekä lisätä kasvipeitteisyyttä sadonkorjuun jälkeen</t>
        </is>
      </c>
      <c r="AP246" s="2" t="inlineStr">
        <is>
          <t>culture dérobée</t>
        </is>
      </c>
      <c r="AQ246" s="2" t="inlineStr">
        <is>
          <t>3</t>
        </is>
      </c>
      <c r="AR246" s="2" t="inlineStr">
        <is>
          <t/>
        </is>
      </c>
      <c r="AS246" t="inlineStr">
        <is>
          <t>culture à
croissance rapide implantée entre deux &lt;a href="https://iate.europa.eu/entry/result/1255462/fr" target="_blank"&gt;cultures principales&lt;/a&gt; ou à un moment où
aucune culture principale n’est implantée</t>
        </is>
      </c>
      <c r="AT246" s="2" t="inlineStr">
        <is>
          <t>barr eatraimh</t>
        </is>
      </c>
      <c r="AU246" s="2" t="inlineStr">
        <is>
          <t>3</t>
        </is>
      </c>
      <c r="AV246" s="2" t="inlineStr">
        <is>
          <t/>
        </is>
      </c>
      <c r="AW246" t="inlineStr">
        <is>
          <t/>
        </is>
      </c>
      <c r="AX246" s="2" t="inlineStr">
        <is>
          <t>postrni usjev</t>
        </is>
      </c>
      <c r="AY246" s="2" t="inlineStr">
        <is>
          <t>3</t>
        </is>
      </c>
      <c r="AZ246" s="2" t="inlineStr">
        <is>
          <t/>
        </is>
      </c>
      <c r="BA246" t="inlineStr">
        <is>
          <t/>
        </is>
      </c>
      <c r="BB246" s="2" t="inlineStr">
        <is>
          <t>köztes növénykultúra</t>
        </is>
      </c>
      <c r="BC246" s="2" t="inlineStr">
        <is>
          <t>3</t>
        </is>
      </c>
      <c r="BD246" s="2" t="inlineStr">
        <is>
          <t/>
        </is>
      </c>
      <c r="BE246" t="inlineStr">
        <is>
          <t/>
        </is>
      </c>
      <c r="BF246" s="2" t="inlineStr">
        <is>
          <t>coltura intercalare</t>
        </is>
      </c>
      <c r="BG246" s="2" t="inlineStr">
        <is>
          <t>3</t>
        </is>
      </c>
      <c r="BH246" s="2" t="inlineStr">
        <is>
          <t/>
        </is>
      </c>
      <c r="BI246" t="inlineStr">
        <is>
          <t>coltura seminata
contemporaneamente a una coltura principale o nell’intervallo tra due colture
principali, a fini di reddito o per il mantenimento della fertilità del suolo</t>
        </is>
      </c>
      <c r="BJ246" s="2" t="inlineStr">
        <is>
          <t>tarpinis pasėlis</t>
        </is>
      </c>
      <c r="BK246" s="2" t="inlineStr">
        <is>
          <t>3</t>
        </is>
      </c>
      <c r="BL246" s="2" t="inlineStr">
        <is>
          <t/>
        </is>
      </c>
      <c r="BM246" t="inlineStr">
        <is>
          <t>išnaudojant laikotarpį tarp dviejų pagrindinių pasėlių sėjomainos lauke auginamas pasėlis, užimantis mažesnę vegetacijos laikotarpio dalį ir išauginantis mažiau kaip pusę to lauko suminio derliaus</t>
        </is>
      </c>
      <c r="BN246" s="2" t="inlineStr">
        <is>
          <t>uztvērējkultūra|
uztvērējaugi|
starpkultūra</t>
        </is>
      </c>
      <c r="BO246" s="2" t="inlineStr">
        <is>
          <t>3|
3|
2</t>
        </is>
      </c>
      <c r="BP246" s="2" t="inlineStr">
        <is>
          <t>|
|
admitted</t>
        </is>
      </c>
      <c r="BQ246" t="inlineStr">
        <is>
          <t>augi, kas iesēti pasējā vai pēc pamatkultūras novākšanas un turpina augt un uzņemt barības vielas</t>
        </is>
      </c>
      <c r="BR246" s="2" t="inlineStr">
        <is>
          <t>għalla tat-titwiq</t>
        </is>
      </c>
      <c r="BS246" s="2" t="inlineStr">
        <is>
          <t>3</t>
        </is>
      </c>
      <c r="BT246" s="2" t="inlineStr">
        <is>
          <t/>
        </is>
      </c>
      <c r="BU246" t="inlineStr">
        <is>
          <t>għalla kkoltivata fl-ispazju bejn żewġ għelejjel ewlenin jew f'perjodu meta ma tkun qed titkabbar l-ebda għalla ewlenija</t>
        </is>
      </c>
      <c r="BV246" s="2" t="inlineStr">
        <is>
          <t>vanggewas</t>
        </is>
      </c>
      <c r="BW246" s="2" t="inlineStr">
        <is>
          <t>3</t>
        </is>
      </c>
      <c r="BX246" s="2" t="inlineStr">
        <is>
          <t/>
        </is>
      </c>
      <c r="BY246" t="inlineStr">
        <is>
          <t>gewas dat wordt geteeld in de ruimte tussen twee hoofdgewassen of op een tijdstip waarop geen hoofdgewassen worden verbouwd om directe verliezen van nutriënten in de bodem, zoals stikstof en fosfaat, tegen te gaan</t>
        </is>
      </c>
      <c r="BZ246" s="2" t="inlineStr">
        <is>
          <t>międzyplon</t>
        </is>
      </c>
      <c r="CA246" s="2" t="inlineStr">
        <is>
          <t>3</t>
        </is>
      </c>
      <c r="CB246" s="2" t="inlineStr">
        <is>
          <t/>
        </is>
      </c>
      <c r="CC246" t="inlineStr">
        <is>
          <t/>
        </is>
      </c>
      <c r="CD246" s="2" t="inlineStr">
        <is>
          <t>cultura secundária</t>
        </is>
      </c>
      <c r="CE246" s="2" t="inlineStr">
        <is>
          <t>3</t>
        </is>
      </c>
      <c r="CF246" s="2" t="inlineStr">
        <is>
          <t/>
        </is>
      </c>
      <c r="CG246" t="inlineStr">
        <is>
          <t/>
        </is>
      </c>
      <c r="CH246" s="2" t="inlineStr">
        <is>
          <t>cultură de captare</t>
        </is>
      </c>
      <c r="CI246" s="2" t="inlineStr">
        <is>
          <t>3</t>
        </is>
      </c>
      <c r="CJ246" s="2" t="inlineStr">
        <is>
          <t/>
        </is>
      </c>
      <c r="CK246" t="inlineStr">
        <is>
          <t/>
        </is>
      </c>
      <c r="CL246" s="2" t="inlineStr">
        <is>
          <t>medziplodina</t>
        </is>
      </c>
      <c r="CM246" s="2" t="inlineStr">
        <is>
          <t>3</t>
        </is>
      </c>
      <c r="CN246" s="2" t="inlineStr">
        <is>
          <t/>
        </is>
      </c>
      <c r="CO246" t="inlineStr">
        <is>
          <t>plodina, ktorá sa pestuje medzi dvoma hlavnými plodinami, alebo v čase, keď nedochádza k pestovaniu žiadnych hlavných plodín, a ktorá pomáha uchovávať živiny v koreňovej zóne</t>
        </is>
      </c>
      <c r="CP246" s="2" t="inlineStr">
        <is>
          <t>dosevek</t>
        </is>
      </c>
      <c r="CQ246" s="2" t="inlineStr">
        <is>
          <t>3</t>
        </is>
      </c>
      <c r="CR246" s="2" t="inlineStr">
        <is>
          <t/>
        </is>
      </c>
      <c r="CS246" t="inlineStr">
        <is>
          <t/>
        </is>
      </c>
      <c r="CT246" s="2" t="inlineStr">
        <is>
          <t>fånggröda</t>
        </is>
      </c>
      <c r="CU246" s="2" t="inlineStr">
        <is>
          <t>3</t>
        </is>
      </c>
      <c r="CV246" s="2" t="inlineStr">
        <is>
          <t/>
        </is>
      </c>
      <c r="CW246" t="inlineStr">
        <is>
          <t/>
        </is>
      </c>
    </row>
    <row r="247">
      <c r="A247" s="1" t="str">
        <f>HYPERLINK("https://iate.europa.eu/entry/result/1699665/all", "1699665")</f>
        <v>1699665</v>
      </c>
      <c r="B247" t="inlineStr">
        <is>
          <t>AGRICULTURE, FORESTRY AND FISHERIES</t>
        </is>
      </c>
      <c r="C247" t="inlineStr">
        <is>
          <t>AGRICULTURE, FORESTRY AND FISHERIES|cultivation of agricultural land|land use</t>
        </is>
      </c>
      <c r="D247" t="inlineStr">
        <is>
          <t>yes</t>
        </is>
      </c>
      <c r="E247" t="inlineStr">
        <is>
          <t/>
        </is>
      </c>
      <c r="F247" s="2" t="inlineStr">
        <is>
          <t>земеделски площи|
обработваема земя</t>
        </is>
      </c>
      <c r="G247" s="2" t="inlineStr">
        <is>
          <t>3|
3</t>
        </is>
      </c>
      <c r="H247" s="2" t="inlineStr">
        <is>
          <t xml:space="preserve">|
</t>
        </is>
      </c>
      <c r="I247" t="inlineStr">
        <is>
          <t>Части от територията, които притежават природни дадености, правещи ги пригодни за извършване на земеделска дейност, или могат да бъдат използвани за извършване на земеделска дейност съгласно действащото в страната законодателство.</t>
        </is>
      </c>
      <c r="J247" t="inlineStr">
        <is>
          <t/>
        </is>
      </c>
      <c r="K247" t="inlineStr">
        <is>
          <t/>
        </is>
      </c>
      <c r="L247" t="inlineStr">
        <is>
          <t/>
        </is>
      </c>
      <c r="M247" t="inlineStr">
        <is>
          <t/>
        </is>
      </c>
      <c r="N247" s="2" t="inlineStr">
        <is>
          <t>dyrket areal|
dyrket jord</t>
        </is>
      </c>
      <c r="O247" s="2" t="inlineStr">
        <is>
          <t>3|
3</t>
        </is>
      </c>
      <c r="P247" s="2" t="inlineStr">
        <is>
          <t xml:space="preserve">|
</t>
        </is>
      </c>
      <c r="Q247" t="inlineStr">
        <is>
          <t>areal, hvorpå der dyrkes landbrugsafgrøder, og areal, som er udtaget eller midlertidigt ikke bruges til produktion af afgrøder</t>
        </is>
      </c>
      <c r="R247" s="2" t="inlineStr">
        <is>
          <t>Kulturfläche</t>
        </is>
      </c>
      <c r="S247" s="2" t="inlineStr">
        <is>
          <t>3</t>
        </is>
      </c>
      <c r="T247" s="2" t="inlineStr">
        <is>
          <t/>
        </is>
      </c>
      <c r="U247" t="inlineStr">
        <is>
          <t/>
        </is>
      </c>
      <c r="V247" s="2" t="inlineStr">
        <is>
          <t>αγρός αμειψισποράς</t>
        </is>
      </c>
      <c r="W247" s="2" t="inlineStr">
        <is>
          <t>3</t>
        </is>
      </c>
      <c r="X247" s="2" t="inlineStr">
        <is>
          <t/>
        </is>
      </c>
      <c r="Y247" t="inlineStr">
        <is>
          <t/>
        </is>
      </c>
      <c r="Z247" s="2" t="inlineStr">
        <is>
          <t>cropland</t>
        </is>
      </c>
      <c r="AA247" s="2" t="inlineStr">
        <is>
          <t>3</t>
        </is>
      </c>
      <c r="AB247" s="2" t="inlineStr">
        <is>
          <t/>
        </is>
      </c>
      <c r="AC247" t="inlineStr">
        <is>
          <t>land on which agricultural crops are grown and land that is set aside or temporarily not being used for crop production</t>
        </is>
      </c>
      <c r="AD247" s="2" t="inlineStr">
        <is>
          <t>terreno parcelado|
tierras agrícolas|
tierras de labor</t>
        </is>
      </c>
      <c r="AE247" s="2" t="inlineStr">
        <is>
          <t>2|
3|
3</t>
        </is>
      </c>
      <c r="AF247" s="2" t="inlineStr">
        <is>
          <t xml:space="preserve">|
|
</t>
        </is>
      </c>
      <c r="AG247" t="inlineStr">
        <is>
          <t>Término genérico que se aplica a suelos friables, no arenosos ni pegajosos, con unas proporciones de arena, limo y arcilla que los hacen aptos para el cultivo.</t>
        </is>
      </c>
      <c r="AH247" s="2" t="inlineStr">
        <is>
          <t>põllumaa</t>
        </is>
      </c>
      <c r="AI247" s="2" t="inlineStr">
        <is>
          <t>3</t>
        </is>
      </c>
      <c r="AJ247" s="2" t="inlineStr">
        <is>
          <t/>
        </is>
      </c>
      <c r="AK247" t="inlineStr">
        <is>
          <t>maa, millel kasvatatakse põllukultuure ja maa, mis on tootmisest kõrvale jäetud või mida ajutiselt põllukultuuride tootmiseks ei kasutata</t>
        </is>
      </c>
      <c r="AL247" s="2" t="inlineStr">
        <is>
          <t>viljelymaa</t>
        </is>
      </c>
      <c r="AM247" s="2" t="inlineStr">
        <is>
          <t>3</t>
        </is>
      </c>
      <c r="AN247" s="2" t="inlineStr">
        <is>
          <t/>
        </is>
      </c>
      <c r="AO247" t="inlineStr">
        <is>
          <t>maa, jolla kasvatetaan viljelykasveja tai joka on kesannoitu tai jota ei tilapäisesti käytetä kasvintuotantoon</t>
        </is>
      </c>
      <c r="AP247" s="2" t="inlineStr">
        <is>
          <t>terre d'assolement</t>
        </is>
      </c>
      <c r="AQ247" s="2" t="inlineStr">
        <is>
          <t>3</t>
        </is>
      </c>
      <c r="AR247" s="2" t="inlineStr">
        <is>
          <t/>
        </is>
      </c>
      <c r="AS247" t="inlineStr">
        <is>
          <t>terre on l'on pratique l'assolement, divisée en soles</t>
        </is>
      </c>
      <c r="AT247" s="2" t="inlineStr">
        <is>
          <t>talamh curaíochta</t>
        </is>
      </c>
      <c r="AU247" s="2" t="inlineStr">
        <is>
          <t>3</t>
        </is>
      </c>
      <c r="AV247" s="2" t="inlineStr">
        <is>
          <t/>
        </is>
      </c>
      <c r="AW247" t="inlineStr">
        <is>
          <t/>
        </is>
      </c>
      <c r="AX247" t="inlineStr">
        <is>
          <t/>
        </is>
      </c>
      <c r="AY247" t="inlineStr">
        <is>
          <t/>
        </is>
      </c>
      <c r="AZ247" t="inlineStr">
        <is>
          <t/>
        </is>
      </c>
      <c r="BA247" t="inlineStr">
        <is>
          <t/>
        </is>
      </c>
      <c r="BB247" s="2" t="inlineStr">
        <is>
          <t>szántó|
szántóterület</t>
        </is>
      </c>
      <c r="BC247" s="2" t="inlineStr">
        <is>
          <t>4|
4</t>
        </is>
      </c>
      <c r="BD247" s="2" t="inlineStr">
        <is>
          <t xml:space="preserve">preferred|
</t>
        </is>
      </c>
      <c r="BE247" t="inlineStr">
        <is>
          <t>szántó művelési ágban nyilvántartott termőterület, amely vagy rendszeres szántóföldi művelés alatt áll, vagy átmenetileg a termelés folytatása nélkül termőképes állapotban tartják (ugarolják)</t>
        </is>
      </c>
      <c r="BF247" s="2" t="inlineStr">
        <is>
          <t>terre coltivate</t>
        </is>
      </c>
      <c r="BG247" s="2" t="inlineStr">
        <is>
          <t>3</t>
        </is>
      </c>
      <c r="BH247" s="2" t="inlineStr">
        <is>
          <t/>
        </is>
      </c>
      <c r="BI247" t="inlineStr">
        <is>
          <t>terreno adibito a colture agricole e terreno ritirato dalla produzione o temporaneamente non adibito alla produzione di colture</t>
        </is>
      </c>
      <c r="BJ247" s="2" t="inlineStr">
        <is>
          <t>pasėlis</t>
        </is>
      </c>
      <c r="BK247" s="2" t="inlineStr">
        <is>
          <t>2</t>
        </is>
      </c>
      <c r="BL247" s="2" t="inlineStr">
        <is>
          <t/>
        </is>
      </c>
      <c r="BM247" t="inlineStr">
        <is>
          <t/>
        </is>
      </c>
      <c r="BN247" s="2" t="inlineStr">
        <is>
          <t>aramzeme</t>
        </is>
      </c>
      <c r="BO247" s="2" t="inlineStr">
        <is>
          <t>3</t>
        </is>
      </c>
      <c r="BP247" s="2" t="inlineStr">
        <is>
          <t/>
        </is>
      </c>
      <c r="BQ247" t="inlineStr">
        <is>
          <t>Lauksaimnieciski izmantojama zeme, kurā audzē galvenokārt viengadīgas kultūras, lai iegūtu graudu, bumbuļu, sakņu u.c. produkciju</t>
        </is>
      </c>
      <c r="BR247" s="2" t="inlineStr">
        <is>
          <t>art tal-għelejjel|
raba'</t>
        </is>
      </c>
      <c r="BS247" s="2" t="inlineStr">
        <is>
          <t>3|
2</t>
        </is>
      </c>
      <c r="BT247" s="2" t="inlineStr">
        <is>
          <t xml:space="preserve">|
</t>
        </is>
      </c>
      <c r="BU247" t="inlineStr">
        <is>
          <t>art li fuqha jitkabbru l-għelejjel agrikoli u art li tisserraħ jew li temporanjament ma tintużax għall-produzzjoni tal-għelejjel</t>
        </is>
      </c>
      <c r="BV247" s="2" t="inlineStr">
        <is>
          <t>bouwland</t>
        </is>
      </c>
      <c r="BW247" s="2" t="inlineStr">
        <is>
          <t>3</t>
        </is>
      </c>
      <c r="BX247" s="2" t="inlineStr">
        <is>
          <t/>
        </is>
      </c>
      <c r="BY247" t="inlineStr">
        <is>
          <t>grond
 waarop landbouwgewassen worden verbouwd en 
 braakliggende grond of grond die tijdelijk niet wordt gebruikt voor de
 productie van gewassen</t>
        </is>
      </c>
      <c r="BZ247" s="2" t="inlineStr">
        <is>
          <t>grunty uprawne</t>
        </is>
      </c>
      <c r="CA247" s="2" t="inlineStr">
        <is>
          <t>3</t>
        </is>
      </c>
      <c r="CB247" s="2" t="inlineStr">
        <is>
          <t/>
        </is>
      </c>
      <c r="CC247" t="inlineStr">
        <is>
          <t/>
        </is>
      </c>
      <c r="CD247" s="2" t="inlineStr">
        <is>
          <t>solo agrícola</t>
        </is>
      </c>
      <c r="CE247" s="2" t="inlineStr">
        <is>
          <t>3</t>
        </is>
      </c>
      <c r="CF247" s="2" t="inlineStr">
        <is>
          <t/>
        </is>
      </c>
      <c r="CG247" t="inlineStr">
        <is>
          <t>Terra na qual são produzidas culturas agrícolas, incluindo terras retiradas ou temporariamente não utilizadas para a produção agrícola.</t>
        </is>
      </c>
      <c r="CH247" s="2" t="inlineStr">
        <is>
          <t>teren cultivat</t>
        </is>
      </c>
      <c r="CI247" s="2" t="inlineStr">
        <is>
          <t>2</t>
        </is>
      </c>
      <c r="CJ247" s="2" t="inlineStr">
        <is>
          <t/>
        </is>
      </c>
      <c r="CK247" t="inlineStr">
        <is>
          <t/>
        </is>
      </c>
      <c r="CL247" s="2" t="inlineStr">
        <is>
          <t>orná pôda</t>
        </is>
      </c>
      <c r="CM247" s="2" t="inlineStr">
        <is>
          <t>3</t>
        </is>
      </c>
      <c r="CN247" s="2" t="inlineStr">
        <is>
          <t/>
        </is>
      </c>
      <c r="CO247" t="inlineStr">
        <is>
          <t>&lt;div&gt;pôda, na ktorej sa pestujú poľnohospodárske plodiny, a pôda ktorá bola vyňatá z produkcie plodín alebo sa dočasne nepoužíva na produkciu plodín&lt;br&gt;&lt;/div&gt;</t>
        </is>
      </c>
      <c r="CP247" s="2" t="inlineStr">
        <is>
          <t>njivska površina</t>
        </is>
      </c>
      <c r="CQ247" s="2" t="inlineStr">
        <is>
          <t>3</t>
        </is>
      </c>
      <c r="CR247" s="2" t="inlineStr">
        <is>
          <t/>
        </is>
      </c>
      <c r="CS247" t="inlineStr">
        <is>
          <t/>
        </is>
      </c>
      <c r="CT247" s="2" t="inlineStr">
        <is>
          <t>åker|
åkermark|
odlad mark|
odlingsmark</t>
        </is>
      </c>
      <c r="CU247" s="2" t="inlineStr">
        <is>
          <t>3|
3|
3|
3</t>
        </is>
      </c>
      <c r="CV247" s="2" t="inlineStr">
        <is>
          <t xml:space="preserve">|
|
|
</t>
        </is>
      </c>
      <c r="CW247" t="inlineStr">
        <is>
          <t>ägoslag främst avsett för jordbruksgrödor, såsom vall- och foderväxter, stråsäd, trindsäd, oljeväxter, rotfrukter och potatis</t>
        </is>
      </c>
    </row>
    <row r="248">
      <c r="A248" s="1" t="str">
        <f>HYPERLINK("https://iate.europa.eu/entry/result/1572742/all", "1572742")</f>
        <v>1572742</v>
      </c>
      <c r="B248" t="inlineStr">
        <is>
          <t>AGRICULTURE, FORESTRY AND FISHERIES</t>
        </is>
      </c>
      <c r="C248" t="inlineStr">
        <is>
          <t>AGRICULTURE, FORESTRY AND FISHERIES|agricultural policy|common agricultural policy;AGRICULTURE, FORESTRY AND FISHERIES|cultivation of agricultural land|land use|arable land</t>
        </is>
      </c>
      <c r="D248" t="inlineStr">
        <is>
          <t>yes</t>
        </is>
      </c>
      <c r="E248" t="inlineStr">
        <is>
          <t/>
        </is>
      </c>
      <c r="F248" s="2" t="inlineStr">
        <is>
          <t>обработваема земя</t>
        </is>
      </c>
      <c r="G248" s="2" t="inlineStr">
        <is>
          <t>3</t>
        </is>
      </c>
      <c r="H248" s="2" t="inlineStr">
        <is>
          <t/>
        </is>
      </c>
      <c r="I248" t="inlineStr">
        <is>
          <t>земя, която се обработва за производството на култури, или площи, които са на разположение за производството на култури, но оставени под угар</t>
        </is>
      </c>
      <c r="J248" s="2" t="inlineStr">
        <is>
          <t>orná půda</t>
        </is>
      </c>
      <c r="K248" s="2" t="inlineStr">
        <is>
          <t>3</t>
        </is>
      </c>
      <c r="L248" s="2" t="inlineStr">
        <is>
          <t/>
        </is>
      </c>
      <c r="M248" t="inlineStr">
        <is>
          <t>půda obdělávaná za účelem produkce plodin nebo plochy, které jsou k dispozici pro rostlinnou výrobu, ale jsou ponechány ladem, včetně ploch, které byly vyčleněny v souladu s články 22, 23 a 24 nařízení (ES) č. 1257/1999, s článkem 39 nařízení (ES) č. 1698/2005 a článkem 28 nařízení (EU) č. 1305/2013, bez ohledu na to, zda se tato půda nachází ve sklenících nebo pod pevným či mobilním krytem, či nikoli</t>
        </is>
      </c>
      <c r="N248" s="2" t="inlineStr">
        <is>
          <t>agerjord|
dyrkningsjord|
dyrkningsareal</t>
        </is>
      </c>
      <c r="O248" s="2" t="inlineStr">
        <is>
          <t>4|
4|
4</t>
        </is>
      </c>
      <c r="P248" s="2" t="inlineStr">
        <is>
          <t xml:space="preserve">|
|
</t>
        </is>
      </c>
      <c r="Q248" t="inlineStr">
        <is>
          <t>arealer, der dyrkes med henblik på produktion af afgrøder, eller arealer, der er til rådighed for produktion af afgrøder, men som ligger brak, herunder arealer, der er omfattet af artikel 22, 23 og 24 i forordning (EF) nr. 1257/1999, artikel 39 i forordning (EF) nr. 1698/2005 og artikel 28 i forordning (EU) nr. 1305/2013 uanset om arealerne er arealer i væksthuse eller under fast eller mobilt overdække</t>
        </is>
      </c>
      <c r="R248" s="2" t="inlineStr">
        <is>
          <t>Ackerland</t>
        </is>
      </c>
      <c r="S248" s="2" t="inlineStr">
        <is>
          <t>3</t>
        </is>
      </c>
      <c r="T248" s="2" t="inlineStr">
        <is>
          <t/>
        </is>
      </c>
      <c r="U248" t="inlineStr">
        <is>
          <t>für den Anbau landwirtschaftlicher Kulturpflanzen genutzte Fläche oder für den Anbau landwirtschaftlicher Kulturpflanzen verfügbare, aber brachliegende Fläche</t>
        </is>
      </c>
      <c r="V248" s="2" t="inlineStr">
        <is>
          <t>αρόσιμη γη</t>
        </is>
      </c>
      <c r="W248" s="2" t="inlineStr">
        <is>
          <t>3</t>
        </is>
      </c>
      <c r="X248" s="2" t="inlineStr">
        <is>
          <t/>
        </is>
      </c>
      <c r="Y248" t="inlineStr">
        <is>
          <t>είναι η γη που καλλιεργείται για φυτική παραγωγή και η γη υπό παύση καλλιέργειας ή γη διατηρούμενη σε καλή γεωργική και περιβαλλοντική κατάσταση σύμφωνα με το άρθρο 5 του κανονισμού (ΕΚ) αριθ. 1782/2003 ή γη υπό θερμοκήπια ή υπό σταθερό ή κινητό κάλυμμα</t>
        </is>
      </c>
      <c r="Z248" s="2" t="inlineStr">
        <is>
          <t>arable land</t>
        </is>
      </c>
      <c r="AA248" s="2" t="inlineStr">
        <is>
          <t>3</t>
        </is>
      </c>
      <c r="AB248" s="2" t="inlineStr">
        <is>
          <t/>
        </is>
      </c>
      <c r="AC248" t="inlineStr">
        <is>
          <t>land cultivated for crop production or areas available for crop production but lying fallow, including areas set aside, irrespective of whether or not that land is under greenhouses or under fixed or mobile cover</t>
        </is>
      </c>
      <c r="AD248" s="2" t="inlineStr">
        <is>
          <t>tierra cultivable|
tierras de cultivo|
tierra arable|
tierra de labranza|
tierra de labor</t>
        </is>
      </c>
      <c r="AE248" s="2" t="inlineStr">
        <is>
          <t>3|
3|
3|
3|
3</t>
        </is>
      </c>
      <c r="AF248" s="2" t="inlineStr">
        <is>
          <t xml:space="preserve">|
|
|
|
</t>
        </is>
      </c>
      <c r="AG248" t="inlineStr">
        <is>
          <t>Corresponde a la tierra bajo los cultivos agrícolas temporales (las múltiples áreas de cultivo se contabilizan solo una vez), a las praderas temporales para segado o pastoreo, terrenos de uso comercial y huertas, y el barbecho &lt;a href="/entry/result/1255372/all" id="ENTRY_TO_ENTRY_CONVERTER" target="_blank"&gt;IATE:1255372&lt;/a&gt; temporal (menos de cinco años). La tierra bajo cultivos migratorios &lt;a href="/entry/result/1623916/all" id="ENTRY_TO_ENTRY_CONVERTER" target="_blank"&gt;IATE:1623916&lt;/a&gt; (que queda abandonada cuando se cambia el cultivo) no está incluida en esta categoría. Los datos de la “tierra arable” &lt;b&gt;NO&lt;/b&gt; están pensados para indicar la cantidad de tierra que es &lt;b&gt;potencialmente&lt;/b&gt; cultivable. Los datos se expresan en miles de hectáreas.</t>
        </is>
      </c>
      <c r="AH248" s="2" t="inlineStr">
        <is>
          <t>põllumaa</t>
        </is>
      </c>
      <c r="AI248" s="2" t="inlineStr">
        <is>
          <t>3</t>
        </is>
      </c>
      <c r="AJ248" s="2" t="inlineStr">
        <is>
          <t/>
        </is>
      </c>
      <c r="AK248" t="inlineStr">
        <is>
          <t/>
        </is>
      </c>
      <c r="AL248" s="2" t="inlineStr">
        <is>
          <t>peltoala|
pelto|
viljelymaa|
viljelysmaa</t>
        </is>
      </c>
      <c r="AM248" s="2" t="inlineStr">
        <is>
          <t>3|
3|
3|
3</t>
        </is>
      </c>
      <c r="AN248" s="2" t="inlineStr">
        <is>
          <t xml:space="preserve">|
|
|
</t>
        </is>
      </c>
      <c r="AO248" t="inlineStr">
        <is>
          <t>kasvien tuotantoa varten viljelty maa tai viljelyyn käytettävissä oleva kesantomaa (...), riippumatta siitä, onko kyseisellä maalla kasvihuoneita tai kiinteä tai irtonainen suoja</t>
        </is>
      </c>
      <c r="AP248" s="2" t="inlineStr">
        <is>
          <t>terres arables</t>
        </is>
      </c>
      <c r="AQ248" s="2" t="inlineStr">
        <is>
          <t>3</t>
        </is>
      </c>
      <c r="AR248" s="2" t="inlineStr">
        <is>
          <t/>
        </is>
      </c>
      <c r="AS248" t="inlineStr">
        <is>
          <t>les terres labourées destinées à la production de cultures ou maintenues dans de bonnes conditions agricoles et environnementales conformément à l'article 6 du règlement (CE) n o73/2009 du Conseil (*), que ces terres se trouvent ou non sous serres ou sous protection fixe ou mobile</t>
        </is>
      </c>
      <c r="AT248" s="2" t="inlineStr">
        <is>
          <t>talamh arúil</t>
        </is>
      </c>
      <c r="AU248" s="2" t="inlineStr">
        <is>
          <t>3</t>
        </is>
      </c>
      <c r="AV248" s="2" t="inlineStr">
        <is>
          <t/>
        </is>
      </c>
      <c r="AW248" t="inlineStr">
        <is>
          <t/>
        </is>
      </c>
      <c r="AX248" s="2" t="inlineStr">
        <is>
          <t>obradivo zemljište</t>
        </is>
      </c>
      <c r="AY248" s="2" t="inlineStr">
        <is>
          <t>4</t>
        </is>
      </c>
      <c r="AZ248" s="2" t="inlineStr">
        <is>
          <t/>
        </is>
      </c>
      <c r="BA248" t="inlineStr">
        <is>
          <t>zemljište zasijano za proizvodnju usjeva ili površine pogodne za proizvodnju usjeva, ali neobrađene, uključujući površine ostavljene na ugaru u skladu s člancima 22., 23. i 24. Uredbe (EZ) br. 1257/1999, člankom 39. Uredbe (EZ) br. 1698/2005 i člankom 28. Uredbe (EU) br. 1305/2013, neovisno o tome je li to zemljište ispod staklenika ili fiksnog ili pomičnog krova</t>
        </is>
      </c>
      <c r="BB248" s="2" t="inlineStr">
        <is>
          <t>szántóterület</t>
        </is>
      </c>
      <c r="BC248" s="2" t="inlineStr">
        <is>
          <t>4</t>
        </is>
      </c>
      <c r="BD248" s="2" t="inlineStr">
        <is>
          <t/>
        </is>
      </c>
      <c r="BE248" t="inlineStr">
        <is>
          <t>növénytermesztés céljából megművelt vagy növénytermesztés céljára rendelkezésre álló, de parlagon hagyott földterület, amely lehet üvegház, illetve más rögzített vagy mobil fedél alatti földterület is</t>
        </is>
      </c>
      <c r="BF248" s="2" t="inlineStr">
        <is>
          <t>seminativo</t>
        </is>
      </c>
      <c r="BG248" s="2" t="inlineStr">
        <is>
          <t>3</t>
        </is>
      </c>
      <c r="BH248" s="2" t="inlineStr">
        <is>
          <t/>
        </is>
      </c>
      <c r="BI248" t="inlineStr">
        <is>
          <t>terreno utilizzato per coltivazioni agricole o superficie disponibile per la coltivazione ma tenuta a riposo, comprese le superfici ritirate dalla produzione</t>
        </is>
      </c>
      <c r="BJ248" s="2" t="inlineStr">
        <is>
          <t>ariamoji žemė</t>
        </is>
      </c>
      <c r="BK248" s="2" t="inlineStr">
        <is>
          <t>3</t>
        </is>
      </c>
      <c r="BL248" s="2" t="inlineStr">
        <is>
          <t/>
        </is>
      </c>
      <c r="BM248" t="inlineStr">
        <is>
          <t>pasėliams auginti naudojama žemė arba žemės plotai, kuriuose gali būti auginami pasėliai, bet kurie palikti pūdymui, įskaitant atidėtus plotus, nepaisant to, ar ant tos žemės pastatyta šiltnamių, ar ji uždengta pastovia arba nuimama danga</t>
        </is>
      </c>
      <c r="BN248" s="2" t="inlineStr">
        <is>
          <t>aramzeme</t>
        </is>
      </c>
      <c r="BO248" s="2" t="inlineStr">
        <is>
          <t>3</t>
        </is>
      </c>
      <c r="BP248" s="2" t="inlineStr">
        <is>
          <t/>
        </is>
      </c>
      <c r="BQ248" t="inlineStr">
        <is>
          <t>zeme, ko apstrādā kultūraugu audzēšanai, vai zeme, kas pieejama kultūraugu audzēšanai, bet ir atstāta papuvē, arī platības, kuras atstātas atmatā saskaņā ar Regulas (EK) Nr. 1257/1999 22., 23. un 24. pantu, Regulas (EK) Nr. 1698/2005 39. pantu un Regulas (ES) Nr. 1305/2013 28. pantu, neatkarīgi no tā, vai uz attiecīgās zemes ir siltumnīcas vai stacionārs vai pārvietojams segums</t>
        </is>
      </c>
      <c r="BR248" s="2" t="inlineStr">
        <is>
          <t>raba' li jinħadem</t>
        </is>
      </c>
      <c r="BS248" s="2" t="inlineStr">
        <is>
          <t>3</t>
        </is>
      </c>
      <c r="BT248" s="2" t="inlineStr">
        <is>
          <t/>
        </is>
      </c>
      <c r="BU248" t="inlineStr">
        <is>
          <t>art b'għelejjel temporanji, art temporanjament mogħxa (anqas minn ħames snin), mergħat temporanji</t>
        </is>
      </c>
      <c r="BV248" s="2" t="inlineStr">
        <is>
          <t>bouwland</t>
        </is>
      </c>
      <c r="BW248" s="2" t="inlineStr">
        <is>
          <t>3</t>
        </is>
      </c>
      <c r="BX248" s="2" t="inlineStr">
        <is>
          <t/>
        </is>
      </c>
      <c r="BY248" t="inlineStr">
        <is>
          <t>grond die voor de teelt van gewassen wordt gebruikt of daarvoor beschikbaar is, maar braak ligt, inclusief grond die overeenkomstig de artikelen 22, 23 en 24 van Verordening (EG) nr. 1257/1999, artikel 39 van Verordening (EG) nr. 1698/2005 en artikel 28 van Verordening (EU) nr. 1305/2013 is braak gelegd, ongeacht of die grond zich al dan niet onder een kas of onder een vaste of verplaatsbare beschutting bevindt</t>
        </is>
      </c>
      <c r="BZ248" s="2" t="inlineStr">
        <is>
          <t>grunty orne</t>
        </is>
      </c>
      <c r="CA248" s="2" t="inlineStr">
        <is>
          <t>3</t>
        </is>
      </c>
      <c r="CB248" s="2" t="inlineStr">
        <is>
          <t/>
        </is>
      </c>
      <c r="CC248" t="inlineStr">
        <is>
          <t>grunty uprawiane w celu produkcji roślinnej lub obszary dostępne dla produkcji roślinnej, ale ugorowane, w tym obszary odłogowane zgodnie z art. 22, 23 i 24 rozporządzenia (WE) nr 1257/1999, art. 39 rozporządzenia (WE) nr 1698/2005 oraz art. 28 rozporządzenia (UE) nr 1305/2013, bez względu na to, czy grunty te znajdują się pod uprawą szklarniową lub pod stałym bądź ruchomym przykryciem</t>
        </is>
      </c>
      <c r="CD248" s="2" t="inlineStr">
        <is>
          <t>terra arável</t>
        </is>
      </c>
      <c r="CE248" s="2" t="inlineStr">
        <is>
          <t>3</t>
        </is>
      </c>
      <c r="CF248" s="2" t="inlineStr">
        <is>
          <t/>
        </is>
      </c>
      <c r="CG248" t="inlineStr">
        <is>
          <t>Terra cultivada para produção vegetal ou superfícies disponíveis para produção vegetal mas em pousio, incluindo superfícies retiradas (...), independentemente de estarem ou não ocupadas por estufas ou cobertas por estruturas fixas ou móveis.</t>
        </is>
      </c>
      <c r="CH248" s="2" t="inlineStr">
        <is>
          <t>teren arabil</t>
        </is>
      </c>
      <c r="CI248" s="2" t="inlineStr">
        <is>
          <t>3</t>
        </is>
      </c>
      <c r="CJ248" s="2" t="inlineStr">
        <is>
          <t/>
        </is>
      </c>
      <c r="CK248" t="inlineStr">
        <is>
          <t/>
        </is>
      </c>
      <c r="CL248" s="2" t="inlineStr">
        <is>
          <t>orná pôda</t>
        </is>
      </c>
      <c r="CM248" s="2" t="inlineStr">
        <is>
          <t>3</t>
        </is>
      </c>
      <c r="CN248" s="2" t="inlineStr">
        <is>
          <t/>
        </is>
      </c>
      <c r="CO248" t="inlineStr">
        <is>
          <t>pôda obrábaná na pestovanie plodín alebo plocha vhodná na pestovanie plodín, ale ležiaca úhorom vrátane plochy vyňatej z produkcie bez ohľadu na to, či ide alebo nejde o pôdu v skleníkoch, alebo pod trvalými alebo mobilnými krytmi</t>
        </is>
      </c>
      <c r="CP248" s="2" t="inlineStr">
        <is>
          <t>orno zemljišče</t>
        </is>
      </c>
      <c r="CQ248" s="2" t="inlineStr">
        <is>
          <t>3</t>
        </is>
      </c>
      <c r="CR248" s="2" t="inlineStr">
        <is>
          <t/>
        </is>
      </c>
      <c r="CS248" t="inlineStr">
        <is>
          <t>zemljišče, ki se obdeluje za namene pridelave kmetijskih rastlin, ali območja, ki so na voljo za pridelavo kmetijskih rastlin, pa so neobdelana, vključno s površinami pod praho, ne glede na to, ali gre za zemljišče pod rastlinjaki ali s pritrjeno ali premično zaščito</t>
        </is>
      </c>
      <c r="CT248" s="2" t="inlineStr">
        <is>
          <t>åkermark</t>
        </is>
      </c>
      <c r="CU248" s="2" t="inlineStr">
        <is>
          <t>3</t>
        </is>
      </c>
      <c r="CV248" s="2" t="inlineStr">
        <is>
          <t/>
        </is>
      </c>
      <c r="CW248" t="inlineStr">
        <is>
          <t>mark som utnyttjas för vegetabilieproduktion eller areal som är tillgänglig för vegetabilieproduktion men som ligger i träda, inbegripet areal uttagen i enlighet med artiklarna 22, 23 och 24 i förordning (EG) nr 1257/1999, artikel 39 i förordning (EG) nr 1698/2005 och artikel 28 i förordning (EU) nr 1305/2013, oavsett om marken används för växthusproduktion eller produktion under annat fast eller rörligt skydd</t>
        </is>
      </c>
    </row>
    <row r="249">
      <c r="A249" s="1" t="str">
        <f>HYPERLINK("https://iate.europa.eu/entry/result/3629456/all", "3629456")</f>
        <v>3629456</v>
      </c>
      <c r="B249" t="inlineStr">
        <is>
          <t>ENVIRONMENT</t>
        </is>
      </c>
      <c r="C249" t="inlineStr">
        <is>
          <t>ENVIRONMENT</t>
        </is>
      </c>
      <c r="D249" t="inlineStr">
        <is>
          <t>yes</t>
        </is>
      </c>
      <c r="E249" t="inlineStr">
        <is>
          <t/>
        </is>
      </c>
      <c r="F249" t="inlineStr">
        <is>
          <t/>
        </is>
      </c>
      <c r="G249" t="inlineStr">
        <is>
          <t/>
        </is>
      </c>
      <c r="H249" t="inlineStr">
        <is>
          <t/>
        </is>
      </c>
      <c r="I249" t="inlineStr">
        <is>
          <t/>
        </is>
      </c>
      <c r="J249" t="inlineStr">
        <is>
          <t/>
        </is>
      </c>
      <c r="K249" t="inlineStr">
        <is>
          <t/>
        </is>
      </c>
      <c r="L249" t="inlineStr">
        <is>
          <t/>
        </is>
      </c>
      <c r="M249" t="inlineStr">
        <is>
          <t/>
        </is>
      </c>
      <c r="N249" t="inlineStr">
        <is>
          <t/>
        </is>
      </c>
      <c r="O249" t="inlineStr">
        <is>
          <t/>
        </is>
      </c>
      <c r="P249" t="inlineStr">
        <is>
          <t/>
        </is>
      </c>
      <c r="Q249" t="inlineStr">
        <is>
          <t/>
        </is>
      </c>
      <c r="R249" t="inlineStr">
        <is>
          <t/>
        </is>
      </c>
      <c r="S249" t="inlineStr">
        <is>
          <t/>
        </is>
      </c>
      <c r="T249" t="inlineStr">
        <is>
          <t/>
        </is>
      </c>
      <c r="U249" t="inlineStr">
        <is>
          <t/>
        </is>
      </c>
      <c r="V249" t="inlineStr">
        <is>
          <t/>
        </is>
      </c>
      <c r="W249" t="inlineStr">
        <is>
          <t/>
        </is>
      </c>
      <c r="X249" t="inlineStr">
        <is>
          <t/>
        </is>
      </c>
      <c r="Y249" t="inlineStr">
        <is>
          <t/>
        </is>
      </c>
      <c r="Z249" s="2" t="inlineStr">
        <is>
          <t>unknown</t>
        </is>
      </c>
      <c r="AA249" s="2" t="inlineStr">
        <is>
          <t>3</t>
        </is>
      </c>
      <c r="AB249" s="2" t="inlineStr">
        <is>
          <t/>
        </is>
      </c>
      <c r="AC249" t="inlineStr">
        <is>
          <t>conservation status class assigned to a habitat type or species when there is insufficient information available
to make an assessment</t>
        </is>
      </c>
      <c r="AD249" t="inlineStr">
        <is>
          <t/>
        </is>
      </c>
      <c r="AE249" t="inlineStr">
        <is>
          <t/>
        </is>
      </c>
      <c r="AF249" t="inlineStr">
        <is>
          <t/>
        </is>
      </c>
      <c r="AG249" t="inlineStr">
        <is>
          <t/>
        </is>
      </c>
      <c r="AH249" t="inlineStr">
        <is>
          <t/>
        </is>
      </c>
      <c r="AI249" t="inlineStr">
        <is>
          <t/>
        </is>
      </c>
      <c r="AJ249" t="inlineStr">
        <is>
          <t/>
        </is>
      </c>
      <c r="AK249" t="inlineStr">
        <is>
          <t/>
        </is>
      </c>
      <c r="AL249" t="inlineStr">
        <is>
          <t/>
        </is>
      </c>
      <c r="AM249" t="inlineStr">
        <is>
          <t/>
        </is>
      </c>
      <c r="AN249" t="inlineStr">
        <is>
          <t/>
        </is>
      </c>
      <c r="AO249" t="inlineStr">
        <is>
          <t/>
        </is>
      </c>
      <c r="AP249" t="inlineStr">
        <is>
          <t/>
        </is>
      </c>
      <c r="AQ249" t="inlineStr">
        <is>
          <t/>
        </is>
      </c>
      <c r="AR249" t="inlineStr">
        <is>
          <t/>
        </is>
      </c>
      <c r="AS249" t="inlineStr">
        <is>
          <t/>
        </is>
      </c>
      <c r="AT249" t="inlineStr">
        <is>
          <t/>
        </is>
      </c>
      <c r="AU249" t="inlineStr">
        <is>
          <t/>
        </is>
      </c>
      <c r="AV249" t="inlineStr">
        <is>
          <t/>
        </is>
      </c>
      <c r="AW249" t="inlineStr">
        <is>
          <t/>
        </is>
      </c>
      <c r="AX249" t="inlineStr">
        <is>
          <t/>
        </is>
      </c>
      <c r="AY249" t="inlineStr">
        <is>
          <t/>
        </is>
      </c>
      <c r="AZ249" t="inlineStr">
        <is>
          <t/>
        </is>
      </c>
      <c r="BA249" t="inlineStr">
        <is>
          <t/>
        </is>
      </c>
      <c r="BB249" t="inlineStr">
        <is>
          <t/>
        </is>
      </c>
      <c r="BC249" t="inlineStr">
        <is>
          <t/>
        </is>
      </c>
      <c r="BD249" t="inlineStr">
        <is>
          <t/>
        </is>
      </c>
      <c r="BE249" t="inlineStr">
        <is>
          <t/>
        </is>
      </c>
      <c r="BF249" s="2" t="inlineStr">
        <is>
          <t>sconosciuto</t>
        </is>
      </c>
      <c r="BG249" s="2" t="inlineStr">
        <is>
          <t>3</t>
        </is>
      </c>
      <c r="BH249" s="2" t="inlineStr">
        <is>
          <t/>
        </is>
      </c>
      <c r="BI249" t="inlineStr">
        <is>
          <t>classe dello stato di conservazione attribuito a
un tipo di habitat o a una specie quando tutti i parametri necessari per una valutazione sono sconosciuti,anche in
presenza di un unico parametro
soddisfacente.</t>
        </is>
      </c>
      <c r="BJ249" t="inlineStr">
        <is>
          <t/>
        </is>
      </c>
      <c r="BK249" t="inlineStr">
        <is>
          <t/>
        </is>
      </c>
      <c r="BL249" t="inlineStr">
        <is>
          <t/>
        </is>
      </c>
      <c r="BM249" t="inlineStr">
        <is>
          <t/>
        </is>
      </c>
      <c r="BN249" t="inlineStr">
        <is>
          <t/>
        </is>
      </c>
      <c r="BO249" t="inlineStr">
        <is>
          <t/>
        </is>
      </c>
      <c r="BP249" t="inlineStr">
        <is>
          <t/>
        </is>
      </c>
      <c r="BQ249" t="inlineStr">
        <is>
          <t/>
        </is>
      </c>
      <c r="BR249" t="inlineStr">
        <is>
          <t/>
        </is>
      </c>
      <c r="BS249" t="inlineStr">
        <is>
          <t/>
        </is>
      </c>
      <c r="BT249" t="inlineStr">
        <is>
          <t/>
        </is>
      </c>
      <c r="BU249" t="inlineStr">
        <is>
          <t/>
        </is>
      </c>
      <c r="BV249" t="inlineStr">
        <is>
          <t/>
        </is>
      </c>
      <c r="BW249" t="inlineStr">
        <is>
          <t/>
        </is>
      </c>
      <c r="BX249" t="inlineStr">
        <is>
          <t/>
        </is>
      </c>
      <c r="BY249" t="inlineStr">
        <is>
          <t/>
        </is>
      </c>
      <c r="BZ249" t="inlineStr">
        <is>
          <t/>
        </is>
      </c>
      <c r="CA249" t="inlineStr">
        <is>
          <t/>
        </is>
      </c>
      <c r="CB249" t="inlineStr">
        <is>
          <t/>
        </is>
      </c>
      <c r="CC249" t="inlineStr">
        <is>
          <t/>
        </is>
      </c>
      <c r="CD249" t="inlineStr">
        <is>
          <t/>
        </is>
      </c>
      <c r="CE249" t="inlineStr">
        <is>
          <t/>
        </is>
      </c>
      <c r="CF249" t="inlineStr">
        <is>
          <t/>
        </is>
      </c>
      <c r="CG249" t="inlineStr">
        <is>
          <t/>
        </is>
      </c>
      <c r="CH249" t="inlineStr">
        <is>
          <t/>
        </is>
      </c>
      <c r="CI249" t="inlineStr">
        <is>
          <t/>
        </is>
      </c>
      <c r="CJ249" t="inlineStr">
        <is>
          <t/>
        </is>
      </c>
      <c r="CK249" t="inlineStr">
        <is>
          <t/>
        </is>
      </c>
      <c r="CL249" t="inlineStr">
        <is>
          <t/>
        </is>
      </c>
      <c r="CM249" t="inlineStr">
        <is>
          <t/>
        </is>
      </c>
      <c r="CN249" t="inlineStr">
        <is>
          <t/>
        </is>
      </c>
      <c r="CO249" t="inlineStr">
        <is>
          <t/>
        </is>
      </c>
      <c r="CP249" t="inlineStr">
        <is>
          <t/>
        </is>
      </c>
      <c r="CQ249" t="inlineStr">
        <is>
          <t/>
        </is>
      </c>
      <c r="CR249" t="inlineStr">
        <is>
          <t/>
        </is>
      </c>
      <c r="CS249" t="inlineStr">
        <is>
          <t/>
        </is>
      </c>
      <c r="CT249" t="inlineStr">
        <is>
          <t/>
        </is>
      </c>
      <c r="CU249" t="inlineStr">
        <is>
          <t/>
        </is>
      </c>
      <c r="CV249" t="inlineStr">
        <is>
          <t/>
        </is>
      </c>
      <c r="CW249" t="inlineStr">
        <is>
          <t/>
        </is>
      </c>
    </row>
    <row r="250">
      <c r="A250" s="1" t="str">
        <f>HYPERLINK("https://iate.europa.eu/entry/result/3629459/all", "3629459")</f>
        <v>3629459</v>
      </c>
      <c r="B250" t="inlineStr">
        <is>
          <t>ENVIRONMENT;AGRICULTURE, FORESTRY AND FISHERIES</t>
        </is>
      </c>
      <c r="C250" t="inlineStr">
        <is>
          <t>ENVIRONMENT|natural environment|physical environment|biosphere|biodiversity;AGRICULTURE, FORESTRY AND FISHERIES</t>
        </is>
      </c>
      <c r="D250" t="inlineStr">
        <is>
          <t>yes</t>
        </is>
      </c>
      <c r="E250" t="inlineStr">
        <is>
          <t/>
        </is>
      </c>
      <c r="F250" t="inlineStr">
        <is>
          <t/>
        </is>
      </c>
      <c r="G250" t="inlineStr">
        <is>
          <t/>
        </is>
      </c>
      <c r="H250" t="inlineStr">
        <is>
          <t/>
        </is>
      </c>
      <c r="I250" t="inlineStr">
        <is>
          <t/>
        </is>
      </c>
      <c r="J250" t="inlineStr">
        <is>
          <t/>
        </is>
      </c>
      <c r="K250" t="inlineStr">
        <is>
          <t/>
        </is>
      </c>
      <c r="L250" t="inlineStr">
        <is>
          <t/>
        </is>
      </c>
      <c r="M250" t="inlineStr">
        <is>
          <t/>
        </is>
      </c>
      <c r="N250" t="inlineStr">
        <is>
          <t/>
        </is>
      </c>
      <c r="O250" t="inlineStr">
        <is>
          <t/>
        </is>
      </c>
      <c r="P250" t="inlineStr">
        <is>
          <t/>
        </is>
      </c>
      <c r="Q250" t="inlineStr">
        <is>
          <t/>
        </is>
      </c>
      <c r="R250" t="inlineStr">
        <is>
          <t/>
        </is>
      </c>
      <c r="S250" t="inlineStr">
        <is>
          <t/>
        </is>
      </c>
      <c r="T250" t="inlineStr">
        <is>
          <t/>
        </is>
      </c>
      <c r="U250" t="inlineStr">
        <is>
          <t/>
        </is>
      </c>
      <c r="V250" t="inlineStr">
        <is>
          <t/>
        </is>
      </c>
      <c r="W250" t="inlineStr">
        <is>
          <t/>
        </is>
      </c>
      <c r="X250" t="inlineStr">
        <is>
          <t/>
        </is>
      </c>
      <c r="Y250" t="inlineStr">
        <is>
          <t/>
        </is>
      </c>
      <c r="Z250" s="2" t="inlineStr">
        <is>
          <t>biodiversity for food and agriculture|
BFA</t>
        </is>
      </c>
      <c r="AA250" s="2" t="inlineStr">
        <is>
          <t>3|
3</t>
        </is>
      </c>
      <c r="AB250" s="2" t="inlineStr">
        <is>
          <t xml:space="preserve">|
</t>
        </is>
      </c>
      <c r="AC250" t="inlineStr">
        <is>
          <t>subset of biodiversity that contributes in one
way or another to agriculture and food production</t>
        </is>
      </c>
      <c r="AD250" t="inlineStr">
        <is>
          <t/>
        </is>
      </c>
      <c r="AE250" t="inlineStr">
        <is>
          <t/>
        </is>
      </c>
      <c r="AF250" t="inlineStr">
        <is>
          <t/>
        </is>
      </c>
      <c r="AG250" t="inlineStr">
        <is>
          <t/>
        </is>
      </c>
      <c r="AH250" t="inlineStr">
        <is>
          <t/>
        </is>
      </c>
      <c r="AI250" t="inlineStr">
        <is>
          <t/>
        </is>
      </c>
      <c r="AJ250" t="inlineStr">
        <is>
          <t/>
        </is>
      </c>
      <c r="AK250" t="inlineStr">
        <is>
          <t/>
        </is>
      </c>
      <c r="AL250" t="inlineStr">
        <is>
          <t/>
        </is>
      </c>
      <c r="AM250" t="inlineStr">
        <is>
          <t/>
        </is>
      </c>
      <c r="AN250" t="inlineStr">
        <is>
          <t/>
        </is>
      </c>
      <c r="AO250" t="inlineStr">
        <is>
          <t/>
        </is>
      </c>
      <c r="AP250" t="inlineStr">
        <is>
          <t/>
        </is>
      </c>
      <c r="AQ250" t="inlineStr">
        <is>
          <t/>
        </is>
      </c>
      <c r="AR250" t="inlineStr">
        <is>
          <t/>
        </is>
      </c>
      <c r="AS250" t="inlineStr">
        <is>
          <t/>
        </is>
      </c>
      <c r="AT250" t="inlineStr">
        <is>
          <t/>
        </is>
      </c>
      <c r="AU250" t="inlineStr">
        <is>
          <t/>
        </is>
      </c>
      <c r="AV250" t="inlineStr">
        <is>
          <t/>
        </is>
      </c>
      <c r="AW250" t="inlineStr">
        <is>
          <t/>
        </is>
      </c>
      <c r="AX250" t="inlineStr">
        <is>
          <t/>
        </is>
      </c>
      <c r="AY250" t="inlineStr">
        <is>
          <t/>
        </is>
      </c>
      <c r="AZ250" t="inlineStr">
        <is>
          <t/>
        </is>
      </c>
      <c r="BA250" t="inlineStr">
        <is>
          <t/>
        </is>
      </c>
      <c r="BB250" t="inlineStr">
        <is>
          <t/>
        </is>
      </c>
      <c r="BC250" t="inlineStr">
        <is>
          <t/>
        </is>
      </c>
      <c r="BD250" t="inlineStr">
        <is>
          <t/>
        </is>
      </c>
      <c r="BE250" t="inlineStr">
        <is>
          <t/>
        </is>
      </c>
      <c r="BF250" t="inlineStr">
        <is>
          <t/>
        </is>
      </c>
      <c r="BG250" t="inlineStr">
        <is>
          <t/>
        </is>
      </c>
      <c r="BH250" t="inlineStr">
        <is>
          <t/>
        </is>
      </c>
      <c r="BI250" t="inlineStr">
        <is>
          <t/>
        </is>
      </c>
      <c r="BJ250" t="inlineStr">
        <is>
          <t/>
        </is>
      </c>
      <c r="BK250" t="inlineStr">
        <is>
          <t/>
        </is>
      </c>
      <c r="BL250" t="inlineStr">
        <is>
          <t/>
        </is>
      </c>
      <c r="BM250" t="inlineStr">
        <is>
          <t/>
        </is>
      </c>
      <c r="BN250" t="inlineStr">
        <is>
          <t/>
        </is>
      </c>
      <c r="BO250" t="inlineStr">
        <is>
          <t/>
        </is>
      </c>
      <c r="BP250" t="inlineStr">
        <is>
          <t/>
        </is>
      </c>
      <c r="BQ250" t="inlineStr">
        <is>
          <t/>
        </is>
      </c>
      <c r="BR250" t="inlineStr">
        <is>
          <t/>
        </is>
      </c>
      <c r="BS250" t="inlineStr">
        <is>
          <t/>
        </is>
      </c>
      <c r="BT250" t="inlineStr">
        <is>
          <t/>
        </is>
      </c>
      <c r="BU250" t="inlineStr">
        <is>
          <t/>
        </is>
      </c>
      <c r="BV250" t="inlineStr">
        <is>
          <t/>
        </is>
      </c>
      <c r="BW250" t="inlineStr">
        <is>
          <t/>
        </is>
      </c>
      <c r="BX250" t="inlineStr">
        <is>
          <t/>
        </is>
      </c>
      <c r="BY250" t="inlineStr">
        <is>
          <t/>
        </is>
      </c>
      <c r="BZ250" s="2" t="inlineStr">
        <is>
          <t>różnorodność biologiczna w kontekście produkcji żywności i rolnictwa</t>
        </is>
      </c>
      <c r="CA250" s="2" t="inlineStr">
        <is>
          <t>3</t>
        </is>
      </c>
      <c r="CB250" s="2" t="inlineStr">
        <is>
          <t/>
        </is>
      </c>
      <c r="CC250" t="inlineStr">
        <is>
          <t/>
        </is>
      </c>
      <c r="CD250" t="inlineStr">
        <is>
          <t/>
        </is>
      </c>
      <c r="CE250" t="inlineStr">
        <is>
          <t/>
        </is>
      </c>
      <c r="CF250" t="inlineStr">
        <is>
          <t/>
        </is>
      </c>
      <c r="CG250" t="inlineStr">
        <is>
          <t/>
        </is>
      </c>
      <c r="CH250" t="inlineStr">
        <is>
          <t/>
        </is>
      </c>
      <c r="CI250" t="inlineStr">
        <is>
          <t/>
        </is>
      </c>
      <c r="CJ250" t="inlineStr">
        <is>
          <t/>
        </is>
      </c>
      <c r="CK250" t="inlineStr">
        <is>
          <t/>
        </is>
      </c>
      <c r="CL250" t="inlineStr">
        <is>
          <t/>
        </is>
      </c>
      <c r="CM250" t="inlineStr">
        <is>
          <t/>
        </is>
      </c>
      <c r="CN250" t="inlineStr">
        <is>
          <t/>
        </is>
      </c>
      <c r="CO250" t="inlineStr">
        <is>
          <t/>
        </is>
      </c>
      <c r="CP250" t="inlineStr">
        <is>
          <t/>
        </is>
      </c>
      <c r="CQ250" t="inlineStr">
        <is>
          <t/>
        </is>
      </c>
      <c r="CR250" t="inlineStr">
        <is>
          <t/>
        </is>
      </c>
      <c r="CS250" t="inlineStr">
        <is>
          <t/>
        </is>
      </c>
      <c r="CT250" t="inlineStr">
        <is>
          <t/>
        </is>
      </c>
      <c r="CU250" t="inlineStr">
        <is>
          <t/>
        </is>
      </c>
      <c r="CV250" t="inlineStr">
        <is>
          <t/>
        </is>
      </c>
      <c r="CW250" t="inlineStr">
        <is>
          <t/>
        </is>
      </c>
    </row>
    <row r="251">
      <c r="A251" s="1" t="str">
        <f>HYPERLINK("https://iate.europa.eu/entry/result/3629454/all", "3629454")</f>
        <v>3629454</v>
      </c>
      <c r="B251" t="inlineStr">
        <is>
          <t>ENVIRONMENT</t>
        </is>
      </c>
      <c r="C251" t="inlineStr">
        <is>
          <t>ENVIRONMENT</t>
        </is>
      </c>
      <c r="D251" t="inlineStr">
        <is>
          <t>yes</t>
        </is>
      </c>
      <c r="E251" t="inlineStr">
        <is>
          <t/>
        </is>
      </c>
      <c r="F251" t="inlineStr">
        <is>
          <t/>
        </is>
      </c>
      <c r="G251" t="inlineStr">
        <is>
          <t/>
        </is>
      </c>
      <c r="H251" t="inlineStr">
        <is>
          <t/>
        </is>
      </c>
      <c r="I251" t="inlineStr">
        <is>
          <t/>
        </is>
      </c>
      <c r="J251" t="inlineStr">
        <is>
          <t/>
        </is>
      </c>
      <c r="K251" t="inlineStr">
        <is>
          <t/>
        </is>
      </c>
      <c r="L251" t="inlineStr">
        <is>
          <t/>
        </is>
      </c>
      <c r="M251" t="inlineStr">
        <is>
          <t/>
        </is>
      </c>
      <c r="N251" t="inlineStr">
        <is>
          <t/>
        </is>
      </c>
      <c r="O251" t="inlineStr">
        <is>
          <t/>
        </is>
      </c>
      <c r="P251" t="inlineStr">
        <is>
          <t/>
        </is>
      </c>
      <c r="Q251" t="inlineStr">
        <is>
          <t/>
        </is>
      </c>
      <c r="R251" t="inlineStr">
        <is>
          <t/>
        </is>
      </c>
      <c r="S251" t="inlineStr">
        <is>
          <t/>
        </is>
      </c>
      <c r="T251" t="inlineStr">
        <is>
          <t/>
        </is>
      </c>
      <c r="U251" t="inlineStr">
        <is>
          <t/>
        </is>
      </c>
      <c r="V251" t="inlineStr">
        <is>
          <t/>
        </is>
      </c>
      <c r="W251" t="inlineStr">
        <is>
          <t/>
        </is>
      </c>
      <c r="X251" t="inlineStr">
        <is>
          <t/>
        </is>
      </c>
      <c r="Y251" t="inlineStr">
        <is>
          <t/>
        </is>
      </c>
      <c r="Z251" s="2" t="inlineStr">
        <is>
          <t>unfavourable-bad|
bad</t>
        </is>
      </c>
      <c r="AA251" s="2" t="inlineStr">
        <is>
          <t>3|
3</t>
        </is>
      </c>
      <c r="AB251" s="2" t="inlineStr">
        <is>
          <t xml:space="preserve">|
</t>
        </is>
      </c>
      <c r="AC251" t="inlineStr">
        <is>
          <t>conservation status class assigned to a
habitat type or species whose status is far from good or a habitat type or
species that is even in serious danger of becoming extinct (at least
regionally)</t>
        </is>
      </c>
      <c r="AD251" t="inlineStr">
        <is>
          <t/>
        </is>
      </c>
      <c r="AE251" t="inlineStr">
        <is>
          <t/>
        </is>
      </c>
      <c r="AF251" t="inlineStr">
        <is>
          <t/>
        </is>
      </c>
      <c r="AG251" t="inlineStr">
        <is>
          <t/>
        </is>
      </c>
      <c r="AH251" t="inlineStr">
        <is>
          <t/>
        </is>
      </c>
      <c r="AI251" t="inlineStr">
        <is>
          <t/>
        </is>
      </c>
      <c r="AJ251" t="inlineStr">
        <is>
          <t/>
        </is>
      </c>
      <c r="AK251" t="inlineStr">
        <is>
          <t/>
        </is>
      </c>
      <c r="AL251" t="inlineStr">
        <is>
          <t/>
        </is>
      </c>
      <c r="AM251" t="inlineStr">
        <is>
          <t/>
        </is>
      </c>
      <c r="AN251" t="inlineStr">
        <is>
          <t/>
        </is>
      </c>
      <c r="AO251" t="inlineStr">
        <is>
          <t/>
        </is>
      </c>
      <c r="AP251" t="inlineStr">
        <is>
          <t/>
        </is>
      </c>
      <c r="AQ251" t="inlineStr">
        <is>
          <t/>
        </is>
      </c>
      <c r="AR251" t="inlineStr">
        <is>
          <t/>
        </is>
      </c>
      <c r="AS251" t="inlineStr">
        <is>
          <t/>
        </is>
      </c>
      <c r="AT251" t="inlineStr">
        <is>
          <t/>
        </is>
      </c>
      <c r="AU251" t="inlineStr">
        <is>
          <t/>
        </is>
      </c>
      <c r="AV251" t="inlineStr">
        <is>
          <t/>
        </is>
      </c>
      <c r="AW251" t="inlineStr">
        <is>
          <t/>
        </is>
      </c>
      <c r="AX251" t="inlineStr">
        <is>
          <t/>
        </is>
      </c>
      <c r="AY251" t="inlineStr">
        <is>
          <t/>
        </is>
      </c>
      <c r="AZ251" t="inlineStr">
        <is>
          <t/>
        </is>
      </c>
      <c r="BA251" t="inlineStr">
        <is>
          <t/>
        </is>
      </c>
      <c r="BB251" t="inlineStr">
        <is>
          <t/>
        </is>
      </c>
      <c r="BC251" t="inlineStr">
        <is>
          <t/>
        </is>
      </c>
      <c r="BD251" t="inlineStr">
        <is>
          <t/>
        </is>
      </c>
      <c r="BE251" t="inlineStr">
        <is>
          <t/>
        </is>
      </c>
      <c r="BF251" s="2" t="inlineStr">
        <is>
          <t>insoddisfacente - scadente|
scadente</t>
        </is>
      </c>
      <c r="BG251" s="2" t="inlineStr">
        <is>
          <t>3|
3</t>
        </is>
      </c>
      <c r="BH251" s="2" t="inlineStr">
        <is>
          <t xml:space="preserve">|
</t>
        </is>
      </c>
      <c r="BI251" t="inlineStr">
        <is>
          <t>classe dello stato di conservazione attribuito a
un tipo di habitat o a una specie il cui stato non è affatto buono o che si trova addirittura in grave pericolo di estinzione (almeno a livello
regionale).</t>
        </is>
      </c>
      <c r="BJ251" t="inlineStr">
        <is>
          <t/>
        </is>
      </c>
      <c r="BK251" t="inlineStr">
        <is>
          <t/>
        </is>
      </c>
      <c r="BL251" t="inlineStr">
        <is>
          <t/>
        </is>
      </c>
      <c r="BM251" t="inlineStr">
        <is>
          <t/>
        </is>
      </c>
      <c r="BN251" t="inlineStr">
        <is>
          <t/>
        </is>
      </c>
      <c r="BO251" t="inlineStr">
        <is>
          <t/>
        </is>
      </c>
      <c r="BP251" t="inlineStr">
        <is>
          <t/>
        </is>
      </c>
      <c r="BQ251" t="inlineStr">
        <is>
          <t/>
        </is>
      </c>
      <c r="BR251" t="inlineStr">
        <is>
          <t/>
        </is>
      </c>
      <c r="BS251" t="inlineStr">
        <is>
          <t/>
        </is>
      </c>
      <c r="BT251" t="inlineStr">
        <is>
          <t/>
        </is>
      </c>
      <c r="BU251" t="inlineStr">
        <is>
          <t/>
        </is>
      </c>
      <c r="BV251" t="inlineStr">
        <is>
          <t/>
        </is>
      </c>
      <c r="BW251" t="inlineStr">
        <is>
          <t/>
        </is>
      </c>
      <c r="BX251" t="inlineStr">
        <is>
          <t/>
        </is>
      </c>
      <c r="BY251" t="inlineStr">
        <is>
          <t/>
        </is>
      </c>
      <c r="BZ251" t="inlineStr">
        <is>
          <t/>
        </is>
      </c>
      <c r="CA251" t="inlineStr">
        <is>
          <t/>
        </is>
      </c>
      <c r="CB251" t="inlineStr">
        <is>
          <t/>
        </is>
      </c>
      <c r="CC251" t="inlineStr">
        <is>
          <t/>
        </is>
      </c>
      <c r="CD251" t="inlineStr">
        <is>
          <t/>
        </is>
      </c>
      <c r="CE251" t="inlineStr">
        <is>
          <t/>
        </is>
      </c>
      <c r="CF251" t="inlineStr">
        <is>
          <t/>
        </is>
      </c>
      <c r="CG251" t="inlineStr">
        <is>
          <t/>
        </is>
      </c>
      <c r="CH251" t="inlineStr">
        <is>
          <t/>
        </is>
      </c>
      <c r="CI251" t="inlineStr">
        <is>
          <t/>
        </is>
      </c>
      <c r="CJ251" t="inlineStr">
        <is>
          <t/>
        </is>
      </c>
      <c r="CK251" t="inlineStr">
        <is>
          <t/>
        </is>
      </c>
      <c r="CL251" t="inlineStr">
        <is>
          <t/>
        </is>
      </c>
      <c r="CM251" t="inlineStr">
        <is>
          <t/>
        </is>
      </c>
      <c r="CN251" t="inlineStr">
        <is>
          <t/>
        </is>
      </c>
      <c r="CO251" t="inlineStr">
        <is>
          <t/>
        </is>
      </c>
      <c r="CP251" t="inlineStr">
        <is>
          <t/>
        </is>
      </c>
      <c r="CQ251" t="inlineStr">
        <is>
          <t/>
        </is>
      </c>
      <c r="CR251" t="inlineStr">
        <is>
          <t/>
        </is>
      </c>
      <c r="CS251" t="inlineStr">
        <is>
          <t/>
        </is>
      </c>
      <c r="CT251" t="inlineStr">
        <is>
          <t/>
        </is>
      </c>
      <c r="CU251" t="inlineStr">
        <is>
          <t/>
        </is>
      </c>
      <c r="CV251" t="inlineStr">
        <is>
          <t/>
        </is>
      </c>
      <c r="CW251" t="inlineStr">
        <is>
          <t/>
        </is>
      </c>
    </row>
    <row r="252">
      <c r="A252" s="1" t="str">
        <f>HYPERLINK("https://iate.europa.eu/entry/result/3629455/all", "3629455")</f>
        <v>3629455</v>
      </c>
      <c r="B252" t="inlineStr">
        <is>
          <t>ENVIRONMENT</t>
        </is>
      </c>
      <c r="C252" t="inlineStr">
        <is>
          <t>ENVIRONMENT</t>
        </is>
      </c>
      <c r="D252" t="inlineStr">
        <is>
          <t>yes</t>
        </is>
      </c>
      <c r="E252" t="inlineStr">
        <is>
          <t/>
        </is>
      </c>
      <c r="F252" t="inlineStr">
        <is>
          <t/>
        </is>
      </c>
      <c r="G252" t="inlineStr">
        <is>
          <t/>
        </is>
      </c>
      <c r="H252" t="inlineStr">
        <is>
          <t/>
        </is>
      </c>
      <c r="I252" t="inlineStr">
        <is>
          <t/>
        </is>
      </c>
      <c r="J252" t="inlineStr">
        <is>
          <t/>
        </is>
      </c>
      <c r="K252" t="inlineStr">
        <is>
          <t/>
        </is>
      </c>
      <c r="L252" t="inlineStr">
        <is>
          <t/>
        </is>
      </c>
      <c r="M252" t="inlineStr">
        <is>
          <t/>
        </is>
      </c>
      <c r="N252" t="inlineStr">
        <is>
          <t/>
        </is>
      </c>
      <c r="O252" t="inlineStr">
        <is>
          <t/>
        </is>
      </c>
      <c r="P252" t="inlineStr">
        <is>
          <t/>
        </is>
      </c>
      <c r="Q252" t="inlineStr">
        <is>
          <t/>
        </is>
      </c>
      <c r="R252" t="inlineStr">
        <is>
          <t/>
        </is>
      </c>
      <c r="S252" t="inlineStr">
        <is>
          <t/>
        </is>
      </c>
      <c r="T252" t="inlineStr">
        <is>
          <t/>
        </is>
      </c>
      <c r="U252" t="inlineStr">
        <is>
          <t/>
        </is>
      </c>
      <c r="V252" t="inlineStr">
        <is>
          <t/>
        </is>
      </c>
      <c r="W252" t="inlineStr">
        <is>
          <t/>
        </is>
      </c>
      <c r="X252" t="inlineStr">
        <is>
          <t/>
        </is>
      </c>
      <c r="Y252" t="inlineStr">
        <is>
          <t/>
        </is>
      </c>
      <c r="Z252" s="2" t="inlineStr">
        <is>
          <t>favourable</t>
        </is>
      </c>
      <c r="AA252" s="2" t="inlineStr">
        <is>
          <t>3</t>
        </is>
      </c>
      <c r="AB252" s="2" t="inlineStr">
        <is>
          <t/>
        </is>
      </c>
      <c r="AC252" t="inlineStr">
        <is>
          <t>conservation status class assigned to a habitat type or species that is prospering (in both quality and quantity) and has good
prospects to do so in the future as well</t>
        </is>
      </c>
      <c r="AD252" t="inlineStr">
        <is>
          <t/>
        </is>
      </c>
      <c r="AE252" t="inlineStr">
        <is>
          <t/>
        </is>
      </c>
      <c r="AF252" t="inlineStr">
        <is>
          <t/>
        </is>
      </c>
      <c r="AG252" t="inlineStr">
        <is>
          <t/>
        </is>
      </c>
      <c r="AH252" t="inlineStr">
        <is>
          <t/>
        </is>
      </c>
      <c r="AI252" t="inlineStr">
        <is>
          <t/>
        </is>
      </c>
      <c r="AJ252" t="inlineStr">
        <is>
          <t/>
        </is>
      </c>
      <c r="AK252" t="inlineStr">
        <is>
          <t/>
        </is>
      </c>
      <c r="AL252" t="inlineStr">
        <is>
          <t/>
        </is>
      </c>
      <c r="AM252" t="inlineStr">
        <is>
          <t/>
        </is>
      </c>
      <c r="AN252" t="inlineStr">
        <is>
          <t/>
        </is>
      </c>
      <c r="AO252" t="inlineStr">
        <is>
          <t/>
        </is>
      </c>
      <c r="AP252" t="inlineStr">
        <is>
          <t/>
        </is>
      </c>
      <c r="AQ252" t="inlineStr">
        <is>
          <t/>
        </is>
      </c>
      <c r="AR252" t="inlineStr">
        <is>
          <t/>
        </is>
      </c>
      <c r="AS252" t="inlineStr">
        <is>
          <t/>
        </is>
      </c>
      <c r="AT252" t="inlineStr">
        <is>
          <t/>
        </is>
      </c>
      <c r="AU252" t="inlineStr">
        <is>
          <t/>
        </is>
      </c>
      <c r="AV252" t="inlineStr">
        <is>
          <t/>
        </is>
      </c>
      <c r="AW252" t="inlineStr">
        <is>
          <t/>
        </is>
      </c>
      <c r="AX252" t="inlineStr">
        <is>
          <t/>
        </is>
      </c>
      <c r="AY252" t="inlineStr">
        <is>
          <t/>
        </is>
      </c>
      <c r="AZ252" t="inlineStr">
        <is>
          <t/>
        </is>
      </c>
      <c r="BA252" t="inlineStr">
        <is>
          <t/>
        </is>
      </c>
      <c r="BB252" t="inlineStr">
        <is>
          <t/>
        </is>
      </c>
      <c r="BC252" t="inlineStr">
        <is>
          <t/>
        </is>
      </c>
      <c r="BD252" t="inlineStr">
        <is>
          <t/>
        </is>
      </c>
      <c r="BE252" t="inlineStr">
        <is>
          <t/>
        </is>
      </c>
      <c r="BF252" s="2" t="inlineStr">
        <is>
          <t>soddisfacente</t>
        </is>
      </c>
      <c r="BG252" s="2" t="inlineStr">
        <is>
          <t>3</t>
        </is>
      </c>
      <c r="BH252" s="2" t="inlineStr">
        <is>
          <t/>
        </is>
      </c>
      <c r="BI252" t="inlineStr">
        <is>
          <t>classe dello stato di conservazione attribuito a
un tipo di habitat o a una specie che sono prosperi (sia in termini qualitativi che quantitativi) e che probabilmente lo saranno anche in futuro</t>
        </is>
      </c>
      <c r="BJ252" t="inlineStr">
        <is>
          <t/>
        </is>
      </c>
      <c r="BK252" t="inlineStr">
        <is>
          <t/>
        </is>
      </c>
      <c r="BL252" t="inlineStr">
        <is>
          <t/>
        </is>
      </c>
      <c r="BM252" t="inlineStr">
        <is>
          <t/>
        </is>
      </c>
      <c r="BN252" t="inlineStr">
        <is>
          <t/>
        </is>
      </c>
      <c r="BO252" t="inlineStr">
        <is>
          <t/>
        </is>
      </c>
      <c r="BP252" t="inlineStr">
        <is>
          <t/>
        </is>
      </c>
      <c r="BQ252" t="inlineStr">
        <is>
          <t/>
        </is>
      </c>
      <c r="BR252" t="inlineStr">
        <is>
          <t/>
        </is>
      </c>
      <c r="BS252" t="inlineStr">
        <is>
          <t/>
        </is>
      </c>
      <c r="BT252" t="inlineStr">
        <is>
          <t/>
        </is>
      </c>
      <c r="BU252" t="inlineStr">
        <is>
          <t/>
        </is>
      </c>
      <c r="BV252" t="inlineStr">
        <is>
          <t/>
        </is>
      </c>
      <c r="BW252" t="inlineStr">
        <is>
          <t/>
        </is>
      </c>
      <c r="BX252" t="inlineStr">
        <is>
          <t/>
        </is>
      </c>
      <c r="BY252" t="inlineStr">
        <is>
          <t/>
        </is>
      </c>
      <c r="BZ252" t="inlineStr">
        <is>
          <t/>
        </is>
      </c>
      <c r="CA252" t="inlineStr">
        <is>
          <t/>
        </is>
      </c>
      <c r="CB252" t="inlineStr">
        <is>
          <t/>
        </is>
      </c>
      <c r="CC252" t="inlineStr">
        <is>
          <t/>
        </is>
      </c>
      <c r="CD252" t="inlineStr">
        <is>
          <t/>
        </is>
      </c>
      <c r="CE252" t="inlineStr">
        <is>
          <t/>
        </is>
      </c>
      <c r="CF252" t="inlineStr">
        <is>
          <t/>
        </is>
      </c>
      <c r="CG252" t="inlineStr">
        <is>
          <t/>
        </is>
      </c>
      <c r="CH252" t="inlineStr">
        <is>
          <t/>
        </is>
      </c>
      <c r="CI252" t="inlineStr">
        <is>
          <t/>
        </is>
      </c>
      <c r="CJ252" t="inlineStr">
        <is>
          <t/>
        </is>
      </c>
      <c r="CK252" t="inlineStr">
        <is>
          <t/>
        </is>
      </c>
      <c r="CL252" t="inlineStr">
        <is>
          <t/>
        </is>
      </c>
      <c r="CM252" t="inlineStr">
        <is>
          <t/>
        </is>
      </c>
      <c r="CN252" t="inlineStr">
        <is>
          <t/>
        </is>
      </c>
      <c r="CO252" t="inlineStr">
        <is>
          <t/>
        </is>
      </c>
      <c r="CP252" t="inlineStr">
        <is>
          <t/>
        </is>
      </c>
      <c r="CQ252" t="inlineStr">
        <is>
          <t/>
        </is>
      </c>
      <c r="CR252" t="inlineStr">
        <is>
          <t/>
        </is>
      </c>
      <c r="CS252" t="inlineStr">
        <is>
          <t/>
        </is>
      </c>
      <c r="CT252" t="inlineStr">
        <is>
          <t/>
        </is>
      </c>
      <c r="CU252" t="inlineStr">
        <is>
          <t/>
        </is>
      </c>
      <c r="CV252" t="inlineStr">
        <is>
          <t/>
        </is>
      </c>
      <c r="CW252" t="inlineStr">
        <is>
          <t/>
        </is>
      </c>
    </row>
    <row r="253">
      <c r="A253" s="1" t="str">
        <f>HYPERLINK("https://iate.europa.eu/entry/result/1620598/all", "1620598")</f>
        <v>1620598</v>
      </c>
      <c r="B253" t="inlineStr">
        <is>
          <t>ENVIRONMENT</t>
        </is>
      </c>
      <c r="C253" t="inlineStr">
        <is>
          <t>ENVIRONMENT|natural environment|wildlife|plant life;ENVIRONMENT|natural environment|physical environment|ecosystem</t>
        </is>
      </c>
      <c r="D253" t="inlineStr">
        <is>
          <t>yes</t>
        </is>
      </c>
      <c r="E253" t="inlineStr">
        <is>
          <t/>
        </is>
      </c>
      <c r="F253" t="inlineStr">
        <is>
          <t/>
        </is>
      </c>
      <c r="G253" t="inlineStr">
        <is>
          <t/>
        </is>
      </c>
      <c r="H253" t="inlineStr">
        <is>
          <t/>
        </is>
      </c>
      <c r="I253" t="inlineStr">
        <is>
          <t/>
        </is>
      </c>
      <c r="J253" t="inlineStr">
        <is>
          <t/>
        </is>
      </c>
      <c r="K253" t="inlineStr">
        <is>
          <t/>
        </is>
      </c>
      <c r="L253" t="inlineStr">
        <is>
          <t/>
        </is>
      </c>
      <c r="M253" t="inlineStr">
        <is>
          <t/>
        </is>
      </c>
      <c r="N253" s="2" t="inlineStr">
        <is>
          <t>fytocønose|
plantesamfund|
plantebanke</t>
        </is>
      </c>
      <c r="O253" s="2" t="inlineStr">
        <is>
          <t>3|
3|
4</t>
        </is>
      </c>
      <c r="P253" s="2" t="inlineStr">
        <is>
          <t xml:space="preserve">|
|
</t>
        </is>
      </c>
      <c r="Q253" t="inlineStr">
        <is>
          <t>naturlig bevoksning af forskellige plantearter, der enten stiller samme krav til miljøet, eller som på forskellig måde udnytter kårene på samme sted</t>
        </is>
      </c>
      <c r="R253" s="2" t="inlineStr">
        <is>
          <t>Phytozoenose|
Phytozönose|
Pflanzengesellschaft|
Pflanzengemeinschaft|
Pflanzenassoziation|
Pflanzenbett</t>
        </is>
      </c>
      <c r="S253" s="2" t="inlineStr">
        <is>
          <t>3|
1|
3|
1|
1|
2</t>
        </is>
      </c>
      <c r="T253" s="2" t="inlineStr">
        <is>
          <t xml:space="preserve">|
|
|
|
|
</t>
        </is>
      </c>
      <c r="U253" t="inlineStr">
        <is>
          <t>Typ einer umweltabhaengigen Kombination von Pflanzenarten und individuen die sich miteinander im Wettbewerb befinden und sich durch die Konkurrenzkraft der Teile im Gleichgewicht befinden</t>
        </is>
      </c>
      <c r="V253" s="2" t="inlineStr">
        <is>
          <t>φυτοκοινωνία|
φυτοκοινότητα|
κοινότητα με βλάστηση</t>
        </is>
      </c>
      <c r="W253" s="2" t="inlineStr">
        <is>
          <t>3|
3|
3</t>
        </is>
      </c>
      <c r="X253" s="2" t="inlineStr">
        <is>
          <t xml:space="preserve">|
|
</t>
        </is>
      </c>
      <c r="Y253" t="inlineStr">
        <is>
          <t>όλα τα φυτικά είδη που βρίσκονται σε ένα συγκεκριμένο σημείο και θεωρούνται σύνολο (π.χ. οι &lt;a href="https://iate.europa.eu/entry/result/1660873/en-el" target="_blank"&gt;πρωτογενείς παραγωγοί&lt;/a&gt; που αποτελούν μέρος της &lt;a href="https://iate.europa.eu/entry/result/1620597/en-el" target="_blank"&gt;βιοκοινωνίας&lt;/a&gt; σε ένα &lt;a href="https://iate.europa.eu/entry/result/1621567/en-el" target="_blank"&gt;οικοσύστημα&lt;/a&gt;&lt;small&gt;)&lt;/small&gt;</t>
        </is>
      </c>
      <c r="Z253" s="2" t="inlineStr">
        <is>
          <t>phytocoenosis|
plant community|
phytocenosis|
phytocoenose|
vegetation community|
vegetated community</t>
        </is>
      </c>
      <c r="AA253" s="2" t="inlineStr">
        <is>
          <t>3|
3|
1|
1|
3|
3</t>
        </is>
      </c>
      <c r="AB253" s="2" t="inlineStr">
        <is>
          <t>|
|
|
|
|
admitted</t>
        </is>
      </c>
      <c r="AC253" t="inlineStr">
        <is>
          <t>all of the plant species found at a particular site, considered collectively (i.e. the &lt;a href="https://iate.europa.eu/entry/result/1660873/en" target="_blank"&gt;primary producers&lt;/a&gt; that form part of the &lt;a href="https://iate.europa.eu/entry/result/1620597/en" target="_blank"&gt;biocoenosis&lt;/a&gt; in an &lt;a href="https://iate.europa.eu/entry/result/1621567/en" target="_blank"&gt;ecosystem or biogeocoenosis&lt;/a&gt;</t>
        </is>
      </c>
      <c r="AD253" s="2" t="inlineStr">
        <is>
          <t>fitocenosis|
asociación de plantas|
comunidad vegetal|
asociación vegetal</t>
        </is>
      </c>
      <c r="AE253" s="2" t="inlineStr">
        <is>
          <t>3|
3|
1|
1</t>
        </is>
      </c>
      <c r="AF253" s="2" t="inlineStr">
        <is>
          <t xml:space="preserve">|
|
|
</t>
        </is>
      </c>
      <c r="AG253" t="inlineStr">
        <is>
          <t>comunidad vegetal</t>
        </is>
      </c>
      <c r="AH253" t="inlineStr">
        <is>
          <t/>
        </is>
      </c>
      <c r="AI253" t="inlineStr">
        <is>
          <t/>
        </is>
      </c>
      <c r="AJ253" t="inlineStr">
        <is>
          <t/>
        </is>
      </c>
      <c r="AK253" t="inlineStr">
        <is>
          <t/>
        </is>
      </c>
      <c r="AL253" s="2" t="inlineStr">
        <is>
          <t>fytokenoosi|
kasviyhteisö|
kasviyhdyskunta</t>
        </is>
      </c>
      <c r="AM253" s="2" t="inlineStr">
        <is>
          <t>3|
2|
3</t>
        </is>
      </c>
      <c r="AN253" s="2" t="inlineStr">
        <is>
          <t xml:space="preserve">|
|
</t>
        </is>
      </c>
      <c r="AO253" t="inlineStr">
        <is>
          <t/>
        </is>
      </c>
      <c r="AP253" s="2" t="inlineStr">
        <is>
          <t>phytocoenose|
communauté végétale|
phytocénose|
association végétale</t>
        </is>
      </c>
      <c r="AQ253" s="2" t="inlineStr">
        <is>
          <t>3|
3|
3|
1</t>
        </is>
      </c>
      <c r="AR253" s="2" t="inlineStr">
        <is>
          <t xml:space="preserve">|
|
|
</t>
        </is>
      </c>
      <c r="AS253" t="inlineStr">
        <is>
          <t>ensemble des végétaux d'une biocoenose ;communauté végétale ; communauté de plantes vertes servant de cadre dans le milieu terrestre à des communautés animales et micro-organiques ; groupement végétal de composition floristique déterminée, présentant une physionomie uniforme et croissant dans les conditions stationnelles également uniformes.</t>
        </is>
      </c>
      <c r="AT253" t="inlineStr">
        <is>
          <t/>
        </is>
      </c>
      <c r="AU253" t="inlineStr">
        <is>
          <t/>
        </is>
      </c>
      <c r="AV253" t="inlineStr">
        <is>
          <t/>
        </is>
      </c>
      <c r="AW253" t="inlineStr">
        <is>
          <t/>
        </is>
      </c>
      <c r="AX253" t="inlineStr">
        <is>
          <t/>
        </is>
      </c>
      <c r="AY253" t="inlineStr">
        <is>
          <t/>
        </is>
      </c>
      <c r="AZ253" t="inlineStr">
        <is>
          <t/>
        </is>
      </c>
      <c r="BA253" t="inlineStr">
        <is>
          <t/>
        </is>
      </c>
      <c r="BB253" t="inlineStr">
        <is>
          <t/>
        </is>
      </c>
      <c r="BC253" t="inlineStr">
        <is>
          <t/>
        </is>
      </c>
      <c r="BD253" t="inlineStr">
        <is>
          <t/>
        </is>
      </c>
      <c r="BE253" t="inlineStr">
        <is>
          <t/>
        </is>
      </c>
      <c r="BF253" s="2" t="inlineStr">
        <is>
          <t>fitocenosi|
associazione di piante|
comunità vegetale|
associazione vegetale</t>
        </is>
      </c>
      <c r="BG253" s="2" t="inlineStr">
        <is>
          <t>3|
3|
1|
1</t>
        </is>
      </c>
      <c r="BH253" s="2" t="inlineStr">
        <is>
          <t xml:space="preserve">|
|
|
</t>
        </is>
      </c>
      <c r="BI253" t="inlineStr">
        <is>
          <t>complesso di piante che crescono in un ambiente fisico e chimico ben determinato e in cui i singoli individui si influenzano reciprocamente.</t>
        </is>
      </c>
      <c r="BJ253" s="2" t="inlineStr">
        <is>
          <t>fitocenozė|
augalų bendrija</t>
        </is>
      </c>
      <c r="BK253" s="2" t="inlineStr">
        <is>
          <t>3|
3</t>
        </is>
      </c>
      <c r="BL253" s="2" t="inlineStr">
        <is>
          <t xml:space="preserve">|
</t>
        </is>
      </c>
      <c r="BM253" t="inlineStr">
        <is>
          <t>augalų rūšių visuma, užimanti tam tikrą plotą ir pasikartojanti augalijos dangoje panašiomis ekologinėmis sąlygomis</t>
        </is>
      </c>
      <c r="BN253" t="inlineStr">
        <is>
          <t/>
        </is>
      </c>
      <c r="BO253" t="inlineStr">
        <is>
          <t/>
        </is>
      </c>
      <c r="BP253" t="inlineStr">
        <is>
          <t/>
        </is>
      </c>
      <c r="BQ253" t="inlineStr">
        <is>
          <t/>
        </is>
      </c>
      <c r="BR253" s="2" t="inlineStr">
        <is>
          <t>fitoċenożi</t>
        </is>
      </c>
      <c r="BS253" s="2" t="inlineStr">
        <is>
          <t>3</t>
        </is>
      </c>
      <c r="BT253" s="2" t="inlineStr">
        <is>
          <t/>
        </is>
      </c>
      <c r="BU253" t="inlineStr">
        <is>
          <t>il-fitorganiżmi ħajjin kollha fi spazju u ħin partikolari</t>
        </is>
      </c>
      <c r="BV253" s="2" t="inlineStr">
        <is>
          <t>fytocoenose|
plantengemeenschap|
plantengezelschap|
plantensociologisch verbond</t>
        </is>
      </c>
      <c r="BW253" s="2" t="inlineStr">
        <is>
          <t>3|
3|
1|
1</t>
        </is>
      </c>
      <c r="BX253" s="2" t="inlineStr">
        <is>
          <t xml:space="preserve">|
|
|
</t>
        </is>
      </c>
      <c r="BY253" t="inlineStr">
        <is>
          <t>plantengemeenschap als onderdeel vann een biocoenose; concrete ruimtelijke groepering van elkaar beinvloedende planten, die in een zeker evenwicht verkeert.. ; ruimtelijke groepering van elkaar beïnvloedende planten, die in een zeker evenwicht verkeert en een bepaalde, min of meer homogene standplaats bevolkt</t>
        </is>
      </c>
      <c r="BZ253" s="2" t="inlineStr">
        <is>
          <t>fitocenoza|
biocenoza roślinna|
zbiorowisko roślinne</t>
        </is>
      </c>
      <c r="CA253" s="2" t="inlineStr">
        <is>
          <t>3|
3|
3</t>
        </is>
      </c>
      <c r="CB253" s="2" t="inlineStr">
        <is>
          <t xml:space="preserve">|
|
</t>
        </is>
      </c>
      <c r="CC253" t="inlineStr">
        <is>
          <t>roślinna część biocenozy, ogół roślin występujących na danym obszarze, które mają określoną strukturę (skład gatunkowy, zagęszczenie osobników, rozmieszczenie poziome i pionowe), specyficzną rytmikę sezonową, właściwe sobie przepływ energii i produktywność ekologiczną oraz wzajemnie na siebie oddziałują</t>
        </is>
      </c>
      <c r="CD253" s="2" t="inlineStr">
        <is>
          <t>fitocenose|
comunidade vegetal|
comunidades vegetais|
associação vegetal</t>
        </is>
      </c>
      <c r="CE253" s="2" t="inlineStr">
        <is>
          <t>3|
3|
3|
1</t>
        </is>
      </c>
      <c r="CF253" s="2" t="inlineStr">
        <is>
          <t xml:space="preserve">|
|
|
</t>
        </is>
      </c>
      <c r="CG253" t="inlineStr">
        <is>
          <t>Comunidade vegetal situada num determinado biótopo.</t>
        </is>
      </c>
      <c r="CH253" s="2" t="inlineStr">
        <is>
          <t>fitocenoză</t>
        </is>
      </c>
      <c r="CI253" s="2" t="inlineStr">
        <is>
          <t>4</t>
        </is>
      </c>
      <c r="CJ253" s="2" t="inlineStr">
        <is>
          <t/>
        </is>
      </c>
      <c r="CK253" t="inlineStr">
        <is>
          <t>comunitate de plante care trăiesc într-un anumit mediu și sunt condiționate de anumiți factori fizici, geografici și biologici</t>
        </is>
      </c>
      <c r="CL253" t="inlineStr">
        <is>
          <t/>
        </is>
      </c>
      <c r="CM253" t="inlineStr">
        <is>
          <t/>
        </is>
      </c>
      <c r="CN253" t="inlineStr">
        <is>
          <t/>
        </is>
      </c>
      <c r="CO253" t="inlineStr">
        <is>
          <t/>
        </is>
      </c>
      <c r="CP253" s="2" t="inlineStr">
        <is>
          <t>fitocenoza|
rastlinska združba|
vegetacijska združba</t>
        </is>
      </c>
      <c r="CQ253" s="2" t="inlineStr">
        <is>
          <t>3|
3|
3</t>
        </is>
      </c>
      <c r="CR253" s="2" t="inlineStr">
        <is>
          <t xml:space="preserve">|
|
</t>
        </is>
      </c>
      <c r="CS253" t="inlineStr">
        <is>
          <t>skupnost različnih rastlinskih vrst, ki živijo na določenem prostoru v enakih življenjskih razmerah</t>
        </is>
      </c>
      <c r="CT253" s="2" t="inlineStr">
        <is>
          <t>växtsamhälle</t>
        </is>
      </c>
      <c r="CU253" s="2" t="inlineStr">
        <is>
          <t>3</t>
        </is>
      </c>
      <c r="CV253" s="2" t="inlineStr">
        <is>
          <t/>
        </is>
      </c>
      <c r="CW253" t="inlineStr">
        <is>
          <t/>
        </is>
      </c>
    </row>
    <row r="254">
      <c r="A254" s="1" t="str">
        <f>HYPERLINK("https://iate.europa.eu/entry/result/1265375/all", "1265375")</f>
        <v>1265375</v>
      </c>
      <c r="B254" t="inlineStr">
        <is>
          <t>ENVIRONMENT</t>
        </is>
      </c>
      <c r="C254" t="inlineStr">
        <is>
          <t>ENVIRONMENT|natural environment|physical environment|biosphere|biodiversity</t>
        </is>
      </c>
      <c r="D254" t="inlineStr">
        <is>
          <t>yes</t>
        </is>
      </c>
      <c r="E254" t="inlineStr">
        <is>
          <t/>
        </is>
      </c>
      <c r="F254" t="inlineStr">
        <is>
          <t/>
        </is>
      </c>
      <c r="G254" t="inlineStr">
        <is>
          <t/>
        </is>
      </c>
      <c r="H254" t="inlineStr">
        <is>
          <t/>
        </is>
      </c>
      <c r="I254" t="inlineStr">
        <is>
          <t/>
        </is>
      </c>
      <c r="J254" t="inlineStr">
        <is>
          <t/>
        </is>
      </c>
      <c r="K254" t="inlineStr">
        <is>
          <t/>
        </is>
      </c>
      <c r="L254" t="inlineStr">
        <is>
          <t/>
        </is>
      </c>
      <c r="M254" t="inlineStr">
        <is>
          <t/>
        </is>
      </c>
      <c r="N254" t="inlineStr">
        <is>
          <t/>
        </is>
      </c>
      <c r="O254" t="inlineStr">
        <is>
          <t/>
        </is>
      </c>
      <c r="P254" t="inlineStr">
        <is>
          <t/>
        </is>
      </c>
      <c r="Q254" t="inlineStr">
        <is>
          <t/>
        </is>
      </c>
      <c r="R254" t="inlineStr">
        <is>
          <t/>
        </is>
      </c>
      <c r="S254" t="inlineStr">
        <is>
          <t/>
        </is>
      </c>
      <c r="T254" t="inlineStr">
        <is>
          <t/>
        </is>
      </c>
      <c r="U254" t="inlineStr">
        <is>
          <t/>
        </is>
      </c>
      <c r="V254" t="inlineStr">
        <is>
          <t/>
        </is>
      </c>
      <c r="W254" t="inlineStr">
        <is>
          <t/>
        </is>
      </c>
      <c r="X254" t="inlineStr">
        <is>
          <t/>
        </is>
      </c>
      <c r="Y254" t="inlineStr">
        <is>
          <t/>
        </is>
      </c>
      <c r="Z254" s="2" t="inlineStr">
        <is>
          <t>hotspot|
biodiversity hotspot</t>
        </is>
      </c>
      <c r="AA254" s="2" t="inlineStr">
        <is>
          <t>3|
3</t>
        </is>
      </c>
      <c r="AB254" s="2" t="inlineStr">
        <is>
          <t xml:space="preserve">|
</t>
        </is>
      </c>
      <c r="AC254" t="inlineStr">
        <is>
          <t>area featuring exceptional concentrations of endemic species and experiencing exceptional loss of habitat</t>
        </is>
      </c>
      <c r="AD254" t="inlineStr">
        <is>
          <t/>
        </is>
      </c>
      <c r="AE254" t="inlineStr">
        <is>
          <t/>
        </is>
      </c>
      <c r="AF254" t="inlineStr">
        <is>
          <t/>
        </is>
      </c>
      <c r="AG254" t="inlineStr">
        <is>
          <t/>
        </is>
      </c>
      <c r="AH254" t="inlineStr">
        <is>
          <t/>
        </is>
      </c>
      <c r="AI254" t="inlineStr">
        <is>
          <t/>
        </is>
      </c>
      <c r="AJ254" t="inlineStr">
        <is>
          <t/>
        </is>
      </c>
      <c r="AK254" t="inlineStr">
        <is>
          <t/>
        </is>
      </c>
      <c r="AL254" s="2" t="inlineStr">
        <is>
          <t>luonnon monimuotoisuuden keskittymä|
monimuotoisuuskeskus|
monimuotoisuuskeskittymä|
biodiversiteettikeskittymä</t>
        </is>
      </c>
      <c r="AM254" s="2" t="inlineStr">
        <is>
          <t>3|
2|
3|
3</t>
        </is>
      </c>
      <c r="AN254" s="2" t="inlineStr">
        <is>
          <t xml:space="preserve">|
|
|
</t>
        </is>
      </c>
      <c r="AO254" t="inlineStr">
        <is>
          <t/>
        </is>
      </c>
      <c r="AP254" s="2" t="inlineStr">
        <is>
          <t>zone de haute diversité biologique</t>
        </is>
      </c>
      <c r="AQ254" s="2" t="inlineStr">
        <is>
          <t>3</t>
        </is>
      </c>
      <c r="AR254" s="2" t="inlineStr">
        <is>
          <t/>
        </is>
      </c>
      <c r="AS254" t="inlineStr">
        <is>
          <t>zone qui bénéficie d'une concentration extraordinaire d'espèces et qui est soumise à un perte exceptionnelle d'habitats</t>
        </is>
      </c>
      <c r="AT254" t="inlineStr">
        <is>
          <t/>
        </is>
      </c>
      <c r="AU254" t="inlineStr">
        <is>
          <t/>
        </is>
      </c>
      <c r="AV254" t="inlineStr">
        <is>
          <t/>
        </is>
      </c>
      <c r="AW254" t="inlineStr">
        <is>
          <t/>
        </is>
      </c>
      <c r="AX254" t="inlineStr">
        <is>
          <t/>
        </is>
      </c>
      <c r="AY254" t="inlineStr">
        <is>
          <t/>
        </is>
      </c>
      <c r="AZ254" t="inlineStr">
        <is>
          <t/>
        </is>
      </c>
      <c r="BA254" t="inlineStr">
        <is>
          <t/>
        </is>
      </c>
      <c r="BB254" t="inlineStr">
        <is>
          <t/>
        </is>
      </c>
      <c r="BC254" t="inlineStr">
        <is>
          <t/>
        </is>
      </c>
      <c r="BD254" t="inlineStr">
        <is>
          <t/>
        </is>
      </c>
      <c r="BE254" t="inlineStr">
        <is>
          <t/>
        </is>
      </c>
      <c r="BF254" t="inlineStr">
        <is>
          <t/>
        </is>
      </c>
      <c r="BG254" t="inlineStr">
        <is>
          <t/>
        </is>
      </c>
      <c r="BH254" t="inlineStr">
        <is>
          <t/>
        </is>
      </c>
      <c r="BI254" t="inlineStr">
        <is>
          <t/>
        </is>
      </c>
      <c r="BJ254" t="inlineStr">
        <is>
          <t/>
        </is>
      </c>
      <c r="BK254" t="inlineStr">
        <is>
          <t/>
        </is>
      </c>
      <c r="BL254" t="inlineStr">
        <is>
          <t/>
        </is>
      </c>
      <c r="BM254" t="inlineStr">
        <is>
          <t/>
        </is>
      </c>
      <c r="BN254" t="inlineStr">
        <is>
          <t/>
        </is>
      </c>
      <c r="BO254" t="inlineStr">
        <is>
          <t/>
        </is>
      </c>
      <c r="BP254" t="inlineStr">
        <is>
          <t/>
        </is>
      </c>
      <c r="BQ254" t="inlineStr">
        <is>
          <t/>
        </is>
      </c>
      <c r="BR254" t="inlineStr">
        <is>
          <t/>
        </is>
      </c>
      <c r="BS254" t="inlineStr">
        <is>
          <t/>
        </is>
      </c>
      <c r="BT254" t="inlineStr">
        <is>
          <t/>
        </is>
      </c>
      <c r="BU254" t="inlineStr">
        <is>
          <t/>
        </is>
      </c>
      <c r="BV254" t="inlineStr">
        <is>
          <t/>
        </is>
      </c>
      <c r="BW254" t="inlineStr">
        <is>
          <t/>
        </is>
      </c>
      <c r="BX254" t="inlineStr">
        <is>
          <t/>
        </is>
      </c>
      <c r="BY254" t="inlineStr">
        <is>
          <t/>
        </is>
      </c>
      <c r="BZ254" t="inlineStr">
        <is>
          <t/>
        </is>
      </c>
      <c r="CA254" t="inlineStr">
        <is>
          <t/>
        </is>
      </c>
      <c r="CB254" t="inlineStr">
        <is>
          <t/>
        </is>
      </c>
      <c r="CC254" t="inlineStr">
        <is>
          <t/>
        </is>
      </c>
      <c r="CD254" t="inlineStr">
        <is>
          <t/>
        </is>
      </c>
      <c r="CE254" t="inlineStr">
        <is>
          <t/>
        </is>
      </c>
      <c r="CF254" t="inlineStr">
        <is>
          <t/>
        </is>
      </c>
      <c r="CG254" t="inlineStr">
        <is>
          <t/>
        </is>
      </c>
      <c r="CH254" s="2" t="inlineStr">
        <is>
          <t>„zonă fierbinte” din punctul de vedere al biodiversității</t>
        </is>
      </c>
      <c r="CI254" s="2" t="inlineStr">
        <is>
          <t>2</t>
        </is>
      </c>
      <c r="CJ254" s="2" t="inlineStr">
        <is>
          <t/>
        </is>
      </c>
      <c r="CK254" t="inlineStr">
        <is>
          <t/>
        </is>
      </c>
      <c r="CL254" t="inlineStr">
        <is>
          <t/>
        </is>
      </c>
      <c r="CM254" t="inlineStr">
        <is>
          <t/>
        </is>
      </c>
      <c r="CN254" t="inlineStr">
        <is>
          <t/>
        </is>
      </c>
      <c r="CO254" t="inlineStr">
        <is>
          <t/>
        </is>
      </c>
      <c r="CP254" t="inlineStr">
        <is>
          <t/>
        </is>
      </c>
      <c r="CQ254" t="inlineStr">
        <is>
          <t/>
        </is>
      </c>
      <c r="CR254" t="inlineStr">
        <is>
          <t/>
        </is>
      </c>
      <c r="CS254" t="inlineStr">
        <is>
          <t/>
        </is>
      </c>
      <c r="CT254" s="2" t="inlineStr">
        <is>
          <t>område med stor biologisk mångfald</t>
        </is>
      </c>
      <c r="CU254" s="2" t="inlineStr">
        <is>
          <t>3</t>
        </is>
      </c>
      <c r="CV254" s="2" t="inlineStr">
        <is>
          <t/>
        </is>
      </c>
      <c r="CW254" t="inlineStr">
        <is>
          <t/>
        </is>
      </c>
    </row>
    <row r="255">
      <c r="A255" s="1" t="str">
        <f>HYPERLINK("https://iate.europa.eu/entry/result/823278/all", "823278")</f>
        <v>823278</v>
      </c>
      <c r="B255" t="inlineStr">
        <is>
          <t>ENVIRONMENT</t>
        </is>
      </c>
      <c r="C255" t="inlineStr">
        <is>
          <t>ENVIRONMENT</t>
        </is>
      </c>
      <c r="D255" t="inlineStr">
        <is>
          <t>yes</t>
        </is>
      </c>
      <c r="E255" t="inlineStr">
        <is>
          <t/>
        </is>
      </c>
      <c r="F255" s="2" t="inlineStr">
        <is>
          <t>място за почивка</t>
        </is>
      </c>
      <c r="G255" s="2" t="inlineStr">
        <is>
          <t>3</t>
        </is>
      </c>
      <c r="H255" s="2" t="inlineStr">
        <is>
          <t/>
        </is>
      </c>
      <c r="I255" t="inlineStr">
        <is>
          <t/>
        </is>
      </c>
      <c r="J255" t="inlineStr">
        <is>
          <t/>
        </is>
      </c>
      <c r="K255" t="inlineStr">
        <is>
          <t/>
        </is>
      </c>
      <c r="L255" t="inlineStr">
        <is>
          <t/>
        </is>
      </c>
      <c r="M255" t="inlineStr">
        <is>
          <t/>
        </is>
      </c>
      <c r="N255" t="inlineStr">
        <is>
          <t/>
        </is>
      </c>
      <c r="O255" t="inlineStr">
        <is>
          <t/>
        </is>
      </c>
      <c r="P255" t="inlineStr">
        <is>
          <t/>
        </is>
      </c>
      <c r="Q255" t="inlineStr">
        <is>
          <t/>
        </is>
      </c>
      <c r="R255" s="2" t="inlineStr">
        <is>
          <t>Rastplatz für Zugvögel</t>
        </is>
      </c>
      <c r="S255" s="2" t="inlineStr">
        <is>
          <t>3</t>
        </is>
      </c>
      <c r="T255" s="2" t="inlineStr">
        <is>
          <t/>
        </is>
      </c>
      <c r="U255" t="inlineStr">
        <is>
          <t/>
        </is>
      </c>
      <c r="V255" t="inlineStr">
        <is>
          <t/>
        </is>
      </c>
      <c r="W255" t="inlineStr">
        <is>
          <t/>
        </is>
      </c>
      <c r="X255" t="inlineStr">
        <is>
          <t/>
        </is>
      </c>
      <c r="Y255" t="inlineStr">
        <is>
          <t/>
        </is>
      </c>
      <c r="Z255" s="2" t="inlineStr">
        <is>
          <t>resting place</t>
        </is>
      </c>
      <c r="AA255" s="2" t="inlineStr">
        <is>
          <t>3</t>
        </is>
      </c>
      <c r="AB255" s="2" t="inlineStr">
        <is>
          <t/>
        </is>
      </c>
      <c r="AC255" t="inlineStr">
        <is>
          <t/>
        </is>
      </c>
      <c r="AD255" s="2" t="inlineStr">
        <is>
          <t>zona de descanso</t>
        </is>
      </c>
      <c r="AE255" s="2" t="inlineStr">
        <is>
          <t>3</t>
        </is>
      </c>
      <c r="AF255" s="2" t="inlineStr">
        <is>
          <t/>
        </is>
      </c>
      <c r="AG255" t="inlineStr">
        <is>
          <t>Son los lugares que las especies animales eligen para requisitos muy específicos de refugio y proximidad a los alimentos.</t>
        </is>
      </c>
      <c r="AH255" s="2" t="inlineStr">
        <is>
          <t>puhkepaik</t>
        </is>
      </c>
      <c r="AI255" s="2" t="inlineStr">
        <is>
          <t>2</t>
        </is>
      </c>
      <c r="AJ255" s="2" t="inlineStr">
        <is>
          <t/>
        </is>
      </c>
      <c r="AK255" t="inlineStr">
        <is>
          <t/>
        </is>
      </c>
      <c r="AL255" t="inlineStr">
        <is>
          <t/>
        </is>
      </c>
      <c r="AM255" t="inlineStr">
        <is>
          <t/>
        </is>
      </c>
      <c r="AN255" t="inlineStr">
        <is>
          <t/>
        </is>
      </c>
      <c r="AO255" t="inlineStr">
        <is>
          <t/>
        </is>
      </c>
      <c r="AP255" s="2" t="inlineStr">
        <is>
          <t>lieu de repos pour oiseaux migrateurs</t>
        </is>
      </c>
      <c r="AQ255" s="2" t="inlineStr">
        <is>
          <t>1</t>
        </is>
      </c>
      <c r="AR255" s="2" t="inlineStr">
        <is>
          <t/>
        </is>
      </c>
      <c r="AS255" t="inlineStr">
        <is>
          <t/>
        </is>
      </c>
      <c r="AT255" s="2" t="inlineStr">
        <is>
          <t>láthair scíthe</t>
        </is>
      </c>
      <c r="AU255" s="2" t="inlineStr">
        <is>
          <t>3</t>
        </is>
      </c>
      <c r="AV255" s="2" t="inlineStr">
        <is>
          <t/>
        </is>
      </c>
      <c r="AW255" t="inlineStr">
        <is>
          <t/>
        </is>
      </c>
      <c r="AX255" t="inlineStr">
        <is>
          <t/>
        </is>
      </c>
      <c r="AY255" t="inlineStr">
        <is>
          <t/>
        </is>
      </c>
      <c r="AZ255" t="inlineStr">
        <is>
          <t/>
        </is>
      </c>
      <c r="BA255" t="inlineStr">
        <is>
          <t/>
        </is>
      </c>
      <c r="BB255" t="inlineStr">
        <is>
          <t/>
        </is>
      </c>
      <c r="BC255" t="inlineStr">
        <is>
          <t/>
        </is>
      </c>
      <c r="BD255" t="inlineStr">
        <is>
          <t/>
        </is>
      </c>
      <c r="BE255" t="inlineStr">
        <is>
          <t/>
        </is>
      </c>
      <c r="BF255" s="2" t="inlineStr">
        <is>
          <t>area di riposo</t>
        </is>
      </c>
      <c r="BG255" s="2" t="inlineStr">
        <is>
          <t>3</t>
        </is>
      </c>
      <c r="BH255" s="2" t="inlineStr">
        <is>
          <t/>
        </is>
      </c>
      <c r="BI255" t="inlineStr">
        <is>
          <t/>
        </is>
      </c>
      <c r="BJ255" s="2" t="inlineStr">
        <is>
          <t>poilsio vieta</t>
        </is>
      </c>
      <c r="BK255" s="2" t="inlineStr">
        <is>
          <t>3</t>
        </is>
      </c>
      <c r="BL255" s="2" t="inlineStr">
        <is>
          <t/>
        </is>
      </c>
      <c r="BM255" t="inlineStr">
        <is>
          <t/>
        </is>
      </c>
      <c r="BN255" s="2" t="inlineStr">
        <is>
          <t>atpūtas vieta</t>
        </is>
      </c>
      <c r="BO255" s="2" t="inlineStr">
        <is>
          <t>3</t>
        </is>
      </c>
      <c r="BP255" s="2" t="inlineStr">
        <is>
          <t/>
        </is>
      </c>
      <c r="BQ255" t="inlineStr">
        <is>
          <t/>
        </is>
      </c>
      <c r="BR255" s="2" t="inlineStr">
        <is>
          <t>post ta' mistrieħ</t>
        </is>
      </c>
      <c r="BS255" s="2" t="inlineStr">
        <is>
          <t>3</t>
        </is>
      </c>
      <c r="BT255" s="2" t="inlineStr">
        <is>
          <t/>
        </is>
      </c>
      <c r="BU255" t="inlineStr">
        <is>
          <t/>
        </is>
      </c>
      <c r="BV255" t="inlineStr">
        <is>
          <t/>
        </is>
      </c>
      <c r="BW255" t="inlineStr">
        <is>
          <t/>
        </is>
      </c>
      <c r="BX255" t="inlineStr">
        <is>
          <t/>
        </is>
      </c>
      <c r="BY255" t="inlineStr">
        <is>
          <t/>
        </is>
      </c>
      <c r="BZ255" s="2" t="inlineStr">
        <is>
          <t>teren odpoczynku</t>
        </is>
      </c>
      <c r="CA255" s="2" t="inlineStr">
        <is>
          <t>3</t>
        </is>
      </c>
      <c r="CB255" s="2" t="inlineStr">
        <is>
          <t/>
        </is>
      </c>
      <c r="CC255" t="inlineStr">
        <is>
          <t/>
        </is>
      </c>
      <c r="CD255" s="2" t="inlineStr">
        <is>
          <t>local de repouso</t>
        </is>
      </c>
      <c r="CE255" s="2" t="inlineStr">
        <is>
          <t>3</t>
        </is>
      </c>
      <c r="CF255" s="2" t="inlineStr">
        <is>
          <t/>
        </is>
      </c>
      <c r="CG255" t="inlineStr">
        <is>
          <t/>
        </is>
      </c>
      <c r="CH255" t="inlineStr">
        <is>
          <t/>
        </is>
      </c>
      <c r="CI255" t="inlineStr">
        <is>
          <t/>
        </is>
      </c>
      <c r="CJ255" t="inlineStr">
        <is>
          <t/>
        </is>
      </c>
      <c r="CK255" t="inlineStr">
        <is>
          <t/>
        </is>
      </c>
      <c r="CL255" t="inlineStr">
        <is>
          <t/>
        </is>
      </c>
      <c r="CM255" t="inlineStr">
        <is>
          <t/>
        </is>
      </c>
      <c r="CN255" t="inlineStr">
        <is>
          <t/>
        </is>
      </c>
      <c r="CO255" t="inlineStr">
        <is>
          <t/>
        </is>
      </c>
      <c r="CP255" s="2" t="inlineStr">
        <is>
          <t>počivališče</t>
        </is>
      </c>
      <c r="CQ255" s="2" t="inlineStr">
        <is>
          <t>3</t>
        </is>
      </c>
      <c r="CR255" s="2" t="inlineStr">
        <is>
          <t/>
        </is>
      </c>
      <c r="CS255" t="inlineStr">
        <is>
          <t/>
        </is>
      </c>
      <c r="CT255" t="inlineStr">
        <is>
          <t/>
        </is>
      </c>
      <c r="CU255" t="inlineStr">
        <is>
          <t/>
        </is>
      </c>
      <c r="CV255" t="inlineStr">
        <is>
          <t/>
        </is>
      </c>
      <c r="CW255" t="inlineStr">
        <is>
          <t/>
        </is>
      </c>
    </row>
    <row r="256">
      <c r="A256" s="1" t="str">
        <f>HYPERLINK("https://iate.europa.eu/entry/result/3629458/all", "3629458")</f>
        <v>3629458</v>
      </c>
      <c r="B256" t="inlineStr">
        <is>
          <t>SCIENCE</t>
        </is>
      </c>
      <c r="C256" t="inlineStr">
        <is>
          <t>SCIENCE|natural and applied sciences|life sciences|biology|microorganism</t>
        </is>
      </c>
      <c r="D256" t="inlineStr">
        <is>
          <t>yes</t>
        </is>
      </c>
      <c r="E256" t="inlineStr">
        <is>
          <t/>
        </is>
      </c>
      <c r="F256" t="inlineStr">
        <is>
          <t/>
        </is>
      </c>
      <c r="G256" t="inlineStr">
        <is>
          <t/>
        </is>
      </c>
      <c r="H256" t="inlineStr">
        <is>
          <t/>
        </is>
      </c>
      <c r="I256" t="inlineStr">
        <is>
          <t/>
        </is>
      </c>
      <c r="J256" t="inlineStr">
        <is>
          <t/>
        </is>
      </c>
      <c r="K256" t="inlineStr">
        <is>
          <t/>
        </is>
      </c>
      <c r="L256" t="inlineStr">
        <is>
          <t/>
        </is>
      </c>
      <c r="M256" t="inlineStr">
        <is>
          <t/>
        </is>
      </c>
      <c r="N256" t="inlineStr">
        <is>
          <t/>
        </is>
      </c>
      <c r="O256" t="inlineStr">
        <is>
          <t/>
        </is>
      </c>
      <c r="P256" t="inlineStr">
        <is>
          <t/>
        </is>
      </c>
      <c r="Q256" t="inlineStr">
        <is>
          <t/>
        </is>
      </c>
      <c r="R256" t="inlineStr">
        <is>
          <t/>
        </is>
      </c>
      <c r="S256" t="inlineStr">
        <is>
          <t/>
        </is>
      </c>
      <c r="T256" t="inlineStr">
        <is>
          <t/>
        </is>
      </c>
      <c r="U256" t="inlineStr">
        <is>
          <t/>
        </is>
      </c>
      <c r="V256" t="inlineStr">
        <is>
          <t/>
        </is>
      </c>
      <c r="W256" t="inlineStr">
        <is>
          <t/>
        </is>
      </c>
      <c r="X256" t="inlineStr">
        <is>
          <t/>
        </is>
      </c>
      <c r="Y256" t="inlineStr">
        <is>
          <t/>
        </is>
      </c>
      <c r="Z256" s="2" t="inlineStr">
        <is>
          <t>chemosynthetic community</t>
        </is>
      </c>
      <c r="AA256" s="2" t="inlineStr">
        <is>
          <t>3</t>
        </is>
      </c>
      <c r="AB256" s="2" t="inlineStr">
        <is>
          <t/>
        </is>
      </c>
      <c r="AC256" t="inlineStr">
        <is>
          <t>community of bacteria
which live deep below the sea where sunlight does not reach and are able to
make food from inorganic compounds, such as hydrocarbons or hydrogen sulfide
(chemosynthesis)</t>
        </is>
      </c>
      <c r="AD256" t="inlineStr">
        <is>
          <t/>
        </is>
      </c>
      <c r="AE256" t="inlineStr">
        <is>
          <t/>
        </is>
      </c>
      <c r="AF256" t="inlineStr">
        <is>
          <t/>
        </is>
      </c>
      <c r="AG256" t="inlineStr">
        <is>
          <t/>
        </is>
      </c>
      <c r="AH256" t="inlineStr">
        <is>
          <t/>
        </is>
      </c>
      <c r="AI256" t="inlineStr">
        <is>
          <t/>
        </is>
      </c>
      <c r="AJ256" t="inlineStr">
        <is>
          <t/>
        </is>
      </c>
      <c r="AK256" t="inlineStr">
        <is>
          <t/>
        </is>
      </c>
      <c r="AL256" t="inlineStr">
        <is>
          <t/>
        </is>
      </c>
      <c r="AM256" t="inlineStr">
        <is>
          <t/>
        </is>
      </c>
      <c r="AN256" t="inlineStr">
        <is>
          <t/>
        </is>
      </c>
      <c r="AO256" t="inlineStr">
        <is>
          <t/>
        </is>
      </c>
      <c r="AP256" t="inlineStr">
        <is>
          <t/>
        </is>
      </c>
      <c r="AQ256" t="inlineStr">
        <is>
          <t/>
        </is>
      </c>
      <c r="AR256" t="inlineStr">
        <is>
          <t/>
        </is>
      </c>
      <c r="AS256" t="inlineStr">
        <is>
          <t/>
        </is>
      </c>
      <c r="AT256" t="inlineStr">
        <is>
          <t/>
        </is>
      </c>
      <c r="AU256" t="inlineStr">
        <is>
          <t/>
        </is>
      </c>
      <c r="AV256" t="inlineStr">
        <is>
          <t/>
        </is>
      </c>
      <c r="AW256" t="inlineStr">
        <is>
          <t/>
        </is>
      </c>
      <c r="AX256" t="inlineStr">
        <is>
          <t/>
        </is>
      </c>
      <c r="AY256" t="inlineStr">
        <is>
          <t/>
        </is>
      </c>
      <c r="AZ256" t="inlineStr">
        <is>
          <t/>
        </is>
      </c>
      <c r="BA256" t="inlineStr">
        <is>
          <t/>
        </is>
      </c>
      <c r="BB256" t="inlineStr">
        <is>
          <t/>
        </is>
      </c>
      <c r="BC256" t="inlineStr">
        <is>
          <t/>
        </is>
      </c>
      <c r="BD256" t="inlineStr">
        <is>
          <t/>
        </is>
      </c>
      <c r="BE256" t="inlineStr">
        <is>
          <t/>
        </is>
      </c>
      <c r="BF256" t="inlineStr">
        <is>
          <t/>
        </is>
      </c>
      <c r="BG256" t="inlineStr">
        <is>
          <t/>
        </is>
      </c>
      <c r="BH256" t="inlineStr">
        <is>
          <t/>
        </is>
      </c>
      <c r="BI256" t="inlineStr">
        <is>
          <t/>
        </is>
      </c>
      <c r="BJ256" t="inlineStr">
        <is>
          <t/>
        </is>
      </c>
      <c r="BK256" t="inlineStr">
        <is>
          <t/>
        </is>
      </c>
      <c r="BL256" t="inlineStr">
        <is>
          <t/>
        </is>
      </c>
      <c r="BM256" t="inlineStr">
        <is>
          <t/>
        </is>
      </c>
      <c r="BN256" t="inlineStr">
        <is>
          <t/>
        </is>
      </c>
      <c r="BO256" t="inlineStr">
        <is>
          <t/>
        </is>
      </c>
      <c r="BP256" t="inlineStr">
        <is>
          <t/>
        </is>
      </c>
      <c r="BQ256" t="inlineStr">
        <is>
          <t/>
        </is>
      </c>
      <c r="BR256" t="inlineStr">
        <is>
          <t/>
        </is>
      </c>
      <c r="BS256" t="inlineStr">
        <is>
          <t/>
        </is>
      </c>
      <c r="BT256" t="inlineStr">
        <is>
          <t/>
        </is>
      </c>
      <c r="BU256" t="inlineStr">
        <is>
          <t/>
        </is>
      </c>
      <c r="BV256" t="inlineStr">
        <is>
          <t/>
        </is>
      </c>
      <c r="BW256" t="inlineStr">
        <is>
          <t/>
        </is>
      </c>
      <c r="BX256" t="inlineStr">
        <is>
          <t/>
        </is>
      </c>
      <c r="BY256" t="inlineStr">
        <is>
          <t/>
        </is>
      </c>
      <c r="BZ256" t="inlineStr">
        <is>
          <t/>
        </is>
      </c>
      <c r="CA256" t="inlineStr">
        <is>
          <t/>
        </is>
      </c>
      <c r="CB256" t="inlineStr">
        <is>
          <t/>
        </is>
      </c>
      <c r="CC256" t="inlineStr">
        <is>
          <t/>
        </is>
      </c>
      <c r="CD256" t="inlineStr">
        <is>
          <t/>
        </is>
      </c>
      <c r="CE256" t="inlineStr">
        <is>
          <t/>
        </is>
      </c>
      <c r="CF256" t="inlineStr">
        <is>
          <t/>
        </is>
      </c>
      <c r="CG256" t="inlineStr">
        <is>
          <t/>
        </is>
      </c>
      <c r="CH256" t="inlineStr">
        <is>
          <t/>
        </is>
      </c>
      <c r="CI256" t="inlineStr">
        <is>
          <t/>
        </is>
      </c>
      <c r="CJ256" t="inlineStr">
        <is>
          <t/>
        </is>
      </c>
      <c r="CK256" t="inlineStr">
        <is>
          <t/>
        </is>
      </c>
      <c r="CL256" t="inlineStr">
        <is>
          <t/>
        </is>
      </c>
      <c r="CM256" t="inlineStr">
        <is>
          <t/>
        </is>
      </c>
      <c r="CN256" t="inlineStr">
        <is>
          <t/>
        </is>
      </c>
      <c r="CO256" t="inlineStr">
        <is>
          <t/>
        </is>
      </c>
      <c r="CP256" t="inlineStr">
        <is>
          <t/>
        </is>
      </c>
      <c r="CQ256" t="inlineStr">
        <is>
          <t/>
        </is>
      </c>
      <c r="CR256" t="inlineStr">
        <is>
          <t/>
        </is>
      </c>
      <c r="CS256" t="inlineStr">
        <is>
          <t/>
        </is>
      </c>
      <c r="CT256" t="inlineStr">
        <is>
          <t/>
        </is>
      </c>
      <c r="CU256" t="inlineStr">
        <is>
          <t/>
        </is>
      </c>
      <c r="CV256" t="inlineStr">
        <is>
          <t/>
        </is>
      </c>
      <c r="CW256" t="inlineStr">
        <is>
          <t/>
        </is>
      </c>
    </row>
    <row r="257">
      <c r="A257" s="1" t="str">
        <f>HYPERLINK("https://iate.europa.eu/entry/result/889569/all", "889569")</f>
        <v>889569</v>
      </c>
      <c r="B257" t="inlineStr">
        <is>
          <t>ENVIRONMENT;AGRICULTURE, FORESTRY AND FISHERIES</t>
        </is>
      </c>
      <c r="C257" t="inlineStr">
        <is>
          <t>ENVIRONMENT;AGRICULTURE, FORESTRY AND FISHERIES</t>
        </is>
      </c>
      <c r="D257" t="inlineStr">
        <is>
          <t>yes</t>
        </is>
      </c>
      <c r="E257" t="inlineStr">
        <is>
          <t/>
        </is>
      </c>
      <c r="F257" s="2" t="inlineStr">
        <is>
          <t>зона от значение за Общността|
ЗЗО|
територия от значение за Общността</t>
        </is>
      </c>
      <c r="G257" s="2" t="inlineStr">
        <is>
          <t>3|
3|
3</t>
        </is>
      </c>
      <c r="H257" s="2" t="inlineStr">
        <is>
          <t xml:space="preserve">|
|
</t>
        </is>
      </c>
      <c r="I257" t="inlineStr">
        <is>
          <t>територия, която в биогеографския регион или региони, към които принадлежи, допринася в значителна степен за съхраняването или възстановяването до степен на благоприятно природозащитно състояние на тип природно местообитание по приложение № 1 към Закона за биологичното разнообразие или на вид по приложение № 2 към Закона, допринася в значителна степен за целостта на мрежата от защитени зони по чл. 3 от Закона и/или допринася в значителна степен за съхраняването на биологичното разнообразие в конкретния биогеографски регион</t>
        </is>
      </c>
      <c r="J257" s="2" t="inlineStr">
        <is>
          <t>lokalita významná pro Společenství</t>
        </is>
      </c>
      <c r="K257" s="2" t="inlineStr">
        <is>
          <t>3</t>
        </is>
      </c>
      <c r="L257" s="2" t="inlineStr">
        <is>
          <t/>
        </is>
      </c>
      <c r="M257" t="inlineStr">
        <is>
          <t>Lokalita, která v biogeografické oblasti nebo oblastech, k nimž náleží,významně přispívá k udržení nebo obnově stavu přírodníhostanoviště uvedeného v příloze I nebo druhu uvedenéhov příloze II z hlediska jejich ochrany a může též významněpřispívat k soudržnosti sítě NATURA 2000 uvedenév článku 3 a/nebo významně přispívá k udržení biologickérozmanitosti příslušné biogeografické oblasti nebo oblastí.</t>
        </is>
      </c>
      <c r="N257" s="2" t="inlineStr">
        <is>
          <t>lokalitet af fællesskabsbetydning|
LAF|
område af fællesskabsbetydning</t>
        </is>
      </c>
      <c r="O257" s="2" t="inlineStr">
        <is>
          <t>4|
3|
3</t>
        </is>
      </c>
      <c r="P257" s="2" t="inlineStr">
        <is>
          <t xml:space="preserve">|
|
</t>
        </is>
      </c>
      <c r="Q257" t="inlineStr">
        <is>
          <t>"&lt;b&gt;lokalitet af fællesskabsbetydning&lt;/b&gt;: en lokalitet, der i det eller de biogeografiske område(r), som den tilhører, bidrager væsentligt til at opretholde eller genoprette en gunstig bevaringsstatus for en af naturtyperne i bilag I eller for en af arterne i bilag II, og som også kan bidrage væsentligt til at sikre sammenhængen i Natura 2000, jf. art. 3, og/eller som bidrager væsentligt til at opretholde den biologiske diversitet i det eller de pågældende biogeografiske område(r). For så vidt angår dyrearter, der kræver et stort område, svarer lokaliteterne af fællesskabsbetydning til de steder inden for den pågældende arts naturlige udbredelsesområde, der frembyder de fysiske eller biologiske elementer, der er afgørende for artens liv og reproduktion".</t>
        </is>
      </c>
      <c r="R257" s="2" t="inlineStr">
        <is>
          <t>Gebiet von gemeinschaftlicher Bedeutung|
Gebiet von gemeinschaftlichem Interesse</t>
        </is>
      </c>
      <c r="S257" s="2" t="inlineStr">
        <is>
          <t>3|
3</t>
        </is>
      </c>
      <c r="T257" s="2" t="inlineStr">
        <is>
          <t xml:space="preserve">|
</t>
        </is>
      </c>
      <c r="U257" t="inlineStr">
        <is>
          <t>Gebiet, das in der biogeographischen Region, zu der es gehört, in signifikantem Maße dazu beiträgt, einen natürlichen Lebensraumtyp in einem günstigen Erhaltungszustand zu bewahren oder einen solchen wiederherzustellen und das zur biologischen Vielfalt in dieser Region beiträgt</t>
        </is>
      </c>
      <c r="V257" s="2" t="inlineStr">
        <is>
          <t>τόπος κοινοτικής σημασίας|
ΤΚΣ</t>
        </is>
      </c>
      <c r="W257" s="2" t="inlineStr">
        <is>
          <t>4|
3</t>
        </is>
      </c>
      <c r="X257" s="2" t="inlineStr">
        <is>
          <t xml:space="preserve">preferred|
</t>
        </is>
      </c>
      <c r="Y257" t="inlineStr">
        <is>
          <t>τόπος ο οποίος, στη βιογεωγραφική περιοχή ή στις βιογεωγραφικές περιοχές στις οποίες ανήκει, συνεισφέρει σημαντικά στη διατήρηση ή την αποκατάσταση ενός τύπου φυσικού οικοτόπου του παραρτήματος I ή ενός είδους του παραρτήματος II, σε ικανοποιητική κατάσταση διατήρησης και ο οποίος μπορεί επί πλέον να συνεισφέρει σημαντικά στη συνοχή της «Φύσης 2000» (Natura 2000) που αναφέρεται στο άρθρο 3 ή/και να συνεισφέρει σημαντικά στη συντήρηση της βιολογικής πολλαπλότητας στις συγκεκριμένες βιογεωγραφικές περιοχές</t>
        </is>
      </c>
      <c r="Z257" s="2" t="inlineStr">
        <is>
          <t>site of Community importance|
site of Community interest|
SCI</t>
        </is>
      </c>
      <c r="AA257" s="2" t="inlineStr">
        <is>
          <t>3|
1|
3</t>
        </is>
      </c>
      <c r="AB257" s="2" t="inlineStr">
        <is>
          <t xml:space="preserve">|
|
</t>
        </is>
      </c>
      <c r="AC257" t="inlineStr">
        <is>
          <t>A site which, in the biogeographical region or regions to which it belongs, contributes significantly to the maintenance or restoration at a favourable conservation status of a natural habitat type in Annex I or of a species in Annex II and may also contribute significantly to the coherence of Natura 2000 referred to in Article 3, and/or contributes significantly to the maintenance of biological diversity within the biogeographic region or regions concerned. For animal species ranging over wide areas, sites of Community importance shall correspond to the places within the natural range of such species which present the physical or biological factors essential to their life and reproduction</t>
        </is>
      </c>
      <c r="AD257" s="2" t="inlineStr">
        <is>
          <t>lugar de importancia comunitaria|
LIC</t>
        </is>
      </c>
      <c r="AE257" s="2" t="inlineStr">
        <is>
          <t>4|
4</t>
        </is>
      </c>
      <c r="AF257" s="2" t="inlineStr">
        <is>
          <t xml:space="preserve">|
</t>
        </is>
      </c>
      <c r="AG257" t="inlineStr">
        <is>
          <t>A los efectos de la Directiva "Hábitats", lugar que, en la región o regiones biogeográficas a las que pertenece, contribuya de forma apreciable a mantener o restablecer un tipo de hábitat natural de los que se citan en el Anexo I o una especie de las que se enumeran en el Anexo II en un estado de conservación favorable y que pueda de esta forma contribuir de modo apreciable a la coherencia de Natura 2000 tal como se contempla en el artículo 3, o contribuya de forma apreciable al mantenimiento de la diversidad biológica en la región o regiones biogeográficas de que se trate.&lt;br&gt;Para las especies animales que ocupan territorios extensos, los lugares de importancia comunitaria corresponderán a las ubicaciones concretas dentro de la zona de reparto natural de dichas especies que presenten los elementos físicos o biológicos esenciales para su vida y su reproducción.</t>
        </is>
      </c>
      <c r="AH257" s="2" t="inlineStr">
        <is>
          <t>ühenduse tähtsusega ala</t>
        </is>
      </c>
      <c r="AI257" s="2" t="inlineStr">
        <is>
          <t>2</t>
        </is>
      </c>
      <c r="AJ257" s="2" t="inlineStr">
        <is>
          <t/>
        </is>
      </c>
      <c r="AK257" t="inlineStr">
        <is>
          <t>ala, mis annab olulise panuse I lisa loodusliku elupaigatüübi või II lisa liigi soodsa kaitsestaatuse säilimisele või taastamisele selles biogeograafilises piirkonnas või nendes biogeograafilistes piirkondades, kuhu see alal kuulub, ning võib oluliselt kaasa aidata ka artiklis 3 nimetatud Natura 2000 sidususele ning/või aitab oluliselt kaasa asjaomase biogeograafilise piirkonna või asjaomaste biogeograafiliste piirkondade bioloogilise mitmekesisuse säilitamisele.</t>
        </is>
      </c>
      <c r="AL257" s="2" t="inlineStr">
        <is>
          <t>yhteisön tärkeänä pitämä alue|
SCI-alue</t>
        </is>
      </c>
      <c r="AM257" s="2" t="inlineStr">
        <is>
          <t>2|
3</t>
        </is>
      </c>
      <c r="AN257" s="2" t="inlineStr">
        <is>
          <t xml:space="preserve">|
</t>
        </is>
      </c>
      <c r="AO257" t="inlineStr">
        <is>
          <t>luontodirektiivin velvoitteiden perusteella Natura 2000 -verkostoon valittu alue</t>
        </is>
      </c>
      <c r="AP257" s="2" t="inlineStr">
        <is>
          <t>site d'importance communautaire|
SIC|
site d'intérêt communautaire</t>
        </is>
      </c>
      <c r="AQ257" s="2" t="inlineStr">
        <is>
          <t>3|
3|
2</t>
        </is>
      </c>
      <c r="AR257" s="2" t="inlineStr">
        <is>
          <t xml:space="preserve">|
|
</t>
        </is>
      </c>
      <c r="AS257" t="inlineStr">
        <is>
          <t>site qui, dans la ou les régions biogéographiques auxquelles il appartient, contribue de manière significative à maintenir ou à rétablir un type d'habitat naturel de l'annexe I ou une espèce de l'annexe II dans un état de conservation favorable et peut aussi contribuer de manière significative à la cohérence de «Natura 2000» visé à l'article 3, et/ou contribue de manière significative au maintien de la diversité biologique dans la ou les régions biogéographiques concernées</t>
        </is>
      </c>
      <c r="AT257" s="2" t="inlineStr">
        <is>
          <t>ceantar a bhfuil tábhacht Chomhphobail leis</t>
        </is>
      </c>
      <c r="AU257" s="2" t="inlineStr">
        <is>
          <t>3</t>
        </is>
      </c>
      <c r="AV257" s="2" t="inlineStr">
        <is>
          <t/>
        </is>
      </c>
      <c r="AW257" t="inlineStr">
        <is>
          <t/>
        </is>
      </c>
      <c r="AX257" t="inlineStr">
        <is>
          <t/>
        </is>
      </c>
      <c r="AY257" t="inlineStr">
        <is>
          <t/>
        </is>
      </c>
      <c r="AZ257" t="inlineStr">
        <is>
          <t/>
        </is>
      </c>
      <c r="BA257" t="inlineStr">
        <is>
          <t/>
        </is>
      </c>
      <c r="BB257" s="2" t="inlineStr">
        <is>
          <t>közösségi jelentőségű természeti terület</t>
        </is>
      </c>
      <c r="BC257" s="2" t="inlineStr">
        <is>
          <t>3</t>
        </is>
      </c>
      <c r="BD257" s="2" t="inlineStr">
        <is>
          <t/>
        </is>
      </c>
      <c r="BE257" t="inlineStr">
        <is>
          <t>olyan természeti terület, amely az azt magában foglaló bioföldrajzi régión vagy régiókon belül jelentős mértékben hozzájárul néhány természetes élőhely vagy faj kedvező védettségi állapotának fenntartásához, illetve helyreállításához, csakúgy, mint a Natura 2000 egységességéhez, és/vagy a biológiai sokféleség fenntartásához az érintett bioföldrajzi régión vagy régiókon belül</t>
        </is>
      </c>
      <c r="BF257" s="2" t="inlineStr">
        <is>
          <t>sito di importanza comunitaria|
SIC|
sito di interesse comunitario</t>
        </is>
      </c>
      <c r="BG257" s="2" t="inlineStr">
        <is>
          <t>3|
3|
3</t>
        </is>
      </c>
      <c r="BH257" s="2" t="inlineStr">
        <is>
          <t xml:space="preserve">|
|
</t>
        </is>
      </c>
      <c r="BI257" t="inlineStr">
        <is>
          <t>sito che, nella o nelle regioni biogeografiche cui appartiene, contribuisce in modo significativo a mantenere o a ripristinare un tipo di habitat naturale o una specie in uno stato di conservazione soddisfacente e/o che contribuisce in modo significativo al mantenimento della diversità biologica nella regione biogeografica o nelle regioni biogeografiche in questione</t>
        </is>
      </c>
      <c r="BJ257" s="2" t="inlineStr">
        <is>
          <t>Bendrijos svarbos teritorija</t>
        </is>
      </c>
      <c r="BK257" s="2" t="inlineStr">
        <is>
          <t>3</t>
        </is>
      </c>
      <c r="BL257" s="2" t="inlineStr">
        <is>
          <t/>
        </is>
      </c>
      <c r="BM257" t="inlineStr">
        <is>
          <t>teritorija, kuri biogeografiniame regione ar regionuose, kuriems ji priklauso, yra svarbi tuo, kad padeda išlaikyti ar atstatyti [I priede nurodyto] natūralių buveinių tipo ar [į II priedą įrašytos] rūšies gerą apsaugos būklę, bei taip pat gali būti svarbi [3 straipsnyje nurodyto] Natura 2000 tinklo vientisumui ir (arba) yra svarbi palaikant biologinę įvairovę atitinkamame biogeografiniame regione ar regionuose</t>
        </is>
      </c>
      <c r="BN257" s="2" t="inlineStr">
        <is>
          <t>Kopienā nozīmīga teritorija</t>
        </is>
      </c>
      <c r="BO257" s="2" t="inlineStr">
        <is>
          <t>3</t>
        </is>
      </c>
      <c r="BP257" s="2" t="inlineStr">
        <is>
          <t/>
        </is>
      </c>
      <c r="BQ257" t="inlineStr">
        <is>
          <t>Kopienā nozīmīga teritorija ir teritorija, kas attiecīgajā bioģeogrāfiskajā rajonā vai rajonos būtiski sekmē I pielikumā minēta dabiskas dzīvotnes veida vai II pielikumā minētu sugu labvēlīga aizsardzības statusa saglabāšanu vai atjaunošanu un var arī būtiski veicināt 3. pantā minētā Natura 2000 tīkla vienotību, un/vai būtiski sekmē bioloģiskās daudzveidības saglabāšanu attiecīgajā bioģeogrāfiskajā rajonā vai rajonos</t>
        </is>
      </c>
      <c r="BR257" s="2" t="inlineStr">
        <is>
          <t>sit ta’ importanza Komunitarja|
SIK</t>
        </is>
      </c>
      <c r="BS257" s="2" t="inlineStr">
        <is>
          <t>3|
3</t>
        </is>
      </c>
      <c r="BT257" s="2" t="inlineStr">
        <is>
          <t xml:space="preserve">|
</t>
        </is>
      </c>
      <c r="BU257" t="inlineStr">
        <is>
          <t>Sit li, fir-reġjun bioġeografiku jew reġjuni bioġeografiċi li jinsab fih, jgħin b’ mod sinifikanti fil-manteniment jew fir-ripristinar fi stat ta’ konservazzjoni favorevoli ta’ tip ta’ ħabitat naturali [...] u jista’ wkoll jgħin b’mod sinifikanti [...] fil-ħarsien tad-diversità bijoloġika fi ħdan ir-reġjun bioġeografiku jew reġjuni bioġeografiċi kkonċernati.</t>
        </is>
      </c>
      <c r="BV257" s="2" t="inlineStr">
        <is>
          <t>gebied van communautair belang</t>
        </is>
      </c>
      <c r="BW257" s="2" t="inlineStr">
        <is>
          <t>3</t>
        </is>
      </c>
      <c r="BX257" s="2" t="inlineStr">
        <is>
          <t/>
        </is>
      </c>
      <c r="BY257" t="inlineStr">
        <is>
          <t>"een gebied dat er in de biogeografische regio of regio's waartoe het behoort, significant toe bijdraagt een type natuurlijke habitat van bijlage I [bij Richtlijn 92/43/EEG] of een soort van bijlage II in een gunstige staat van instandhouding te behouden of te herstellen en ook significant kan bijdragen tot de coherentie van het in artikel 3 bedoelde Natura 2000-netwerk, en/of significant bijdraagt tot de instandhouding van de biologische diversiteit in de betrokken biogeografische regio of regio's"</t>
        </is>
      </c>
      <c r="BZ257" s="2" t="inlineStr">
        <is>
          <t>teren mający znaczenie dla Wspólnoty</t>
        </is>
      </c>
      <c r="CA257" s="2" t="inlineStr">
        <is>
          <t>3</t>
        </is>
      </c>
      <c r="CB257" s="2" t="inlineStr">
        <is>
          <t/>
        </is>
      </c>
      <c r="CC257" t="inlineStr">
        <is>
          <t>oznacza teren, który w regionie lub regionach biogeograficznych, do których należy, w znaczący sposób przyczynia się do zachowania lub odtworzenia typu siedliska przyrodniczego we właściwym stanie ochrony, a także może się znacząco przyczynić do spójności sieci Natura 2000 lub przyczynia się znacząco do zachowania różnorodności biologicznej w obrębie danego regionu lub regionów biogeograficznych</t>
        </is>
      </c>
      <c r="CD257" s="2" t="inlineStr">
        <is>
          <t>sítio de importância comunitária|
SIC|
enclave de interesse comunitário</t>
        </is>
      </c>
      <c r="CE257" s="2" t="inlineStr">
        <is>
          <t>3|
3|
3</t>
        </is>
      </c>
      <c r="CF257" s="2" t="inlineStr">
        <is>
          <t xml:space="preserve">|
|
</t>
        </is>
      </c>
      <c r="CG257" t="inlineStr">
        <is>
          <t>sítio que, na ou nas regiões biogeográficas a que pertence, contribua de forma significativa para manter ou restabelecer um tipo de habitat natural do anexo I ou uma espécie do anexo II, num estado de conservação favorável e possa também contribuir de forma significativa para a coerência da rede Natura 2000 referida no artigo 3º e/ou contribua de forma significativa para manter a diversidade biológica na região ou regiões biogeográficas envolvidas</t>
        </is>
      </c>
      <c r="CH257" s="2" t="inlineStr">
        <is>
          <t>sit de importanță comunitară|
SIC</t>
        </is>
      </c>
      <c r="CI257" s="2" t="inlineStr">
        <is>
          <t>3|
3</t>
        </is>
      </c>
      <c r="CJ257" s="2" t="inlineStr">
        <is>
          <t xml:space="preserve">|
</t>
        </is>
      </c>
      <c r="CK257" t="inlineStr">
        <is>
          <t>un sit care, în cadrul regiunii sau regiunilor biogeografice cărora le aparține, contribuie în mod semnificativ la menținerea sau readucerea unui habitat din anexa I sau a unei specii din anexa II la un stadiu corespunzător de conservare și, în același timp, la coerența sistemului Natura 2000 menționat la articolul 3, precum și/sau la menținerea diversității biologice a regiunii sau regiunilor biogeografice respective.&lt;br&gt;Pentru speciile de faună cu arii mari de extindere, siturile de importanță comunitară corespund acelor teritorii din aria de extindere a respectivelor specii care prezintă elementele fizice sau biologice esențiale pentru viața și reproducerea lor.</t>
        </is>
      </c>
      <c r="CL257" s="2" t="inlineStr">
        <is>
          <t>lokalita s európskym významom</t>
        </is>
      </c>
      <c r="CM257" s="2" t="inlineStr">
        <is>
          <t>3</t>
        </is>
      </c>
      <c r="CN257" s="2" t="inlineStr">
        <is>
          <t/>
        </is>
      </c>
      <c r="CO257" t="inlineStr">
        <is>
          <t>lokalita, ktorá v biogeografickom regióne alebo regiónoch, ku ktorým patrí, prispieva výrazne k udržiavaniu alebo obnoveniu priaznivého stavu ochrany typu prirodzeného biotopu uvedeného v prílohe I alebo druhov uvedených v prílohe II a môže tiež značne prispieť ku koherencii ekologickej sústavy Natura 2000, uvedenej v článku 3, a/alebo významne prispieva k zachovaniu biologickej rôznorodosti v rámci príslušného biogeografického regiónu alebo regiónov</t>
        </is>
      </c>
      <c r="CP257" s="2" t="inlineStr">
        <is>
          <t>območje, pomembno za Skupnost|
SCI</t>
        </is>
      </c>
      <c r="CQ257" s="2" t="inlineStr">
        <is>
          <t>4|
2</t>
        </is>
      </c>
      <c r="CR257" s="2" t="inlineStr">
        <is>
          <t xml:space="preserve">|
</t>
        </is>
      </c>
      <c r="CS257" t="inlineStr">
        <is>
          <t>območje, ki v biogeografski regiji ali regijah pomembno prispeva k ohranitvi ali obnovitvi ugodnega stanja ohranjenosti naravnega habitatnega tipa iz Priloge I ali vrste iz Priloge II in lahko tudi pomembno prispeva k usklajenosti Nature 2000 iz člena 3 in/ali pomembno prispeva k ohranjanju biološke raznovrstnosti v tej biogeografski regiji ali regijah. Pri živalskih vrstah z velikim območjem razširjenosti ustrezajo območjem, pomembnim za Skupnost, tisti prostori na naravnem območju razširjenosti te vrste, ki imajo fizične ali biološke dejavnike, bistvene za njihovo življenje in razmnoževanje.</t>
        </is>
      </c>
      <c r="CT257" s="2" t="inlineStr">
        <is>
          <t>område av gemenskapsintresse</t>
        </is>
      </c>
      <c r="CU257" s="2" t="inlineStr">
        <is>
          <t>3</t>
        </is>
      </c>
      <c r="CV257" s="2" t="inlineStr">
        <is>
          <t/>
        </is>
      </c>
      <c r="CW257" t="inlineStr">
        <is>
          <t/>
        </is>
      </c>
    </row>
    <row r="258">
      <c r="A258" s="1" t="str">
        <f>HYPERLINK("https://iate.europa.eu/entry/result/922276/all", "922276")</f>
        <v>922276</v>
      </c>
      <c r="B258" t="inlineStr">
        <is>
          <t>ENVIRONMENT</t>
        </is>
      </c>
      <c r="C258" t="inlineStr">
        <is>
          <t>ENVIRONMENT</t>
        </is>
      </c>
      <c r="D258" t="inlineStr">
        <is>
          <t>yes</t>
        </is>
      </c>
      <c r="E258" t="inlineStr">
        <is>
          <t/>
        </is>
      </c>
      <c r="F258" t="inlineStr">
        <is>
          <t/>
        </is>
      </c>
      <c r="G258" t="inlineStr">
        <is>
          <t/>
        </is>
      </c>
      <c r="H258" t="inlineStr">
        <is>
          <t/>
        </is>
      </c>
      <c r="I258" t="inlineStr">
        <is>
          <t/>
        </is>
      </c>
      <c r="J258" t="inlineStr">
        <is>
          <t/>
        </is>
      </c>
      <c r="K258" t="inlineStr">
        <is>
          <t/>
        </is>
      </c>
      <c r="L258" t="inlineStr">
        <is>
          <t/>
        </is>
      </c>
      <c r="M258" t="inlineStr">
        <is>
          <t/>
        </is>
      </c>
      <c r="N258" s="2" t="inlineStr">
        <is>
          <t>tørre områder</t>
        </is>
      </c>
      <c r="O258" s="2" t="inlineStr">
        <is>
          <t>4</t>
        </is>
      </c>
      <c r="P258" s="2" t="inlineStr">
        <is>
          <t/>
        </is>
      </c>
      <c r="Q258" t="inlineStr">
        <is>
          <t>"Drylands: A general term for semiarid and desert lands." (Illustrated Glossary of Geologic Terms) "Drylands: Areas characterized by aridity or a lack of moisture in average climatic conditions. Drylands are classified as hyperarid, arid, semi-arid or dry subhumid. The world's drylands total 41% of the total global land area (6.15 billion hectares). Of this total, 5.15 billion hectares are being used agriculturally. More than two-thirds (3.56 billion hectares) of the agriculturally used drylands are considered to be at least mildly degraded." (Desertification: a backgrounder for journalists)</t>
        </is>
      </c>
      <c r="R258" t="inlineStr">
        <is>
          <t/>
        </is>
      </c>
      <c r="S258" t="inlineStr">
        <is>
          <t/>
        </is>
      </c>
      <c r="T258" t="inlineStr">
        <is>
          <t/>
        </is>
      </c>
      <c r="U258" t="inlineStr">
        <is>
          <t/>
        </is>
      </c>
      <c r="V258" s="2" t="inlineStr">
        <is>
          <t>ξερή έκταση</t>
        </is>
      </c>
      <c r="W258" s="2" t="inlineStr">
        <is>
          <t>3</t>
        </is>
      </c>
      <c r="X258" s="2" t="inlineStr">
        <is>
          <t/>
        </is>
      </c>
      <c r="Y258" t="inlineStr">
        <is>
          <t/>
        </is>
      </c>
      <c r="Z258" s="2" t="inlineStr">
        <is>
          <t>drylands</t>
        </is>
      </c>
      <c r="AA258" s="2" t="inlineStr">
        <is>
          <t>3</t>
        </is>
      </c>
      <c r="AB258" s="2" t="inlineStr">
        <is>
          <t/>
        </is>
      </c>
      <c r="AC258" t="inlineStr">
        <is>
          <t>zones where precipitation is balanced by evaporation from surfaces and by transpiration by plants</t>
        </is>
      </c>
      <c r="AD258" s="2" t="inlineStr">
        <is>
          <t>tierras secas</t>
        </is>
      </c>
      <c r="AE258" s="2" t="inlineStr">
        <is>
          <t>3</t>
        </is>
      </c>
      <c r="AF258" s="2" t="inlineStr">
        <is>
          <t/>
        </is>
      </c>
      <c r="AG258" t="inlineStr">
        <is>
          <t>Categoría de tierras que abarca desde las hiperáridas hasta las subhúmedas.</t>
        </is>
      </c>
      <c r="AH258" t="inlineStr">
        <is>
          <t/>
        </is>
      </c>
      <c r="AI258" t="inlineStr">
        <is>
          <t/>
        </is>
      </c>
      <c r="AJ258" t="inlineStr">
        <is>
          <t/>
        </is>
      </c>
      <c r="AK258" t="inlineStr">
        <is>
          <t/>
        </is>
      </c>
      <c r="AL258" s="2" t="inlineStr">
        <is>
          <t>kuivat alueet</t>
        </is>
      </c>
      <c r="AM258" s="2" t="inlineStr">
        <is>
          <t>3</t>
        </is>
      </c>
      <c r="AN258" s="2" t="inlineStr">
        <is>
          <t/>
        </is>
      </c>
      <c r="AO258" t="inlineStr">
        <is>
          <t/>
        </is>
      </c>
      <c r="AP258" s="2" t="inlineStr">
        <is>
          <t>terres sèches</t>
        </is>
      </c>
      <c r="AQ258" s="2" t="inlineStr">
        <is>
          <t>1</t>
        </is>
      </c>
      <c r="AR258" s="2" t="inlineStr">
        <is>
          <t/>
        </is>
      </c>
      <c r="AS258" t="inlineStr">
        <is>
          <t/>
        </is>
      </c>
      <c r="AT258" s="2" t="inlineStr">
        <is>
          <t>tailte tirime</t>
        </is>
      </c>
      <c r="AU258" s="2" t="inlineStr">
        <is>
          <t>3</t>
        </is>
      </c>
      <c r="AV258" s="2" t="inlineStr">
        <is>
          <t/>
        </is>
      </c>
      <c r="AW258" t="inlineStr">
        <is>
          <t/>
        </is>
      </c>
      <c r="AX258" t="inlineStr">
        <is>
          <t/>
        </is>
      </c>
      <c r="AY258" t="inlineStr">
        <is>
          <t/>
        </is>
      </c>
      <c r="AZ258" t="inlineStr">
        <is>
          <t/>
        </is>
      </c>
      <c r="BA258" t="inlineStr">
        <is>
          <t/>
        </is>
      </c>
      <c r="BB258" t="inlineStr">
        <is>
          <t/>
        </is>
      </c>
      <c r="BC258" t="inlineStr">
        <is>
          <t/>
        </is>
      </c>
      <c r="BD258" t="inlineStr">
        <is>
          <t/>
        </is>
      </c>
      <c r="BE258" t="inlineStr">
        <is>
          <t/>
        </is>
      </c>
      <c r="BF258" t="inlineStr">
        <is>
          <t/>
        </is>
      </c>
      <c r="BG258" t="inlineStr">
        <is>
          <t/>
        </is>
      </c>
      <c r="BH258" t="inlineStr">
        <is>
          <t/>
        </is>
      </c>
      <c r="BI258" t="inlineStr">
        <is>
          <t/>
        </is>
      </c>
      <c r="BJ258" s="2" t="inlineStr">
        <is>
          <t>sausringa žemė</t>
        </is>
      </c>
      <c r="BK258" s="2" t="inlineStr">
        <is>
          <t>3</t>
        </is>
      </c>
      <c r="BL258" s="2" t="inlineStr">
        <is>
          <t/>
        </is>
      </c>
      <c r="BM258" t="inlineStr">
        <is>
          <t/>
        </is>
      </c>
      <c r="BN258" s="2" t="inlineStr">
        <is>
          <t>sausāji</t>
        </is>
      </c>
      <c r="BO258" s="2" t="inlineStr">
        <is>
          <t>2</t>
        </is>
      </c>
      <c r="BP258" s="2" t="inlineStr">
        <is>
          <t/>
        </is>
      </c>
      <c r="BQ258" t="inlineStr">
        <is>
          <t/>
        </is>
      </c>
      <c r="BR258" s="2" t="inlineStr">
        <is>
          <t>artijiet niexfa</t>
        </is>
      </c>
      <c r="BS258" s="2" t="inlineStr">
        <is>
          <t>3</t>
        </is>
      </c>
      <c r="BT258" s="2" t="inlineStr">
        <is>
          <t/>
        </is>
      </c>
      <c r="BU258" t="inlineStr">
        <is>
          <t>żoni fejn il-preċipitazzjoni hija bbilanċjata mill-evaporazzjoni mill-uċuħ u mit-traspirazzjoni mill-pjanti</t>
        </is>
      </c>
      <c r="BV258" t="inlineStr">
        <is>
          <t/>
        </is>
      </c>
      <c r="BW258" t="inlineStr">
        <is>
          <t/>
        </is>
      </c>
      <c r="BX258" t="inlineStr">
        <is>
          <t/>
        </is>
      </c>
      <c r="BY258" t="inlineStr">
        <is>
          <t/>
        </is>
      </c>
      <c r="BZ258" s="2" t="inlineStr">
        <is>
          <t>obszary suche</t>
        </is>
      </c>
      <c r="CA258" s="2" t="inlineStr">
        <is>
          <t>3</t>
        </is>
      </c>
      <c r="CB258" s="2" t="inlineStr">
        <is>
          <t/>
        </is>
      </c>
      <c r="CC258" t="inlineStr">
        <is>
          <t>regiony, gdzie średnie roczne opady deszczu nie przekraczają 250 mm</t>
        </is>
      </c>
      <c r="CD258" s="2" t="inlineStr">
        <is>
          <t>terras secas</t>
        </is>
      </c>
      <c r="CE258" s="2" t="inlineStr">
        <is>
          <t>3</t>
        </is>
      </c>
      <c r="CF258" s="2" t="inlineStr">
        <is>
          <t/>
        </is>
      </c>
      <c r="CG258" t="inlineStr">
        <is>
          <t/>
        </is>
      </c>
      <c r="CH258" s="2" t="inlineStr">
        <is>
          <t>zonă aridă</t>
        </is>
      </c>
      <c r="CI258" s="2" t="inlineStr">
        <is>
          <t>3</t>
        </is>
      </c>
      <c r="CJ258" s="2" t="inlineStr">
        <is>
          <t/>
        </is>
      </c>
      <c r="CK258" t="inlineStr">
        <is>
          <t/>
        </is>
      </c>
      <c r="CL258" t="inlineStr">
        <is>
          <t/>
        </is>
      </c>
      <c r="CM258" t="inlineStr">
        <is>
          <t/>
        </is>
      </c>
      <c r="CN258" t="inlineStr">
        <is>
          <t/>
        </is>
      </c>
      <c r="CO258" t="inlineStr">
        <is>
          <t/>
        </is>
      </c>
      <c r="CP258" s="2" t="inlineStr">
        <is>
          <t>sušno območje</t>
        </is>
      </c>
      <c r="CQ258" s="2" t="inlineStr">
        <is>
          <t>3</t>
        </is>
      </c>
      <c r="CR258" s="2" t="inlineStr">
        <is>
          <t/>
        </is>
      </c>
      <c r="CS258" t="inlineStr">
        <is>
          <t/>
        </is>
      </c>
      <c r="CT258" s="2" t="inlineStr">
        <is>
          <t>torrt område</t>
        </is>
      </c>
      <c r="CU258" s="2" t="inlineStr">
        <is>
          <t>3</t>
        </is>
      </c>
      <c r="CV258" s="2" t="inlineStr">
        <is>
          <t/>
        </is>
      </c>
      <c r="CW258" t="inlineStr">
        <is>
          <t/>
        </is>
      </c>
    </row>
    <row r="259">
      <c r="A259" s="1" t="str">
        <f>HYPERLINK("https://iate.europa.eu/entry/result/3628304/all", "3628304")</f>
        <v>3628304</v>
      </c>
      <c r="B259" t="inlineStr">
        <is>
          <t>PRODUCTION, TECHNOLOGY AND RESEARCH;ENVIRONMENT</t>
        </is>
      </c>
      <c r="C259" t="inlineStr">
        <is>
          <t>PRODUCTION, TECHNOLOGY AND RESEARCH|research and intellectual property|research;ENVIRONMENT|natural environment|physical environment|biosphere|biodiversity</t>
        </is>
      </c>
      <c r="D259" t="inlineStr">
        <is>
          <t>yes</t>
        </is>
      </c>
      <c r="E259" t="inlineStr">
        <is>
          <t/>
        </is>
      </c>
      <c r="F259" t="inlineStr">
        <is>
          <t/>
        </is>
      </c>
      <c r="G259" t="inlineStr">
        <is>
          <t/>
        </is>
      </c>
      <c r="H259" t="inlineStr">
        <is>
          <t/>
        </is>
      </c>
      <c r="I259" t="inlineStr">
        <is>
          <t/>
        </is>
      </c>
      <c r="J259" t="inlineStr">
        <is>
          <t/>
        </is>
      </c>
      <c r="K259" t="inlineStr">
        <is>
          <t/>
        </is>
      </c>
      <c r="L259" t="inlineStr">
        <is>
          <t/>
        </is>
      </c>
      <c r="M259" t="inlineStr">
        <is>
          <t/>
        </is>
      </c>
      <c r="N259" t="inlineStr">
        <is>
          <t/>
        </is>
      </c>
      <c r="O259" t="inlineStr">
        <is>
          <t/>
        </is>
      </c>
      <c r="P259" t="inlineStr">
        <is>
          <t/>
        </is>
      </c>
      <c r="Q259" t="inlineStr">
        <is>
          <t/>
        </is>
      </c>
      <c r="R259" t="inlineStr">
        <is>
          <t/>
        </is>
      </c>
      <c r="S259" t="inlineStr">
        <is>
          <t/>
        </is>
      </c>
      <c r="T259" t="inlineStr">
        <is>
          <t/>
        </is>
      </c>
      <c r="U259" t="inlineStr">
        <is>
          <t/>
        </is>
      </c>
      <c r="V259" t="inlineStr">
        <is>
          <t/>
        </is>
      </c>
      <c r="W259" t="inlineStr">
        <is>
          <t/>
        </is>
      </c>
      <c r="X259" t="inlineStr">
        <is>
          <t/>
        </is>
      </c>
      <c r="Y259" t="inlineStr">
        <is>
          <t/>
        </is>
      </c>
      <c r="Z259" s="2" t="inlineStr">
        <is>
          <t>MIRRI-ERIC|
Microbial Resource Research Infrastructure – European Research Infrastructure Consortium</t>
        </is>
      </c>
      <c r="AA259" s="2" t="inlineStr">
        <is>
          <t>3|
3</t>
        </is>
      </c>
      <c r="AB259" s="2" t="inlineStr">
        <is>
          <t xml:space="preserve">|
</t>
        </is>
      </c>
      <c r="AC259" t="inlineStr">
        <is>
          <t>&lt;div&gt;single legal umbrella supported by interested European member states able to bring together partner microbial biological resource centres &lt;br&gt;&lt;/div&gt;</t>
        </is>
      </c>
      <c r="AD259" t="inlineStr">
        <is>
          <t/>
        </is>
      </c>
      <c r="AE259" t="inlineStr">
        <is>
          <t/>
        </is>
      </c>
      <c r="AF259" t="inlineStr">
        <is>
          <t/>
        </is>
      </c>
      <c r="AG259" t="inlineStr">
        <is>
          <t/>
        </is>
      </c>
      <c r="AH259" t="inlineStr">
        <is>
          <t/>
        </is>
      </c>
      <c r="AI259" t="inlineStr">
        <is>
          <t/>
        </is>
      </c>
      <c r="AJ259" t="inlineStr">
        <is>
          <t/>
        </is>
      </c>
      <c r="AK259" t="inlineStr">
        <is>
          <t/>
        </is>
      </c>
      <c r="AL259" t="inlineStr">
        <is>
          <t/>
        </is>
      </c>
      <c r="AM259" t="inlineStr">
        <is>
          <t/>
        </is>
      </c>
      <c r="AN259" t="inlineStr">
        <is>
          <t/>
        </is>
      </c>
      <c r="AO259" t="inlineStr">
        <is>
          <t/>
        </is>
      </c>
      <c r="AP259" t="inlineStr">
        <is>
          <t/>
        </is>
      </c>
      <c r="AQ259" t="inlineStr">
        <is>
          <t/>
        </is>
      </c>
      <c r="AR259" t="inlineStr">
        <is>
          <t/>
        </is>
      </c>
      <c r="AS259" t="inlineStr">
        <is>
          <t/>
        </is>
      </c>
      <c r="AT259" t="inlineStr">
        <is>
          <t/>
        </is>
      </c>
      <c r="AU259" t="inlineStr">
        <is>
          <t/>
        </is>
      </c>
      <c r="AV259" t="inlineStr">
        <is>
          <t/>
        </is>
      </c>
      <c r="AW259" t="inlineStr">
        <is>
          <t/>
        </is>
      </c>
      <c r="AX259" t="inlineStr">
        <is>
          <t/>
        </is>
      </c>
      <c r="AY259" t="inlineStr">
        <is>
          <t/>
        </is>
      </c>
      <c r="AZ259" t="inlineStr">
        <is>
          <t/>
        </is>
      </c>
      <c r="BA259" t="inlineStr">
        <is>
          <t/>
        </is>
      </c>
      <c r="BB259" t="inlineStr">
        <is>
          <t/>
        </is>
      </c>
      <c r="BC259" t="inlineStr">
        <is>
          <t/>
        </is>
      </c>
      <c r="BD259" t="inlineStr">
        <is>
          <t/>
        </is>
      </c>
      <c r="BE259" t="inlineStr">
        <is>
          <t/>
        </is>
      </c>
      <c r="BF259" t="inlineStr">
        <is>
          <t/>
        </is>
      </c>
      <c r="BG259" t="inlineStr">
        <is>
          <t/>
        </is>
      </c>
      <c r="BH259" t="inlineStr">
        <is>
          <t/>
        </is>
      </c>
      <c r="BI259" t="inlineStr">
        <is>
          <t/>
        </is>
      </c>
      <c r="BJ259" s="2" t="inlineStr">
        <is>
          <t>Europos mokslinių tyrimų infrastruktūros konsorciumo statusą turinti ​Mikroorganizmų išteklių mokslinių tyrimų infrastruktūra|
MIRRI-ERIC</t>
        </is>
      </c>
      <c r="BK259" s="2" t="inlineStr">
        <is>
          <t>3|
3</t>
        </is>
      </c>
      <c r="BL259" s="2" t="inlineStr">
        <is>
          <t xml:space="preserve">|
</t>
        </is>
      </c>
      <c r="BM259" t="inlineStr">
        <is>
          <t/>
        </is>
      </c>
      <c r="BN259" t="inlineStr">
        <is>
          <t/>
        </is>
      </c>
      <c r="BO259" t="inlineStr">
        <is>
          <t/>
        </is>
      </c>
      <c r="BP259" t="inlineStr">
        <is>
          <t/>
        </is>
      </c>
      <c r="BQ259" t="inlineStr">
        <is>
          <t/>
        </is>
      </c>
      <c r="BR259" t="inlineStr">
        <is>
          <t/>
        </is>
      </c>
      <c r="BS259" t="inlineStr">
        <is>
          <t/>
        </is>
      </c>
      <c r="BT259" t="inlineStr">
        <is>
          <t/>
        </is>
      </c>
      <c r="BU259" t="inlineStr">
        <is>
          <t/>
        </is>
      </c>
      <c r="BV259" t="inlineStr">
        <is>
          <t/>
        </is>
      </c>
      <c r="BW259" t="inlineStr">
        <is>
          <t/>
        </is>
      </c>
      <c r="BX259" t="inlineStr">
        <is>
          <t/>
        </is>
      </c>
      <c r="BY259" t="inlineStr">
        <is>
          <t/>
        </is>
      </c>
      <c r="BZ259" s="2" t="inlineStr">
        <is>
          <t>MIRRI-ERIC|
infrastruktura badawcza w zakresie zasobów mikrobiologicznych – konsorcjum na rzecz europejskiej infrastruktury badawczej</t>
        </is>
      </c>
      <c r="CA259" s="2" t="inlineStr">
        <is>
          <t>3|
3</t>
        </is>
      </c>
      <c r="CB259" s="2" t="inlineStr">
        <is>
          <t xml:space="preserve">|
</t>
        </is>
      </c>
      <c r="CC259" t="inlineStr">
        <is>
          <t>infrastruktura badawcza świadcząca usługi na rzecz użytkowników z sektora nauk biologicznych i bioprzemysłu poprzez zapewnianie im dostępu do szerokiego asortymentu wysokiej jakości zasobów i danych biologicznych w sposób zgodny z prawem</t>
        </is>
      </c>
      <c r="CD259" t="inlineStr">
        <is>
          <t/>
        </is>
      </c>
      <c r="CE259" t="inlineStr">
        <is>
          <t/>
        </is>
      </c>
      <c r="CF259" t="inlineStr">
        <is>
          <t/>
        </is>
      </c>
      <c r="CG259" t="inlineStr">
        <is>
          <t/>
        </is>
      </c>
      <c r="CH259" t="inlineStr">
        <is>
          <t/>
        </is>
      </c>
      <c r="CI259" t="inlineStr">
        <is>
          <t/>
        </is>
      </c>
      <c r="CJ259" t="inlineStr">
        <is>
          <t/>
        </is>
      </c>
      <c r="CK259" t="inlineStr">
        <is>
          <t/>
        </is>
      </c>
      <c r="CL259" t="inlineStr">
        <is>
          <t/>
        </is>
      </c>
      <c r="CM259" t="inlineStr">
        <is>
          <t/>
        </is>
      </c>
      <c r="CN259" t="inlineStr">
        <is>
          <t/>
        </is>
      </c>
      <c r="CO259" t="inlineStr">
        <is>
          <t/>
        </is>
      </c>
      <c r="CP259" t="inlineStr">
        <is>
          <t/>
        </is>
      </c>
      <c r="CQ259" t="inlineStr">
        <is>
          <t/>
        </is>
      </c>
      <c r="CR259" t="inlineStr">
        <is>
          <t/>
        </is>
      </c>
      <c r="CS259" t="inlineStr">
        <is>
          <t/>
        </is>
      </c>
      <c r="CT259" t="inlineStr">
        <is>
          <t/>
        </is>
      </c>
      <c r="CU259" t="inlineStr">
        <is>
          <t/>
        </is>
      </c>
      <c r="CV259" t="inlineStr">
        <is>
          <t/>
        </is>
      </c>
      <c r="CW259" t="inlineStr">
        <is>
          <t/>
        </is>
      </c>
    </row>
    <row r="260">
      <c r="A260" s="1" t="str">
        <f>HYPERLINK("https://iate.europa.eu/entry/result/3529241/all", "3529241")</f>
        <v>3529241</v>
      </c>
      <c r="B260" t="inlineStr">
        <is>
          <t>INTERNATIONAL RELATIONS;ENVIRONMENT</t>
        </is>
      </c>
      <c r="C260" t="inlineStr">
        <is>
          <t>INTERNATIONAL RELATIONS|international affairs|international agreement;ENVIRONMENT|environmental policy</t>
        </is>
      </c>
      <c r="D260" t="inlineStr">
        <is>
          <t>yes</t>
        </is>
      </c>
      <c r="E260" t="inlineStr">
        <is>
          <t/>
        </is>
      </c>
      <c r="F260" s="2" t="inlineStr">
        <is>
          <t>Протокол от Нагоя за достъпа до генетични ресурси и справедливата и равноправна подялба на ползите, произтичащи от тяхното използване, към Конвенцията за биологичното разнообразие|
Протокол от Нагоя за достъп до генетични ресурси и справедливо и равноправно разпределение на ползите, произтичащи от тяхното използване, към Конвенцията за биологичното разнообразие|
Протокол от Нагоя</t>
        </is>
      </c>
      <c r="G260" s="2" t="inlineStr">
        <is>
          <t>3|
2|
3</t>
        </is>
      </c>
      <c r="H260" s="2" t="inlineStr">
        <is>
          <t xml:space="preserve">|
|
</t>
        </is>
      </c>
      <c r="I260" t="inlineStr">
        <is>
          <t>протокол към Конвенцията за биологичното разнообразие, който има за цел да гарантира запазването на интересите на страните, притежаващи и предоставящи генетични ресурси и свързани с тях традиционни знания, както и запазването на интересите на коренните и местните общности</t>
        </is>
      </c>
      <c r="J260" s="2" t="inlineStr">
        <is>
          <t>Nagojský protokol o přístupu ke genetickým zdrojům a spravedlivém a rovnocenném sdílení přínosů plynoucích z jejich využívání|
Nagojský protokol|
protokol o přístupu a sdílení přínosů</t>
        </is>
      </c>
      <c r="K260" s="2" t="inlineStr">
        <is>
          <t>3|
3|
3</t>
        </is>
      </c>
      <c r="L260" s="2" t="inlineStr">
        <is>
          <t xml:space="preserve">|
|
</t>
        </is>
      </c>
      <c r="M260" t="inlineStr">
        <is>
          <t>mezinárodní dohoda přijatá konferencí smluvních stran 
&lt;i&gt;Úmluvy o biologické rozmanitosti&lt;/i&gt; [ &lt;a href="/entry/result/858171/all" id="ENTRY_TO_ENTRY_CONVERTER" target="_blank"&gt;IATE:858171&lt;/a&gt; ] v roce 2010 v Nagoji (Japonsko)</t>
        </is>
      </c>
      <c r="N260" s="2" t="inlineStr">
        <is>
          <t>Nagoyaprotokollen om adgang til genetiske ressourcer samt rimelig og retfærdig fordeling af de fordele, der opstår ved udnyttelse af disse ressourcer, til konventionen om den biologiske mangfoldighed</t>
        </is>
      </c>
      <c r="O260" s="2" t="inlineStr">
        <is>
          <t>3</t>
        </is>
      </c>
      <c r="P260" s="2" t="inlineStr">
        <is>
          <t/>
        </is>
      </c>
      <c r="Q260" t="inlineStr">
        <is>
          <t/>
        </is>
      </c>
      <c r="R260" s="2" t="inlineStr">
        <is>
          <t>Protokoll von Nagoya über den Zugang zu genetischen Ressourcen und die ausgewogene und gerechte Aufteilung der sich aus ihrer Nutzung ergebenden Vorteile zum Übereinkommen über die biologische Vielfalt|
Nagoya-ABS-Protokoll|
Nagoya-Protokoll|
ABS-Protokoll</t>
        </is>
      </c>
      <c r="S260" s="2" t="inlineStr">
        <is>
          <t>3|
3|
3|
3</t>
        </is>
      </c>
      <c r="T260" s="2" t="inlineStr">
        <is>
          <t xml:space="preserve">|
|
|
</t>
        </is>
      </c>
      <c r="U260" t="inlineStr">
        <is>
          <t>verbindliches internationales Abkommen zur Regelung des Zugangs zu genetischen Ressourcen und des gerechten Vorteilsausgleichs bei der Nutzung dieser Ressourcen und verbundenem traditionellen Wissen</t>
        </is>
      </c>
      <c r="V260" s="2" t="inlineStr">
        <is>
          <t>Πρωτόκολλο της Ναγκόγια για την πρόσβαση σε γενετικούς πόρους και τον ισόρροπο και δίκαιο καταμερισμό των πλεονεκτημάτων που προκύπτουν από τη χρήση τους|
Πρωτόκολλο της Ναγκόγια</t>
        </is>
      </c>
      <c r="W260" s="2" t="inlineStr">
        <is>
          <t>3|
3</t>
        </is>
      </c>
      <c r="X260" s="2" t="inlineStr">
        <is>
          <t xml:space="preserve">|
</t>
        </is>
      </c>
      <c r="Y260" t="inlineStr">
        <is>
          <t/>
        </is>
      </c>
      <c r="Z260" s="2" t="inlineStr">
        <is>
          <t>Nagoya Protocol on Access to Genetic Resources and the Fair and Equitable Sharing of Benefits Arising from their Utilization to the Convention on Biological Diversity|
Nagoya Protocol|
ABS Protocol|
Protocol on Access and Benefit-Sharing|
Nagoya Protocol on ABS</t>
        </is>
      </c>
      <c r="AA260" s="2" t="inlineStr">
        <is>
          <t>4|
3|
3|
3|
3</t>
        </is>
      </c>
      <c r="AB260" s="2" t="inlineStr">
        <is>
          <t xml:space="preserve">|
|
|
|
</t>
        </is>
      </c>
      <c r="AC260" t="inlineStr">
        <is>
          <t>an international agreement which aims at sharing the benefits arising from the utilisation of genetic resources in a fair and equitable way, including by appropriate access to genetic resources, appropriate transfer of relevant technologies and appropriate funding, thereby contributing to the conservation of biological diversity and the sustainable use of its components</t>
        </is>
      </c>
      <c r="AD260" s="2" t="inlineStr">
        <is>
          <t>Protocolo de Nagoya sobre Acceso a los Recursos Genéticos y Participación Justa y Equitativa en los Beneficios que se Deriven de su Utilización al Convenio sobre la Diversidad Biológica|
Protocolo de Nagoya sobre Acceso a los Recursos Genéticos y Participación Justa y Equitativa en los Beneficios que se Deriven de su Utilización|
Protocolo de Nagoya sobre Acceso y Participación en los Beneficios|
Protocolo de Nagoya</t>
        </is>
      </c>
      <c r="AE260" s="2" t="inlineStr">
        <is>
          <t>3|
3|
3|
3</t>
        </is>
      </c>
      <c r="AF260" s="2" t="inlineStr">
        <is>
          <t xml:space="preserve">|
|
|
</t>
        </is>
      </c>
      <c r="AG260" t="inlineStr">
        <is>
          <t>Protocolo del &lt;a href="https://iate.europa.eu/entry/result/858171/es" target="_blank"&gt;Convenio sobre la Diversidad Biológica&lt;/a&gt; encaminado principalmente a impulsar el tercer objetivo del Convenio, es decir, la participación justa y equitativa en los beneficios que se deriven de la utilización de &lt;a href="https://iate.europa.eu/entry/result/1443508/es" target="_blank"&gt;recursos genéticos&lt;/a&gt;.</t>
        </is>
      </c>
      <c r="AH260" s="2" t="inlineStr">
        <is>
          <t>bioloogilise mitmekesisuse konventsiooni geneetilistele ressurssidele juurdepääsu ja nende kasutamisest saadava tulu õiglase ja erapooletu jaotamise Nagoya protokoll|
Nagoya protokoll</t>
        </is>
      </c>
      <c r="AI260" s="2" t="inlineStr">
        <is>
          <t>3|
3</t>
        </is>
      </c>
      <c r="AJ260" s="2" t="inlineStr">
        <is>
          <t xml:space="preserve">|
</t>
        </is>
      </c>
      <c r="AK260" t="inlineStr">
        <is>
          <t/>
        </is>
      </c>
      <c r="AL260" s="2" t="inlineStr">
        <is>
          <t>biologista monimuotoisuutta koskevaan yleissopimukseen liittyvä geenivarojen saatavuudesta sekä niiden käytöstä saatavien hyötyjen oikeudenmukaisesta ja tasapuolisesta jaosta tehty Nagoyan pöytäkirja|
Nagoyan pöytäkirja geenivarojen saatavuudesta ja niiden käytöstä saatavien hyötyjen oikeudenmukaisesta ja tasapuolisesta jaosta|
Nagoyan pöytäkirja|
ABS-pöytäkirja</t>
        </is>
      </c>
      <c r="AM260" s="2" t="inlineStr">
        <is>
          <t>3|
3|
3|
3</t>
        </is>
      </c>
      <c r="AN260" s="2" t="inlineStr">
        <is>
          <t xml:space="preserve">|
|
|
</t>
        </is>
      </c>
      <c r="AO260" t="inlineStr">
        <is>
          <t/>
        </is>
      </c>
      <c r="AP260" s="2" t="inlineStr">
        <is>
          <t>Protocole de Nagoya sur l'accès aux ressources génétiques et le partage juste et équitable des avantages découlant de leur utilisation à la Convention sur la diversité biologique|
Protocole de Nagoya sur l'accès et le partage des avantages|
Protocole de Nagoya|
Protocole de Nagoya sur l'APA</t>
        </is>
      </c>
      <c r="AQ260" s="2" t="inlineStr">
        <is>
          <t>4|
3|
3|
3</t>
        </is>
      </c>
      <c r="AR260" s="2" t="inlineStr">
        <is>
          <t xml:space="preserve">|
|
|
</t>
        </is>
      </c>
      <c r="AS260" t="inlineStr">
        <is>
          <t>accord international complétant la Convention sur la diversité biologique [ &lt;a href="/entry/result/858171/all" id="ENTRY_TO_ENTRY_CONVERTER" target="_blank"&gt;IATE:858171&lt;/a&gt; ], qui oblige les pays qui possèdent des ressources génétiques à créer les conditions nécessaires pour faciliter l'accès à ces ressources</t>
        </is>
      </c>
      <c r="AT260" s="2" t="inlineStr">
        <is>
          <t>Prótacal Nagoya|
Prótacal Nagoya maidir le rochtain ar acmhainní géiniteacha agus na tairbhí a bhaineann leis na hacmhainní sin mar aon lena n-úsáid a roinnt go cóir agus go cothromasach</t>
        </is>
      </c>
      <c r="AU260" s="2" t="inlineStr">
        <is>
          <t>3|
3</t>
        </is>
      </c>
      <c r="AV260" s="2" t="inlineStr">
        <is>
          <t xml:space="preserve">|
</t>
        </is>
      </c>
      <c r="AW260" t="inlineStr">
        <is>
          <t/>
        </is>
      </c>
      <c r="AX260" s="2" t="inlineStr">
        <is>
          <t>Protokol iz Nagoye o pristupu genetskim resursima te poštenoj i pravičnoj podjeli dobiti koja proizlazi iz njihova korištenja uz Konvenciju o biološkoj raznolikosti|
Protokol iz Nagoye</t>
        </is>
      </c>
      <c r="AY260" s="2" t="inlineStr">
        <is>
          <t>3|
3</t>
        </is>
      </c>
      <c r="AZ260" s="2" t="inlineStr">
        <is>
          <t xml:space="preserve">|
</t>
        </is>
      </c>
      <c r="BA260" t="inlineStr">
        <is>
          <t>protokol usvojen 29. listopada 2010. u okviru Konvencije o biološkoj raznolikosti</t>
        </is>
      </c>
      <c r="BB260" s="2" t="inlineStr">
        <is>
          <t>a Biológiai Sokféleség Egyezményhez kapcsolódó, a genetikai erőforrásokhoz való hozzáférésről, valamint a hasznosításukból származó hasznok igazságos és méltányos megosztásáról szóló Nagojai Jegyzőkönyv|
Nagojai Jegyzőkönyv</t>
        </is>
      </c>
      <c r="BC260" s="2" t="inlineStr">
        <is>
          <t>4|
4</t>
        </is>
      </c>
      <c r="BD260" s="2" t="inlineStr">
        <is>
          <t xml:space="preserve">|
</t>
        </is>
      </c>
      <c r="BE260" t="inlineStr">
        <is>
          <t>jogilag kötelező erejű nemzetközi szerződés, amely jelentős mértékben kiterjeszti a hozzáférésnek és a hasznok megosztásának a Biológiai Sokféleség Egyezményben [ &lt;a href="/entry/result/858171/all" id="ENTRY_TO_ENTRY_CONVERTER" target="_blank"&gt;IATE:858171&lt;/a&gt; ] foglalt általános keretrendszerét</t>
        </is>
      </c>
      <c r="BF260" s="2" t="inlineStr">
        <is>
          <t>protocollo di Nagoya sull’accesso alle risorse genetiche e la giusta ed equa ripartizione dei benefici derivanti dalla loro utilizzazione relativo alla convenzione sulla diversità biologica|
protocollo di Nagoya|
protocollo di Nagoya sull’accesso alle risorse genetiche e la giusta ed equa condivisione dei benefici derivanti dalla loro utilizzazione relativo alla convenzione sulla diversità biologica</t>
        </is>
      </c>
      <c r="BG260" s="2" t="inlineStr">
        <is>
          <t>3|
3|
3</t>
        </is>
      </c>
      <c r="BH260" s="2" t="inlineStr">
        <is>
          <t xml:space="preserve">|
|
</t>
        </is>
      </c>
      <c r="BI260" t="inlineStr">
        <is>
          <t/>
        </is>
      </c>
      <c r="BJ260" s="2" t="inlineStr">
        <is>
          <t>Nagojos protokolas dėl galimybės naudotis genetiniais ištekliais ir sąžiningo bei teisingo naudos, gaunamos juos naudojant, pasidalijimo|
Nagojos protokolas</t>
        </is>
      </c>
      <c r="BK260" s="2" t="inlineStr">
        <is>
          <t>3|
3</t>
        </is>
      </c>
      <c r="BL260" s="2" t="inlineStr">
        <is>
          <t xml:space="preserve">|
</t>
        </is>
      </c>
      <c r="BM260" t="inlineStr">
        <is>
          <t/>
        </is>
      </c>
      <c r="BN260" s="2" t="inlineStr">
        <is>
          <t>Nagojas Protokols par piekļuvi ģenētiskajiem resursiem un to ieguvumu taisnīgu un godīgu sadali, kas gūti no šo resursu izmantošanas|
Nagojas protokols|
Protokols par piekļuvi un ieguvumu sadali</t>
        </is>
      </c>
      <c r="BO260" s="2" t="inlineStr">
        <is>
          <t>3|
3|
3</t>
        </is>
      </c>
      <c r="BP260" s="2" t="inlineStr">
        <is>
          <t xml:space="preserve">|
|
</t>
        </is>
      </c>
      <c r="BQ260" t="inlineStr">
        <is>
          <t>protokols, kas pievienots ANO Konvencijai par bioloģisko daudzveidību un ar ko nodrošina, ka tiek īstenots viens no minētās konvencijas mērķiem - no ģenētisko resursu izmantošanas gūto ieguvumu godīga un vienlīdzīga sadale</t>
        </is>
      </c>
      <c r="BR260" s="2" t="inlineStr">
        <is>
          <t>Protokoll ta' Nagoya dwar l-Aċċess għal Riżorsi Ġenetiċi u l-Qsim Ġust u Ekwu ta' Benefiċċji li Jirriżultaw mill-Użu tagħhom għall-Konvenzjoni dwar id-Diversità Bijoloġika|
Protokoll ta' Nagoya</t>
        </is>
      </c>
      <c r="BS260" s="2" t="inlineStr">
        <is>
          <t>3|
3</t>
        </is>
      </c>
      <c r="BT260" s="2" t="inlineStr">
        <is>
          <t xml:space="preserve">|
</t>
        </is>
      </c>
      <c r="BU260" t="inlineStr">
        <is>
          <t/>
        </is>
      </c>
      <c r="BV260" s="2" t="inlineStr">
        <is>
          <t>Protocol van Nagoya inzake toegang tot genetische rijkdommen en de eerlijke en billijke verdeling van voordelen voortvloeiende uit hun gebruik bij het Verdrag inzake biologische diversiteit|
Protocol van Nagoya|
protocol inzake toegang en verdeling van voordelen</t>
        </is>
      </c>
      <c r="BW260" s="2" t="inlineStr">
        <is>
          <t>3|
3|
2</t>
        </is>
      </c>
      <c r="BX260" s="2" t="inlineStr">
        <is>
          <t xml:space="preserve">|
|
</t>
        </is>
      </c>
      <c r="BY260" t="inlineStr">
        <is>
          <t>protocol bij het Biodiversiteitsverdrag (CBD), &lt;a href="/entry/result/858171/all" id="ENTRY_TO_ENTRY_CONVERTER" target="_blank"&gt;IATE:858171&lt;/a&gt; , dat tot doel heeft te voorzien in een eerlijke verdeling van de voordelen die voortvloeien uit het gebruik van genetische rijkdommen, en daarvoor onder meer te voorzien in passende toegang tot die rijkdommen</t>
        </is>
      </c>
      <c r="BZ260" s="2" t="inlineStr">
        <is>
          <t>Protokół o dostępie do zasobów genetycznych oraz sprawiedliwym i równym podziale korzyści wynikających z wykorzystania tych zasobów|
protokół o dostępie do zasobów genetycznych i podziale korzyści z ich wykorzystania|
protokół z Nagoi</t>
        </is>
      </c>
      <c r="CA260" s="2" t="inlineStr">
        <is>
          <t>3|
3|
3</t>
        </is>
      </c>
      <c r="CB260" s="2" t="inlineStr">
        <is>
          <t xml:space="preserve">|
|
</t>
        </is>
      </c>
      <c r="CC260" t="inlineStr">
        <is>
          <t/>
        </is>
      </c>
      <c r="CD260" s="2" t="inlineStr">
        <is>
          <t>Protocolo de Nagoia à Convenção sobre a Diversidade Biológica, relativo ao acesso aos recursos genéticos e à partilha justa e equitativa dos benefícios decorrentes da sua utilização|
Protocolo de Nagoia relativo ao acesso aos recursos genéticos e à partilha justa e equitativa dos benefícios decorrentes da sua utilização|
Protocolo de Nagoia|
Protocolo APB</t>
        </is>
      </c>
      <c r="CE260" s="2" t="inlineStr">
        <is>
          <t>3|
4|
3|
3</t>
        </is>
      </c>
      <c r="CF260" s="2" t="inlineStr">
        <is>
          <t xml:space="preserve">|
|
|
</t>
        </is>
      </c>
      <c r="CG260" t="inlineStr">
        <is>
          <t>Tratado internacional, com efeitos juridicamente vinculativos, que alarga o quadro geral da 
&lt;i&gt;Convenção da Diversidade Biológica&lt;/i&gt; [ &lt;a href="/entry/result/858171/all" id="ENTRY_TO_ENTRY_CONVERTER" target="_blank"&gt;IATE:858171&lt;/a&gt; ]. 
&lt;br&gt;Data de conclusão: 29.10.2010. 
&lt;br&gt;Local de conclusão: Nagoia, Japão. 
&lt;br&gt;Aprovado pela União Europeia. 
&lt;br&gt;Entrada em vigor prevista em 2014. 
&lt;br&gt;Versões autênticas: AR-EN-ES-FR-RU-ZH</t>
        </is>
      </c>
      <c r="CH260" s="2" t="inlineStr">
        <is>
          <t>Protocolul de la Nagoya referitor la accesul la resursele genetice și distribuirea corectă și echitabilă a beneficiilor care rezultă din utilizarea acestora la Convenția privind diversitatea biologică|
Protocolul de la Nagoya</t>
        </is>
      </c>
      <c r="CI260" s="2" t="inlineStr">
        <is>
          <t>3|
3</t>
        </is>
      </c>
      <c r="CJ260" s="2" t="inlineStr">
        <is>
          <t xml:space="preserve">|
</t>
        </is>
      </c>
      <c r="CK260" t="inlineStr">
        <is>
          <t>tratat internațional adoptat la 29 octombrie 2010 prin consensul celor 193 de părți la Convenția privind diversitatea biologică &lt;a href="/entry/result/858171/all" id="ENTRY_TO_ENTRY_CONVERTER" target="_blank"&gt;IATE:858171&lt;/a&gt; . El are efecte juridice obligatorii și extinde în mod semnificativ cadrul general privind ABS al CBD.</t>
        </is>
      </c>
      <c r="CL260" s="2" t="inlineStr">
        <is>
          <t>Nagojský protokol o prístupe ku genetickým zdrojom a spravodlivom a rovnocennom spoločnom využívaní prínosov vyplývajúcich z ich používania k Dohovoru o biologickej diverzite|
Nagojský protokol|
protokol o prístupe a spoločnom využívaní prínosov</t>
        </is>
      </c>
      <c r="CM260" s="2" t="inlineStr">
        <is>
          <t>3|
3|
3</t>
        </is>
      </c>
      <c r="CN260" s="2" t="inlineStr">
        <is>
          <t xml:space="preserve">|
|
</t>
        </is>
      </c>
      <c r="CO260" t="inlineStr">
        <is>
          <t/>
        </is>
      </c>
      <c r="CP260" s="2" t="inlineStr">
        <is>
          <t>Nagojski protokol o dostopu do genskih virov ter pošteni in pravični delitvi koristi, ki izhajajo iz njihove uporabe|
Nagojski protokol</t>
        </is>
      </c>
      <c r="CQ260" s="2" t="inlineStr">
        <is>
          <t>3|
3</t>
        </is>
      </c>
      <c r="CR260" s="2" t="inlineStr">
        <is>
          <t xml:space="preserve">|
</t>
        </is>
      </c>
      <c r="CS260" t="inlineStr">
        <is>
          <t/>
        </is>
      </c>
      <c r="CT260" s="2" t="inlineStr">
        <is>
          <t>Nagoyaprotokollet om tillträde till genetiska resurser samt rimlig och rättvis fördelning av den nytta som uppstår vid deras användning, vilket är fogat till konventionen om biologisk mångfald|
Nagoyaprotokollet</t>
        </is>
      </c>
      <c r="CU260" s="2" t="inlineStr">
        <is>
          <t>3|
3</t>
        </is>
      </c>
      <c r="CV260" s="2" t="inlineStr">
        <is>
          <t xml:space="preserve">|
</t>
        </is>
      </c>
      <c r="CW260" t="inlineStr">
        <is>
          <t/>
        </is>
      </c>
    </row>
    <row r="261">
      <c r="A261" s="1" t="str">
        <f>HYPERLINK("https://iate.europa.eu/entry/result/3619401/all", "3619401")</f>
        <v>3619401</v>
      </c>
      <c r="B261" t="inlineStr">
        <is>
          <t>ENVIRONMENT</t>
        </is>
      </c>
      <c r="C261" t="inlineStr">
        <is>
          <t>ENVIRONMENT|deterioration of the environment|degradation of the environment;ENVIRONMENT|environmental policy|environmental protection;ENVIRONMENT|natural environment|physical environment|ecosystem</t>
        </is>
      </c>
      <c r="D261" t="inlineStr">
        <is>
          <t>yes</t>
        </is>
      </c>
      <c r="E261" t="inlineStr">
        <is>
          <t>proposed</t>
        </is>
      </c>
      <c r="F261" s="2" t="inlineStr">
        <is>
          <t>цели на ЕС за възстановяване на природата</t>
        </is>
      </c>
      <c r="G261" s="2" t="inlineStr">
        <is>
          <t>3</t>
        </is>
      </c>
      <c r="H261" s="2" t="inlineStr">
        <is>
          <t/>
        </is>
      </c>
      <c r="I261" t="inlineStr">
        <is>
          <t/>
        </is>
      </c>
      <c r="J261" s="2" t="inlineStr">
        <is>
          <t>cíle EU pro obnovu přírody</t>
        </is>
      </c>
      <c r="K261" s="2" t="inlineStr">
        <is>
          <t>3</t>
        </is>
      </c>
      <c r="L261" s="2" t="inlineStr">
        <is>
          <t>proposed</t>
        </is>
      </c>
      <c r="M261" t="inlineStr">
        <is>
          <t>iniciativa stanovící právně závazné cíle obnovy přírody, která pomůže splnit hlavní účel Strategie EU na ochranu biologické rozmanitosti.</t>
        </is>
      </c>
      <c r="N261" s="2" t="inlineStr">
        <is>
          <t>EU's naturgenopretningsmål|
EU-mål for naturgenopretning</t>
        </is>
      </c>
      <c r="O261" s="2" t="inlineStr">
        <is>
          <t>3|
3</t>
        </is>
      </c>
      <c r="P261" s="2" t="inlineStr">
        <is>
          <t xml:space="preserve">|
</t>
        </is>
      </c>
      <c r="Q261" t="inlineStr">
        <is>
          <t>initiativ, der indeholder retligt bindende mål for genopretning af forringede
arealer og økosystemer</t>
        </is>
      </c>
      <c r="R261" s="2" t="inlineStr">
        <is>
          <t>EU-Ziele für die Wiederherstellung der Natur</t>
        </is>
      </c>
      <c r="S261" s="2" t="inlineStr">
        <is>
          <t>3</t>
        </is>
      </c>
      <c r="T261" s="2" t="inlineStr">
        <is>
          <t/>
        </is>
      </c>
      <c r="U261" t="inlineStr">
        <is>
          <t>vorbehaltlich einer Folgenabschätzung rechtsverbindliche EU-Ziele, um geschädigte Ökosysteme wiederherzustellen, insbesondere jene, die das größte Potenzial für die Abscheidung und Speicherung von CO2 sowie für die Verhinderung und Eindämmung der Auswirkungen von Naturkatastrophen aufweisen</t>
        </is>
      </c>
      <c r="V261" s="2" t="inlineStr">
        <is>
          <t>στόχοι της ΕΕ για την αποκατάσταση της φύσης</t>
        </is>
      </c>
      <c r="W261" s="2" t="inlineStr">
        <is>
          <t>3</t>
        </is>
      </c>
      <c r="X261" s="2" t="inlineStr">
        <is>
          <t>proposed</t>
        </is>
      </c>
      <c r="Y261" t="inlineStr">
        <is>
          <t>πρωτοβουλία η οποία καθορίζει νομικά δεσμευτικούς στόχους για την αποκατάσταση υποβαθμισμένων οικοσυστημάτων στην ξηρά και τη θάλασσα</t>
        </is>
      </c>
      <c r="Z261" s="2" t="inlineStr">
        <is>
          <t>EU nature restoration targets</t>
        </is>
      </c>
      <c r="AA261" s="2" t="inlineStr">
        <is>
          <t>3</t>
        </is>
      </c>
      <c r="AB261" s="2" t="inlineStr">
        <is>
          <t>proposed</t>
        </is>
      </c>
      <c r="AC261" t="inlineStr">
        <is>
          <t>initiative that sets out legally binding targets for the restoration of degraded ecosystems and land</t>
        </is>
      </c>
      <c r="AD261" s="2" t="inlineStr">
        <is>
          <t>objetivos de la UE en materia de recuperación de la naturaleza</t>
        </is>
      </c>
      <c r="AE261" s="2" t="inlineStr">
        <is>
          <t>3</t>
        </is>
      </c>
      <c r="AF261" s="2" t="inlineStr">
        <is>
          <t>proposed</t>
        </is>
      </c>
      <c r="AG261" t="inlineStr">
        <is>
          <t>Objetivos jurídicamente vinculantes en el marco de la Estrategia sobre Biodiversidad con la finalidad de recuperar ecosistemas degradados, especialmente aquellos con mayor potencial de captura y almacenamiento de carbono, así como para prevenir catástrofes naturales y reducir su impacto, cuando se produzcan.</t>
        </is>
      </c>
      <c r="AH261" s="2" t="inlineStr">
        <is>
          <t>ELi looduse taastamise eesmärgid|
looduse taastamise eesmärgid</t>
        </is>
      </c>
      <c r="AI261" s="2" t="inlineStr">
        <is>
          <t>3|
3</t>
        </is>
      </c>
      <c r="AJ261" s="2" t="inlineStr">
        <is>
          <t xml:space="preserve">|
</t>
        </is>
      </c>
      <c r="AK261" t="inlineStr">
        <is>
          <t>algatus, mille raames esitatakse õiguslikult siduvad eesmärgid kahjustatud ökosüsteemide taastamiseks</t>
        </is>
      </c>
      <c r="AL261" s="2" t="inlineStr">
        <is>
          <t>luonnon ennallistamista koskevat EU:n tavoitteet|
luonnon ennallistamistavoitteet</t>
        </is>
      </c>
      <c r="AM261" s="2" t="inlineStr">
        <is>
          <t>3|
3</t>
        </is>
      </c>
      <c r="AN261" s="2" t="inlineStr">
        <is>
          <t xml:space="preserve">|
</t>
        </is>
      </c>
      <c r="AO261" t="inlineStr">
        <is>
          <t>aloite, jossa asetetaan oikeudellisesti sitovat tavoitteet rappeutuneiden ekosysteemien ja maaperän ennallistamiseksi</t>
        </is>
      </c>
      <c r="AP261" s="2" t="inlineStr">
        <is>
          <t>objectifs de restauration de la nature dans l'UE</t>
        </is>
      </c>
      <c r="AQ261" s="2" t="inlineStr">
        <is>
          <t>3</t>
        </is>
      </c>
      <c r="AR261" s="2" t="inlineStr">
        <is>
          <t>proposed</t>
        </is>
      </c>
      <c r="AS261" t="inlineStr">
        <is>
          <t/>
        </is>
      </c>
      <c r="AT261" s="2" t="inlineStr">
        <is>
          <t>spriocanna athchóirithe dúlra an Aontais</t>
        </is>
      </c>
      <c r="AU261" s="2" t="inlineStr">
        <is>
          <t>3</t>
        </is>
      </c>
      <c r="AV261" s="2" t="inlineStr">
        <is>
          <t/>
        </is>
      </c>
      <c r="AW261" t="inlineStr">
        <is>
          <t/>
        </is>
      </c>
      <c r="AX261" s="2" t="inlineStr">
        <is>
          <t>ciljevi EU-a za obnovu prirode</t>
        </is>
      </c>
      <c r="AY261" s="2" t="inlineStr">
        <is>
          <t>3</t>
        </is>
      </c>
      <c r="AZ261" s="2" t="inlineStr">
        <is>
          <t>proposed</t>
        </is>
      </c>
      <c r="BA261" t="inlineStr">
        <is>
          <t/>
        </is>
      </c>
      <c r="BB261" s="2" t="inlineStr">
        <is>
          <t>uniós természethelyreállítási célok</t>
        </is>
      </c>
      <c r="BC261" s="2" t="inlineStr">
        <is>
          <t>3</t>
        </is>
      </c>
      <c r="BD261" s="2" t="inlineStr">
        <is>
          <t/>
        </is>
      </c>
      <c r="BE261" t="inlineStr">
        <is>
          <t/>
        </is>
      </c>
      <c r="BF261" s="2" t="inlineStr">
        <is>
          <t>obiettivi di ripristino della natura dell'UE</t>
        </is>
      </c>
      <c r="BG261" s="2" t="inlineStr">
        <is>
          <t>3</t>
        </is>
      </c>
      <c r="BH261" s="2" t="inlineStr">
        <is>
          <t/>
        </is>
      </c>
      <c r="BI261" t="inlineStr">
        <is>
          <t>iniziativa che stabilisce obiettivi legalmente vincolanti per il ripristino degli ecosistemi e dei terreni degradati</t>
        </is>
      </c>
      <c r="BJ261" s="2" t="inlineStr">
        <is>
          <t>ES gamtos atkūrimo tikslai</t>
        </is>
      </c>
      <c r="BK261" s="2" t="inlineStr">
        <is>
          <t>3</t>
        </is>
      </c>
      <c r="BL261" s="2" t="inlineStr">
        <is>
          <t/>
        </is>
      </c>
      <c r="BM261" t="inlineStr">
        <is>
          <t/>
        </is>
      </c>
      <c r="BN261" s="2" t="inlineStr">
        <is>
          <t>ES dabas atjaunošanas mērķrādītāji</t>
        </is>
      </c>
      <c r="BO261" s="2" t="inlineStr">
        <is>
          <t>3</t>
        </is>
      </c>
      <c r="BP261" s="2" t="inlineStr">
        <is>
          <t/>
        </is>
      </c>
      <c r="BQ261" t="inlineStr">
        <is>
          <t>mērķrādītāji, ko noteiks, lai atjaunotu degradētas ekosistēmas, it sevišķi tās, kuras vislabāk spēj uztvert un uzkrāt oglekli un novērst un samazināt dabas katastrofu ietekmi.</t>
        </is>
      </c>
      <c r="BR261" s="2" t="inlineStr">
        <is>
          <t>miri tal-UE għar-restawr tan-natura</t>
        </is>
      </c>
      <c r="BS261" s="2" t="inlineStr">
        <is>
          <t>3</t>
        </is>
      </c>
      <c r="BT261" s="2" t="inlineStr">
        <is>
          <t/>
        </is>
      </c>
      <c r="BU261" t="inlineStr">
        <is>
          <t>inizjattiva li tistabbilixxi miri legalment vinkolanti għar-&lt;a href="https://iate.europa.eu/entry/slideshow/1628510441545/47323/mt" target="_blank"&gt;restawr&lt;/a&gt; ta' ekosistemi u artijiet degradati</t>
        </is>
      </c>
      <c r="BV261" s="2" t="inlineStr">
        <is>
          <t>EU-doelstellingen voor natuurherstel</t>
        </is>
      </c>
      <c r="BW261" s="2" t="inlineStr">
        <is>
          <t>3</t>
        </is>
      </c>
      <c r="BX261" s="2" t="inlineStr">
        <is>
          <t/>
        </is>
      </c>
      <c r="BY261" t="inlineStr">
        <is>
          <t>wettelijk bindende EU-doelstellingen om aangetaste ecosystemen te herstellen, met name die ecosystemen die het grootste potentieel hebben om koolstof te vangen en op te slaan, natuurrampen te voorkomen en de gevolgen ervan te beperken</t>
        </is>
      </c>
      <c r="BZ261" s="2" t="inlineStr">
        <is>
          <t>cele UE w zakresie odbudowy zasobów przyrodniczych</t>
        </is>
      </c>
      <c r="CA261" s="2" t="inlineStr">
        <is>
          <t>3</t>
        </is>
      </c>
      <c r="CB261" s="2" t="inlineStr">
        <is>
          <t/>
        </is>
      </c>
      <c r="CC261" t="inlineStr">
        <is>
          <t/>
        </is>
      </c>
      <c r="CD261" s="2" t="inlineStr">
        <is>
          <t>metas da UE de restauração da natureza</t>
        </is>
      </c>
      <c r="CE261" s="2" t="inlineStr">
        <is>
          <t>3</t>
        </is>
      </c>
      <c r="CF261" s="2" t="inlineStr">
        <is>
          <t/>
        </is>
      </c>
      <c r="CG261" t="inlineStr">
        <is>
          <t/>
        </is>
      </c>
      <c r="CH261" s="2" t="inlineStr">
        <is>
          <t>obiective ale UE de refacere a naturii</t>
        </is>
      </c>
      <c r="CI261" s="2" t="inlineStr">
        <is>
          <t>3</t>
        </is>
      </c>
      <c r="CJ261" s="2" t="inlineStr">
        <is>
          <t/>
        </is>
      </c>
      <c r="CK261" t="inlineStr">
        <is>
          <t/>
        </is>
      </c>
      <c r="CL261" s="2" t="inlineStr">
        <is>
          <t>ciele EÚ v oblasti obnovy prírody</t>
        </is>
      </c>
      <c r="CM261" s="2" t="inlineStr">
        <is>
          <t>3</t>
        </is>
      </c>
      <c r="CN261" s="2" t="inlineStr">
        <is>
          <t>proposed</t>
        </is>
      </c>
      <c r="CO261" t="inlineStr">
        <is>
          <t>iniciatíva, v ktorej sa stanovujú právne záväzné ciele obnovy poškodených ekosystémov a pôdy</t>
        </is>
      </c>
      <c r="CP261" s="2" t="inlineStr">
        <is>
          <t>cilji EU za obnovo narave</t>
        </is>
      </c>
      <c r="CQ261" s="2" t="inlineStr">
        <is>
          <t>3</t>
        </is>
      </c>
      <c r="CR261" s="2" t="inlineStr">
        <is>
          <t/>
        </is>
      </c>
      <c r="CS261" t="inlineStr">
        <is>
          <t/>
        </is>
      </c>
      <c r="CT261" s="2" t="inlineStr">
        <is>
          <t>EU:s mål för återställande av natur</t>
        </is>
      </c>
      <c r="CU261" s="2" t="inlineStr">
        <is>
          <t>3</t>
        </is>
      </c>
      <c r="CV261" s="2" t="inlineStr">
        <is>
          <t/>
        </is>
      </c>
      <c r="CW261" t="inlineStr">
        <is>
          <t/>
        </is>
      </c>
    </row>
    <row r="262">
      <c r="A262" s="1" t="str">
        <f>HYPERLINK("https://iate.europa.eu/entry/result/3629453/all", "3629453")</f>
        <v>3629453</v>
      </c>
      <c r="B262" t="inlineStr">
        <is>
          <t>ENVIRONMENT</t>
        </is>
      </c>
      <c r="C262" t="inlineStr">
        <is>
          <t>ENVIRONMENT</t>
        </is>
      </c>
      <c r="D262" t="inlineStr">
        <is>
          <t>yes</t>
        </is>
      </c>
      <c r="E262" t="inlineStr">
        <is>
          <t/>
        </is>
      </c>
      <c r="F262" t="inlineStr">
        <is>
          <t/>
        </is>
      </c>
      <c r="G262" t="inlineStr">
        <is>
          <t/>
        </is>
      </c>
      <c r="H262" t="inlineStr">
        <is>
          <t/>
        </is>
      </c>
      <c r="I262" t="inlineStr">
        <is>
          <t/>
        </is>
      </c>
      <c r="J262" t="inlineStr">
        <is>
          <t/>
        </is>
      </c>
      <c r="K262" t="inlineStr">
        <is>
          <t/>
        </is>
      </c>
      <c r="L262" t="inlineStr">
        <is>
          <t/>
        </is>
      </c>
      <c r="M262" t="inlineStr">
        <is>
          <t/>
        </is>
      </c>
      <c r="N262" t="inlineStr">
        <is>
          <t/>
        </is>
      </c>
      <c r="O262" t="inlineStr">
        <is>
          <t/>
        </is>
      </c>
      <c r="P262" t="inlineStr">
        <is>
          <t/>
        </is>
      </c>
      <c r="Q262" t="inlineStr">
        <is>
          <t/>
        </is>
      </c>
      <c r="R262" t="inlineStr">
        <is>
          <t/>
        </is>
      </c>
      <c r="S262" t="inlineStr">
        <is>
          <t/>
        </is>
      </c>
      <c r="T262" t="inlineStr">
        <is>
          <t/>
        </is>
      </c>
      <c r="U262" t="inlineStr">
        <is>
          <t/>
        </is>
      </c>
      <c r="V262" t="inlineStr">
        <is>
          <t/>
        </is>
      </c>
      <c r="W262" t="inlineStr">
        <is>
          <t/>
        </is>
      </c>
      <c r="X262" t="inlineStr">
        <is>
          <t/>
        </is>
      </c>
      <c r="Y262" t="inlineStr">
        <is>
          <t/>
        </is>
      </c>
      <c r="Z262" s="2" t="inlineStr">
        <is>
          <t>unfavourable-inadequate|
inadequate</t>
        </is>
      </c>
      <c r="AA262" s="2" t="inlineStr">
        <is>
          <t>3|
3</t>
        </is>
      </c>
      <c r="AB262" s="2" t="inlineStr">
        <is>
          <t xml:space="preserve">|
</t>
        </is>
      </c>
      <c r="AC262" t="inlineStr">
        <is>
          <t>conservation status class assigned to a habitat type or species when a change in management
is required to return that habitat type or species to favourable status but
there is no danger of extinction in the foreseeable future</t>
        </is>
      </c>
      <c r="AD262" t="inlineStr">
        <is>
          <t/>
        </is>
      </c>
      <c r="AE262" t="inlineStr">
        <is>
          <t/>
        </is>
      </c>
      <c r="AF262" t="inlineStr">
        <is>
          <t/>
        </is>
      </c>
      <c r="AG262" t="inlineStr">
        <is>
          <t/>
        </is>
      </c>
      <c r="AH262" t="inlineStr">
        <is>
          <t/>
        </is>
      </c>
      <c r="AI262" t="inlineStr">
        <is>
          <t/>
        </is>
      </c>
      <c r="AJ262" t="inlineStr">
        <is>
          <t/>
        </is>
      </c>
      <c r="AK262" t="inlineStr">
        <is>
          <t/>
        </is>
      </c>
      <c r="AL262" t="inlineStr">
        <is>
          <t/>
        </is>
      </c>
      <c r="AM262" t="inlineStr">
        <is>
          <t/>
        </is>
      </c>
      <c r="AN262" t="inlineStr">
        <is>
          <t/>
        </is>
      </c>
      <c r="AO262" t="inlineStr">
        <is>
          <t/>
        </is>
      </c>
      <c r="AP262" t="inlineStr">
        <is>
          <t/>
        </is>
      </c>
      <c r="AQ262" t="inlineStr">
        <is>
          <t/>
        </is>
      </c>
      <c r="AR262" t="inlineStr">
        <is>
          <t/>
        </is>
      </c>
      <c r="AS262" t="inlineStr">
        <is>
          <t/>
        </is>
      </c>
      <c r="AT262" t="inlineStr">
        <is>
          <t/>
        </is>
      </c>
      <c r="AU262" t="inlineStr">
        <is>
          <t/>
        </is>
      </c>
      <c r="AV262" t="inlineStr">
        <is>
          <t/>
        </is>
      </c>
      <c r="AW262" t="inlineStr">
        <is>
          <t/>
        </is>
      </c>
      <c r="AX262" t="inlineStr">
        <is>
          <t/>
        </is>
      </c>
      <c r="AY262" t="inlineStr">
        <is>
          <t/>
        </is>
      </c>
      <c r="AZ262" t="inlineStr">
        <is>
          <t/>
        </is>
      </c>
      <c r="BA262" t="inlineStr">
        <is>
          <t/>
        </is>
      </c>
      <c r="BB262" t="inlineStr">
        <is>
          <t/>
        </is>
      </c>
      <c r="BC262" t="inlineStr">
        <is>
          <t/>
        </is>
      </c>
      <c r="BD262" t="inlineStr">
        <is>
          <t/>
        </is>
      </c>
      <c r="BE262" t="inlineStr">
        <is>
          <t/>
        </is>
      </c>
      <c r="BF262" s="2" t="inlineStr">
        <is>
          <t>insoddisfacente - inadeguato|
inadeguato</t>
        </is>
      </c>
      <c r="BG262" s="2" t="inlineStr">
        <is>
          <t>3|
3</t>
        </is>
      </c>
      <c r="BH262" s="2" t="inlineStr">
        <is>
          <t xml:space="preserve">|
</t>
        </is>
      </c>
      <c r="BI262" t="inlineStr">
        <is>
          <t>classe dello stato di
conservazione attribuito a un tipo di habitat o a una specie quando è giudicato necessario un cambio di gestione per riportare il tipo di habitat o la specie a uno stato soddisfacente, ma non sussiste pericolo di
estinzione in un futuro prevedibile</t>
        </is>
      </c>
      <c r="BJ262" t="inlineStr">
        <is>
          <t/>
        </is>
      </c>
      <c r="BK262" t="inlineStr">
        <is>
          <t/>
        </is>
      </c>
      <c r="BL262" t="inlineStr">
        <is>
          <t/>
        </is>
      </c>
      <c r="BM262" t="inlineStr">
        <is>
          <t/>
        </is>
      </c>
      <c r="BN262" t="inlineStr">
        <is>
          <t/>
        </is>
      </c>
      <c r="BO262" t="inlineStr">
        <is>
          <t/>
        </is>
      </c>
      <c r="BP262" t="inlineStr">
        <is>
          <t/>
        </is>
      </c>
      <c r="BQ262" t="inlineStr">
        <is>
          <t/>
        </is>
      </c>
      <c r="BR262" t="inlineStr">
        <is>
          <t/>
        </is>
      </c>
      <c r="BS262" t="inlineStr">
        <is>
          <t/>
        </is>
      </c>
      <c r="BT262" t="inlineStr">
        <is>
          <t/>
        </is>
      </c>
      <c r="BU262" t="inlineStr">
        <is>
          <t/>
        </is>
      </c>
      <c r="BV262" t="inlineStr">
        <is>
          <t/>
        </is>
      </c>
      <c r="BW262" t="inlineStr">
        <is>
          <t/>
        </is>
      </c>
      <c r="BX262" t="inlineStr">
        <is>
          <t/>
        </is>
      </c>
      <c r="BY262" t="inlineStr">
        <is>
          <t/>
        </is>
      </c>
      <c r="BZ262" t="inlineStr">
        <is>
          <t/>
        </is>
      </c>
      <c r="CA262" t="inlineStr">
        <is>
          <t/>
        </is>
      </c>
      <c r="CB262" t="inlineStr">
        <is>
          <t/>
        </is>
      </c>
      <c r="CC262" t="inlineStr">
        <is>
          <t/>
        </is>
      </c>
      <c r="CD262" t="inlineStr">
        <is>
          <t/>
        </is>
      </c>
      <c r="CE262" t="inlineStr">
        <is>
          <t/>
        </is>
      </c>
      <c r="CF262" t="inlineStr">
        <is>
          <t/>
        </is>
      </c>
      <c r="CG262" t="inlineStr">
        <is>
          <t/>
        </is>
      </c>
      <c r="CH262" t="inlineStr">
        <is>
          <t/>
        </is>
      </c>
      <c r="CI262" t="inlineStr">
        <is>
          <t/>
        </is>
      </c>
      <c r="CJ262" t="inlineStr">
        <is>
          <t/>
        </is>
      </c>
      <c r="CK262" t="inlineStr">
        <is>
          <t/>
        </is>
      </c>
      <c r="CL262" t="inlineStr">
        <is>
          <t/>
        </is>
      </c>
      <c r="CM262" t="inlineStr">
        <is>
          <t/>
        </is>
      </c>
      <c r="CN262" t="inlineStr">
        <is>
          <t/>
        </is>
      </c>
      <c r="CO262" t="inlineStr">
        <is>
          <t/>
        </is>
      </c>
      <c r="CP262" t="inlineStr">
        <is>
          <t/>
        </is>
      </c>
      <c r="CQ262" t="inlineStr">
        <is>
          <t/>
        </is>
      </c>
      <c r="CR262" t="inlineStr">
        <is>
          <t/>
        </is>
      </c>
      <c r="CS262" t="inlineStr">
        <is>
          <t/>
        </is>
      </c>
      <c r="CT262" t="inlineStr">
        <is>
          <t/>
        </is>
      </c>
      <c r="CU262" t="inlineStr">
        <is>
          <t/>
        </is>
      </c>
      <c r="CV262" t="inlineStr">
        <is>
          <t/>
        </is>
      </c>
      <c r="CW262" t="inlineStr">
        <is>
          <t/>
        </is>
      </c>
    </row>
    <row r="263">
      <c r="A263" s="1" t="str">
        <f>HYPERLINK("https://iate.europa.eu/entry/result/3589597/all", "3589597")</f>
        <v>3589597</v>
      </c>
      <c r="B263" t="inlineStr">
        <is>
          <t>ENVIRONMENT</t>
        </is>
      </c>
      <c r="C263" t="inlineStr">
        <is>
          <t>ENVIRONMENT|environmental policy;ENVIRONMENT|natural environment|physical environment|biosphere|biodiversity</t>
        </is>
      </c>
      <c r="D263" t="inlineStr">
        <is>
          <t>yes</t>
        </is>
      </c>
      <c r="E263" t="inlineStr">
        <is>
          <t/>
        </is>
      </c>
      <c r="F263" s="2" t="inlineStr">
        <is>
          <t>Световна коалиция за биологично разнообразие</t>
        </is>
      </c>
      <c r="G263" s="2" t="inlineStr">
        <is>
          <t>3</t>
        </is>
      </c>
      <c r="H263" s="2" t="inlineStr">
        <is>
          <t/>
        </is>
      </c>
      <c r="I263" t="inlineStr">
        <is>
          <t/>
        </is>
      </c>
      <c r="J263" s="2" t="inlineStr">
        <is>
          <t>celosvětová koalice pro biologickou rozmanitost|
celosvětová koalice „Biodiverzita – společně za její ochranu!“</t>
        </is>
      </c>
      <c r="K263" s="2" t="inlineStr">
        <is>
          <t>3|
2</t>
        </is>
      </c>
      <c r="L263" s="2" t="inlineStr">
        <is>
          <t>|
admitted</t>
        </is>
      </c>
      <c r="M263" t="inlineStr">
        <is>
          <t>informační kampaň, jejímž prostřednictvím Evropská komise vyzývá k aktivnějšímu a intenzivnějšímu upozorňování společnosti na potřebu chránit biodiverzitu</t>
        </is>
      </c>
      <c r="N263" s="2" t="inlineStr">
        <is>
          <t>den globale koalition "Forenet om Biodiversitet"|
den globale koalition for biodiversitet</t>
        </is>
      </c>
      <c r="O263" s="2" t="inlineStr">
        <is>
          <t>3|
3</t>
        </is>
      </c>
      <c r="P263" s="2" t="inlineStr">
        <is>
          <t xml:space="preserve">|
</t>
        </is>
      </c>
      <c r="Q263" t="inlineStr">
        <is>
          <t>koalition lanceret af Kommissionen i marts 2020 for at gøre mennesker i
hele verden mere bevidste om behovet for at beskytte og fremme biodiversiteten</t>
        </is>
      </c>
      <c r="R263" s="2" t="inlineStr">
        <is>
          <t>weltweites Bündnis für Biodiversität</t>
        </is>
      </c>
      <c r="S263" s="2" t="inlineStr">
        <is>
          <t>3</t>
        </is>
      </c>
      <c r="T263" s="2" t="inlineStr">
        <is>
          <t/>
        </is>
      </c>
      <c r="U263" t="inlineStr">
        <is>
          <t>von der Europäischen Kommission im März 2020 ins Leben gerufenes Bündnis, das darauf abzielt, weltweit das Bewusstsein für die Notwendigkeit des Schutzes und der Förderung der biologischen Vielfalt zu schärfen</t>
        </is>
      </c>
      <c r="V263" s="2" t="inlineStr">
        <is>
          <t>Παγκόσμιος Συνασπισμός «Ενωμένοι για τη βιοποικιλότητα»|
παγκόσμιος συνασπισμός για τη βιοποικιλότητα</t>
        </is>
      </c>
      <c r="W263" s="2" t="inlineStr">
        <is>
          <t>3|
3</t>
        </is>
      </c>
      <c r="X263" s="2" t="inlineStr">
        <is>
          <t xml:space="preserve">|
</t>
        </is>
      </c>
      <c r="Y263" t="inlineStr">
        <is>
          <t>συνασπισμός που εγκαινίασε η Ευρωπαϊκή Επιτροπή τον Μάρτιο 2020 για να συμβάλει στην αύξηση της ευαισθητοποίησης σε ολόκληρο τον κόσμο σχετικά με την ανάγκη προστασίας και φροντίδας της &lt;a href="https://iate.europa.eu/entry/result/781392/en-el" target="_blank"&gt;βιοποικιλότητας&lt;/a&gt;</t>
        </is>
      </c>
      <c r="Z263" s="2" t="inlineStr">
        <is>
          <t>Global Coalition “United for Biodiversity”|
Global coalition "#UnitedforBiodiversity”|
Global Coalition for Biodiversity|
Global Biodiversity Coalition|
United for #Biodiversity|
United for Biodiversity coalition</t>
        </is>
      </c>
      <c r="AA263" s="2" t="inlineStr">
        <is>
          <t>4|
3|
3|
1|
1|
1</t>
        </is>
      </c>
      <c r="AB263" s="2" t="inlineStr">
        <is>
          <t xml:space="preserve">|
|
|
|
|
</t>
        </is>
      </c>
      <c r="AC263" t="inlineStr">
        <is>
          <t>coalition launched by the European Commission in March 2020 to help raise awareness around the world on the need to protect and nurture
&lt;a href="https://iate.europa.eu/entry/result/781392/en" target="_blank"&gt;biodiversity&lt;/a&gt;</t>
        </is>
      </c>
      <c r="AD263" s="2" t="inlineStr">
        <is>
          <t>Coalición Mundial «Unidos por la Biodiversidad»</t>
        </is>
      </c>
      <c r="AE263" s="2" t="inlineStr">
        <is>
          <t>3</t>
        </is>
      </c>
      <c r="AF263" s="2" t="inlineStr">
        <is>
          <t/>
        </is>
      </c>
      <c r="AG263" t="inlineStr">
        <is>
          <t>Coalición puesta en marcha por la Comisión Europea en marzo de 2020 entre parques nacionales, acuarios, jardines botánicos, parques zoológicos y museos de ciencia e historia natural para aumentar en todo el mundo la sensibilización acerca de la necesidad de proteger y fomentar la biodiversidad.</t>
        </is>
      </c>
      <c r="AH263" s="2" t="inlineStr">
        <is>
          <t>üleilmne elurikkuse koalitsioon</t>
        </is>
      </c>
      <c r="AI263" s="2" t="inlineStr">
        <is>
          <t>3</t>
        </is>
      </c>
      <c r="AJ263" s="2" t="inlineStr">
        <is>
          <t/>
        </is>
      </c>
      <c r="AK263" t="inlineStr">
        <is>
          <t>Euroopa Komisjoni poolt 2020. aasta märtsis loodud koalitsioon, mille eesmärgiks on suurendada kogu maailmas teadlikkust elurikkuse kaitsmise ja toetamise vajadusest</t>
        </is>
      </c>
      <c r="AL263" s="2" t="inlineStr">
        <is>
          <t>maailmanlaajuinen biodiversiteettikoalitio</t>
        </is>
      </c>
      <c r="AM263" s="2" t="inlineStr">
        <is>
          <t>3</t>
        </is>
      </c>
      <c r="AN263" s="2" t="inlineStr">
        <is>
          <t/>
        </is>
      </c>
      <c r="AO263" t="inlineStr">
        <is>
          <t>Euroopan komission maaliskuussa 2020 perustama koalitio, jonka tavoitteena on lisätä eri puolilla maailmaa tietoisuutta luonnon monimuotoisuuden suojelun ja edistämisen tarpeesta</t>
        </is>
      </c>
      <c r="AP263" s="2" t="inlineStr">
        <is>
          <t>coalition mondiale pour la biodiversité|
coalition mondiale « Unis pour la biodiversité »</t>
        </is>
      </c>
      <c r="AQ263" s="2" t="inlineStr">
        <is>
          <t>3|
3</t>
        </is>
      </c>
      <c r="AR263" s="2" t="inlineStr">
        <is>
          <t>preferred|
admitted</t>
        </is>
      </c>
      <c r="AS263" t="inlineStr">
        <is>
          <t/>
        </is>
      </c>
      <c r="AT263" s="2" t="inlineStr">
        <is>
          <t>Comhghuaillíocht Dhomhanda don Bhithéagsúlacht|
Comhghuaillíocht Dhomhanda "Aontaithe ar son na Bithéagsúlachta"</t>
        </is>
      </c>
      <c r="AU263" s="2" t="inlineStr">
        <is>
          <t>3|
3</t>
        </is>
      </c>
      <c r="AV263" s="2" t="inlineStr">
        <is>
          <t xml:space="preserve">|
</t>
        </is>
      </c>
      <c r="AW263" t="inlineStr">
        <is>
          <t/>
        </is>
      </c>
      <c r="AX263" s="2" t="inlineStr">
        <is>
          <t>globalna koalicija „Ujedinjeni za bioraznolikost”</t>
        </is>
      </c>
      <c r="AY263" s="2" t="inlineStr">
        <is>
          <t>3</t>
        </is>
      </c>
      <c r="AZ263" s="2" t="inlineStr">
        <is>
          <t/>
        </is>
      </c>
      <c r="BA263" t="inlineStr">
        <is>
          <t/>
        </is>
      </c>
      <c r="BB263" s="2" t="inlineStr">
        <is>
          <t>a biológiai sokféleséggel foglalkozó globális koalíció</t>
        </is>
      </c>
      <c r="BC263" s="2" t="inlineStr">
        <is>
          <t>3</t>
        </is>
      </c>
      <c r="BD263" s="2" t="inlineStr">
        <is>
          <t/>
        </is>
      </c>
      <c r="BE263" t="inlineStr">
        <is>
          <t>2020 márciusában indított kezdeményezés (globális koalíció) a biológiai sokféleség megőrzéséért</t>
        </is>
      </c>
      <c r="BF263" s="2" t="inlineStr">
        <is>
          <t>coalizione globale per la biodiversità|
coalizione globale "Uniti per la biodiversità"</t>
        </is>
      </c>
      <c r="BG263" s="2" t="inlineStr">
        <is>
          <t>3|
3</t>
        </is>
      </c>
      <c r="BH263" s="2" t="inlineStr">
        <is>
          <t xml:space="preserve">|
</t>
        </is>
      </c>
      <c r="BI263" t="inlineStr">
        <is>
          <t>coalizione varata dalla Commissione nel marzo 2020 per sensibilizzare altre parti del mondo alla necessità di proteggere e coltivare la biodiversità e che riunisce parchi nazionali, acquari, giardini botanici, zoo, musei delle scienze e di storia naturale</t>
        </is>
      </c>
      <c r="BJ263" s="2" t="inlineStr">
        <is>
          <t>Pasaulinė biologinės įvairovės koalicija|
pasaulinė koalicija „Vienykimės dėl biologinės įvairovės“</t>
        </is>
      </c>
      <c r="BK263" s="2" t="inlineStr">
        <is>
          <t>3|
2</t>
        </is>
      </c>
      <c r="BL263" s="2" t="inlineStr">
        <is>
          <t xml:space="preserve">|
</t>
        </is>
      </c>
      <c r="BM263" t="inlineStr">
        <is>
          <t>Komisijos inicijuota koalicija siekiant visame pasaulyje didinti informuotumą apie būtinybę saugoti ir puoselėti biologinę įvairovę</t>
        </is>
      </c>
      <c r="BN263" s="2" t="inlineStr">
        <is>
          <t>Pasaules Biodaudzveidības koalīcija</t>
        </is>
      </c>
      <c r="BO263" s="2" t="inlineStr">
        <is>
          <t>3</t>
        </is>
      </c>
      <c r="BP263" s="2" t="inlineStr">
        <is>
          <t/>
        </is>
      </c>
      <c r="BQ263" t="inlineStr">
        <is>
          <t/>
        </is>
      </c>
      <c r="BR263" s="2" t="inlineStr">
        <is>
          <t>Koalizzjoni Dinjija għall-Bijodiversità|
Koalizzjoni Dinjija “Magħqudin għall-Bijodiversità”</t>
        </is>
      </c>
      <c r="BS263" s="2" t="inlineStr">
        <is>
          <t>3|
3</t>
        </is>
      </c>
      <c r="BT263" s="2" t="inlineStr">
        <is>
          <t xml:space="preserve">|
</t>
        </is>
      </c>
      <c r="BU263" t="inlineStr">
        <is>
          <t>koalizzjoni varata mill-Kummissjoni Ewropea f'Marzu 2020 biex tgħin tqajjem kuxjenza madwar id-dinja dwar il-bżonn li nipproteġu u nieħdu ħsieb il-bijodiversità</t>
        </is>
      </c>
      <c r="BV263" s="2" t="inlineStr">
        <is>
          <t>wereldwijde coalitie voor biodiversiteit</t>
        </is>
      </c>
      <c r="BW263" s="2" t="inlineStr">
        <is>
          <t>3</t>
        </is>
      </c>
      <c r="BX263" s="2" t="inlineStr">
        <is>
          <t/>
        </is>
      </c>
      <c r="BY263" t="inlineStr">
        <is>
          <t>coalitie
 die in maart 2020 door de Europese Commissie opgericht is om wereldwijd het
 publiek ervan bewust te maken dat de biodiversiteit beschermd en hersteld
 moet worden</t>
        </is>
      </c>
      <c r="BZ263" s="2" t="inlineStr">
        <is>
          <t>globalna koalicja na rzecz różnorodności biologicznej|
globalna koalicja na rzecz bioróżnorodności|
globalna koalicja „Razem chrońmy bioróżnorodność”</t>
        </is>
      </c>
      <c r="CA263" s="2" t="inlineStr">
        <is>
          <t>3|
2|
3</t>
        </is>
      </c>
      <c r="CB263" s="2" t="inlineStr">
        <is>
          <t xml:space="preserve">|
|
</t>
        </is>
      </c>
      <c r="CC263" t="inlineStr">
        <is>
          <t/>
        </is>
      </c>
      <c r="CD263" s="2" t="inlineStr">
        <is>
          <t>Coligação Mundial para a Biodiversidade</t>
        </is>
      </c>
      <c r="CE263" s="2" t="inlineStr">
        <is>
          <t>3</t>
        </is>
      </c>
      <c r="CF263" s="2" t="inlineStr">
        <is>
          <t/>
        </is>
      </c>
      <c r="CG263" t="inlineStr">
        <is>
          <t>Coligação lançada pela Comissão Europea em março de 2020 a fim de contribuir para a sensibilização, a nível 
mundial, para a necessidade de proteger e fomentar a biodiversidade.</t>
        </is>
      </c>
      <c r="CH263" s="2" t="inlineStr">
        <is>
          <t>coaliția mondială pentru biodiversitate</t>
        </is>
      </c>
      <c r="CI263" s="2" t="inlineStr">
        <is>
          <t>3</t>
        </is>
      </c>
      <c r="CJ263" s="2" t="inlineStr">
        <is>
          <t/>
        </is>
      </c>
      <c r="CK263" t="inlineStr">
        <is>
          <t/>
        </is>
      </c>
      <c r="CL263" s="2" t="inlineStr">
        <is>
          <t>globálna koalícia pre biodiverzitu|
globálna koalícia „Spoločne za biodiverzitu“</t>
        </is>
      </c>
      <c r="CM263" s="2" t="inlineStr">
        <is>
          <t>3|
2</t>
        </is>
      </c>
      <c r="CN263" s="2" t="inlineStr">
        <is>
          <t>|
admitted</t>
        </is>
      </c>
      <c r="CO263" t="inlineStr">
        <is>
          <t>koalícia, ktorú Európska komisia založila v marci 2020 s cieľom pomôcť zvýšiť celosvetové povedomie o potrebe chrániť &lt;a href="https://iate.europa.eu/entry/result/781392/sk" target="_blank"&gt;biodiverzitu&lt;/a&gt; a starať sa o ňu</t>
        </is>
      </c>
      <c r="CP263" s="2" t="inlineStr">
        <is>
          <t>svetovna koalicija za biotsko raznovrstnost</t>
        </is>
      </c>
      <c r="CQ263" s="2" t="inlineStr">
        <is>
          <t>3</t>
        </is>
      </c>
      <c r="CR263" s="2" t="inlineStr">
        <is>
          <t/>
        </is>
      </c>
      <c r="CS263" t="inlineStr">
        <is>
          <t/>
        </is>
      </c>
      <c r="CT263" s="2" t="inlineStr">
        <is>
          <t>koalition för biologisk mångfald</t>
        </is>
      </c>
      <c r="CU263" s="2" t="inlineStr">
        <is>
          <t>3</t>
        </is>
      </c>
      <c r="CV263" s="2" t="inlineStr">
        <is>
          <t/>
        </is>
      </c>
      <c r="CW263" t="inlineStr">
        <is>
          <t/>
        </is>
      </c>
    </row>
    <row r="264">
      <c r="A264" s="1" t="str">
        <f>HYPERLINK("https://iate.europa.eu/entry/result/3626871/all", "3626871")</f>
        <v>3626871</v>
      </c>
      <c r="B264" t="inlineStr">
        <is>
          <t>ENVIRONMENT</t>
        </is>
      </c>
      <c r="C264" t="inlineStr">
        <is>
          <t>ENVIRONMENT|environmental policy|environmental protection</t>
        </is>
      </c>
      <c r="D264" t="inlineStr">
        <is>
          <t>yes</t>
        </is>
      </c>
      <c r="E264" t="inlineStr">
        <is>
          <t/>
        </is>
      </c>
      <c r="F264" t="inlineStr">
        <is>
          <t/>
        </is>
      </c>
      <c r="G264" t="inlineStr">
        <is>
          <t/>
        </is>
      </c>
      <c r="H264" t="inlineStr">
        <is>
          <t/>
        </is>
      </c>
      <c r="I264" t="inlineStr">
        <is>
          <t/>
        </is>
      </c>
      <c r="J264" t="inlineStr">
        <is>
          <t/>
        </is>
      </c>
      <c r="K264" t="inlineStr">
        <is>
          <t/>
        </is>
      </c>
      <c r="L264" t="inlineStr">
        <is>
          <t/>
        </is>
      </c>
      <c r="M264" t="inlineStr">
        <is>
          <t/>
        </is>
      </c>
      <c r="N264" t="inlineStr">
        <is>
          <t/>
        </is>
      </c>
      <c r="O264" t="inlineStr">
        <is>
          <t/>
        </is>
      </c>
      <c r="P264" t="inlineStr">
        <is>
          <t/>
        </is>
      </c>
      <c r="Q264" t="inlineStr">
        <is>
          <t/>
        </is>
      </c>
      <c r="R264" t="inlineStr">
        <is>
          <t/>
        </is>
      </c>
      <c r="S264" t="inlineStr">
        <is>
          <t/>
        </is>
      </c>
      <c r="T264" t="inlineStr">
        <is>
          <t/>
        </is>
      </c>
      <c r="U264" t="inlineStr">
        <is>
          <t/>
        </is>
      </c>
      <c r="V264" t="inlineStr">
        <is>
          <t/>
        </is>
      </c>
      <c r="W264" t="inlineStr">
        <is>
          <t/>
        </is>
      </c>
      <c r="X264" t="inlineStr">
        <is>
          <t/>
        </is>
      </c>
      <c r="Y264" t="inlineStr">
        <is>
          <t/>
        </is>
      </c>
      <c r="Z264" s="2" t="inlineStr">
        <is>
          <t>prioritized action framework|
PAF</t>
        </is>
      </c>
      <c r="AA264" s="2" t="inlineStr">
        <is>
          <t>3|
3</t>
        </is>
      </c>
      <c r="AB264" s="2" t="inlineStr">
        <is>
          <t xml:space="preserve">|
</t>
        </is>
      </c>
      <c r="AC264" t="inlineStr">
        <is>
          <t/>
        </is>
      </c>
      <c r="AD264" t="inlineStr">
        <is>
          <t/>
        </is>
      </c>
      <c r="AE264" t="inlineStr">
        <is>
          <t/>
        </is>
      </c>
      <c r="AF264" t="inlineStr">
        <is>
          <t/>
        </is>
      </c>
      <c r="AG264" t="inlineStr">
        <is>
          <t/>
        </is>
      </c>
      <c r="AH264" t="inlineStr">
        <is>
          <t/>
        </is>
      </c>
      <c r="AI264" t="inlineStr">
        <is>
          <t/>
        </is>
      </c>
      <c r="AJ264" t="inlineStr">
        <is>
          <t/>
        </is>
      </c>
      <c r="AK264" t="inlineStr">
        <is>
          <t/>
        </is>
      </c>
      <c r="AL264" t="inlineStr">
        <is>
          <t/>
        </is>
      </c>
      <c r="AM264" t="inlineStr">
        <is>
          <t/>
        </is>
      </c>
      <c r="AN264" t="inlineStr">
        <is>
          <t/>
        </is>
      </c>
      <c r="AO264" t="inlineStr">
        <is>
          <t/>
        </is>
      </c>
      <c r="AP264" t="inlineStr">
        <is>
          <t/>
        </is>
      </c>
      <c r="AQ264" t="inlineStr">
        <is>
          <t/>
        </is>
      </c>
      <c r="AR264" t="inlineStr">
        <is>
          <t/>
        </is>
      </c>
      <c r="AS264" t="inlineStr">
        <is>
          <t/>
        </is>
      </c>
      <c r="AT264" t="inlineStr">
        <is>
          <t/>
        </is>
      </c>
      <c r="AU264" t="inlineStr">
        <is>
          <t/>
        </is>
      </c>
      <c r="AV264" t="inlineStr">
        <is>
          <t/>
        </is>
      </c>
      <c r="AW264" t="inlineStr">
        <is>
          <t/>
        </is>
      </c>
      <c r="AX264" t="inlineStr">
        <is>
          <t/>
        </is>
      </c>
      <c r="AY264" t="inlineStr">
        <is>
          <t/>
        </is>
      </c>
      <c r="AZ264" t="inlineStr">
        <is>
          <t/>
        </is>
      </c>
      <c r="BA264" t="inlineStr">
        <is>
          <t/>
        </is>
      </c>
      <c r="BB264" t="inlineStr">
        <is>
          <t/>
        </is>
      </c>
      <c r="BC264" t="inlineStr">
        <is>
          <t/>
        </is>
      </c>
      <c r="BD264" t="inlineStr">
        <is>
          <t/>
        </is>
      </c>
      <c r="BE264" t="inlineStr">
        <is>
          <t/>
        </is>
      </c>
      <c r="BF264" t="inlineStr">
        <is>
          <t/>
        </is>
      </c>
      <c r="BG264" t="inlineStr">
        <is>
          <t/>
        </is>
      </c>
      <c r="BH264" t="inlineStr">
        <is>
          <t/>
        </is>
      </c>
      <c r="BI264" t="inlineStr">
        <is>
          <t/>
        </is>
      </c>
      <c r="BJ264" t="inlineStr">
        <is>
          <t/>
        </is>
      </c>
      <c r="BK264" t="inlineStr">
        <is>
          <t/>
        </is>
      </c>
      <c r="BL264" t="inlineStr">
        <is>
          <t/>
        </is>
      </c>
      <c r="BM264" t="inlineStr">
        <is>
          <t/>
        </is>
      </c>
      <c r="BN264" t="inlineStr">
        <is>
          <t/>
        </is>
      </c>
      <c r="BO264" t="inlineStr">
        <is>
          <t/>
        </is>
      </c>
      <c r="BP264" t="inlineStr">
        <is>
          <t/>
        </is>
      </c>
      <c r="BQ264" t="inlineStr">
        <is>
          <t/>
        </is>
      </c>
      <c r="BR264" t="inlineStr">
        <is>
          <t/>
        </is>
      </c>
      <c r="BS264" t="inlineStr">
        <is>
          <t/>
        </is>
      </c>
      <c r="BT264" t="inlineStr">
        <is>
          <t/>
        </is>
      </c>
      <c r="BU264" t="inlineStr">
        <is>
          <t/>
        </is>
      </c>
      <c r="BV264" t="inlineStr">
        <is>
          <t/>
        </is>
      </c>
      <c r="BW264" t="inlineStr">
        <is>
          <t/>
        </is>
      </c>
      <c r="BX264" t="inlineStr">
        <is>
          <t/>
        </is>
      </c>
      <c r="BY264" t="inlineStr">
        <is>
          <t/>
        </is>
      </c>
      <c r="BZ264" s="2" t="inlineStr">
        <is>
          <t>priorytetowe ramy działania</t>
        </is>
      </c>
      <c r="CA264" s="2" t="inlineStr">
        <is>
          <t>3</t>
        </is>
      </c>
      <c r="CB264" s="2" t="inlineStr">
        <is>
          <t/>
        </is>
      </c>
      <c r="CC264" t="inlineStr">
        <is>
          <t/>
        </is>
      </c>
      <c r="CD264" t="inlineStr">
        <is>
          <t/>
        </is>
      </c>
      <c r="CE264" t="inlineStr">
        <is>
          <t/>
        </is>
      </c>
      <c r="CF264" t="inlineStr">
        <is>
          <t/>
        </is>
      </c>
      <c r="CG264" t="inlineStr">
        <is>
          <t/>
        </is>
      </c>
      <c r="CH264" t="inlineStr">
        <is>
          <t/>
        </is>
      </c>
      <c r="CI264" t="inlineStr">
        <is>
          <t/>
        </is>
      </c>
      <c r="CJ264" t="inlineStr">
        <is>
          <t/>
        </is>
      </c>
      <c r="CK264" t="inlineStr">
        <is>
          <t/>
        </is>
      </c>
      <c r="CL264" t="inlineStr">
        <is>
          <t/>
        </is>
      </c>
      <c r="CM264" t="inlineStr">
        <is>
          <t/>
        </is>
      </c>
      <c r="CN264" t="inlineStr">
        <is>
          <t/>
        </is>
      </c>
      <c r="CO264" t="inlineStr">
        <is>
          <t/>
        </is>
      </c>
      <c r="CP264" t="inlineStr">
        <is>
          <t/>
        </is>
      </c>
      <c r="CQ264" t="inlineStr">
        <is>
          <t/>
        </is>
      </c>
      <c r="CR264" t="inlineStr">
        <is>
          <t/>
        </is>
      </c>
      <c r="CS264" t="inlineStr">
        <is>
          <t/>
        </is>
      </c>
      <c r="CT264" t="inlineStr">
        <is>
          <t/>
        </is>
      </c>
      <c r="CU264" t="inlineStr">
        <is>
          <t/>
        </is>
      </c>
      <c r="CV264" t="inlineStr">
        <is>
          <t/>
        </is>
      </c>
      <c r="CW264" t="inlineStr">
        <is>
          <t/>
        </is>
      </c>
    </row>
    <row r="265">
      <c r="A265" s="1" t="str">
        <f>HYPERLINK("https://iate.europa.eu/entry/result/3588818/all", "3588818")</f>
        <v>3588818</v>
      </c>
      <c r="B265" t="inlineStr">
        <is>
          <t>AGRICULTURE, FORESTRY AND FISHERIES;EUROPEAN UNION</t>
        </is>
      </c>
      <c r="C265" t="inlineStr">
        <is>
          <t>AGRICULTURE, FORESTRY AND FISHERIES|cultivation of agricultural land|cultivation techniques|soil improvement;EUROPEAN UNION|European construction|deepening of the European Union|EU activity|EU policy</t>
        </is>
      </c>
      <c r="D265" t="inlineStr">
        <is>
          <t>yes</t>
        </is>
      </c>
      <c r="E265" t="inlineStr">
        <is>
          <t/>
        </is>
      </c>
      <c r="F265" s="2" t="inlineStr">
        <is>
          <t>план за действие за интегрирано управление на хранителните вещества.</t>
        </is>
      </c>
      <c r="G265" s="2" t="inlineStr">
        <is>
          <t>3</t>
        </is>
      </c>
      <c r="H265" s="2" t="inlineStr">
        <is>
          <t/>
        </is>
      </c>
      <c r="I265" t="inlineStr">
        <is>
          <t/>
        </is>
      </c>
      <c r="J265" s="2" t="inlineStr">
        <is>
          <t>integrovaný plán hospodaření s živinami</t>
        </is>
      </c>
      <c r="K265" s="2" t="inlineStr">
        <is>
          <t>2</t>
        </is>
      </c>
      <c r="L265" s="2" t="inlineStr">
        <is>
          <t/>
        </is>
      </c>
      <c r="M265" t="inlineStr">
        <is>
          <t>plán, který vypracuje Evropská komise s
cílem zajistit udržitelnější aplikaci živin a podporovat trhy pro zhodnocené
živiny</t>
        </is>
      </c>
      <c r="N265" s="2" t="inlineStr">
        <is>
          <t>handlingsplan for integreret forvaltning af næringsstoffer</t>
        </is>
      </c>
      <c r="O265" s="2" t="inlineStr">
        <is>
          <t>3</t>
        </is>
      </c>
      <c r="P265" s="2" t="inlineStr">
        <is>
          <t/>
        </is>
      </c>
      <c r="Q265" t="inlineStr">
        <is>
          <t/>
        </is>
      </c>
      <c r="R265" s="2" t="inlineStr">
        <is>
          <t>Plan für integriertes Nährstoffmanagement</t>
        </is>
      </c>
      <c r="S265" s="2" t="inlineStr">
        <is>
          <t>3</t>
        </is>
      </c>
      <c r="T265" s="2" t="inlineStr">
        <is>
          <t/>
        </is>
      </c>
      <c r="U265" t="inlineStr">
        <is>
          <t/>
        </is>
      </c>
      <c r="V265" s="2" t="inlineStr">
        <is>
          <t>ολοκληρωμένο σχέδιο διαχείρισης των θρεπτικών ουσιών</t>
        </is>
      </c>
      <c r="W265" s="2" t="inlineStr">
        <is>
          <t>3</t>
        </is>
      </c>
      <c r="X265" s="2" t="inlineStr">
        <is>
          <t/>
        </is>
      </c>
      <c r="Y265" t="inlineStr">
        <is>
          <t/>
        </is>
      </c>
      <c r="Z265" s="2" t="inlineStr">
        <is>
          <t>Integrated Nutrient Management Plan|
Integrated Nutrient Management Action Plan</t>
        </is>
      </c>
      <c r="AA265" s="2" t="inlineStr">
        <is>
          <t>3|
3</t>
        </is>
      </c>
      <c r="AB265" s="2" t="inlineStr">
        <is>
          <t xml:space="preserve">|
</t>
        </is>
      </c>
      <c r="AC265" t="inlineStr">
        <is>
          <t>plan to be developed by the European Commission to ensure the more sustainable application of nutrients and stimulate the markets for recovered nutrients</t>
        </is>
      </c>
      <c r="AD265" s="2" t="inlineStr">
        <is>
          <t>plan integrado de gestión de nutrientes</t>
        </is>
      </c>
      <c r="AE265" s="2" t="inlineStr">
        <is>
          <t>3</t>
        </is>
      </c>
      <c r="AF265" s="2" t="inlineStr">
        <is>
          <t/>
        </is>
      </c>
      <c r="AG265" t="inlineStr">
        <is>
          <t>Plan que la Comisión Europea prevé desarrollar con el fin de asegurar una aplicación más sostenible de los nutrientes y de estimular los mercados de los nutrientes recuperados.</t>
        </is>
      </c>
      <c r="AH265" s="2" t="inlineStr">
        <is>
          <t>toitainete majandamise lõimitud kava</t>
        </is>
      </c>
      <c r="AI265" s="2" t="inlineStr">
        <is>
          <t>3</t>
        </is>
      </c>
      <c r="AJ265" s="2" t="inlineStr">
        <is>
          <t/>
        </is>
      </c>
      <c r="AK265" t="inlineStr">
        <is>
          <t>Euroopa Komisjoni kava tagada toitainete jätkusuutlikum kasutamine ja stimuleerida taaskasutatavate toitainete turge</t>
        </is>
      </c>
      <c r="AL265" s="2" t="inlineStr">
        <is>
          <t>integroitu ravinnehuoltosuunnitelma</t>
        </is>
      </c>
      <c r="AM265" s="2" t="inlineStr">
        <is>
          <t>3</t>
        </is>
      </c>
      <c r="AN265" s="2" t="inlineStr">
        <is>
          <t/>
        </is>
      </c>
      <c r="AO265" t="inlineStr">
        <is>
          <t>suunnitelma, jonka Euroopan komissio aikoo laatia varmistaakseen ravinteiden kestävämmän käytön ja edistääkseen talteen otettujen ravinteiden markkinoita</t>
        </is>
      </c>
      <c r="AP265" s="2" t="inlineStr">
        <is>
          <t>plan de gestion intégré des nutriments</t>
        </is>
      </c>
      <c r="AQ265" s="2" t="inlineStr">
        <is>
          <t>3</t>
        </is>
      </c>
      <c r="AR265" s="2" t="inlineStr">
        <is>
          <t/>
        </is>
      </c>
      <c r="AS265" t="inlineStr">
        <is>
          <t>plan élaboré par la Commission européenne en vue de garantir une application plus durable des nutriments et de stimuler le marché des nutriments valorisés</t>
        </is>
      </c>
      <c r="AT265" t="inlineStr">
        <is>
          <t/>
        </is>
      </c>
      <c r="AU265" t="inlineStr">
        <is>
          <t/>
        </is>
      </c>
      <c r="AV265" t="inlineStr">
        <is>
          <t/>
        </is>
      </c>
      <c r="AW265" t="inlineStr">
        <is>
          <t/>
        </is>
      </c>
      <c r="AX265" s="2" t="inlineStr">
        <is>
          <t>integrirani plan upravljanja hranjivim tvarima</t>
        </is>
      </c>
      <c r="AY265" s="2" t="inlineStr">
        <is>
          <t>3</t>
        </is>
      </c>
      <c r="AZ265" s="2" t="inlineStr">
        <is>
          <t/>
        </is>
      </c>
      <c r="BA265" t="inlineStr">
        <is>
          <t/>
        </is>
      </c>
      <c r="BB265" t="inlineStr">
        <is>
          <t/>
        </is>
      </c>
      <c r="BC265" t="inlineStr">
        <is>
          <t/>
        </is>
      </c>
      <c r="BD265" t="inlineStr">
        <is>
          <t/>
        </is>
      </c>
      <c r="BE265" t="inlineStr">
        <is>
          <t/>
        </is>
      </c>
      <c r="BF265" s="2" t="inlineStr">
        <is>
          <t>piano integrato di gestione dei nutrienti</t>
        </is>
      </c>
      <c r="BG265" s="2" t="inlineStr">
        <is>
          <t>3</t>
        </is>
      </c>
      <c r="BH265" s="2" t="inlineStr">
        <is>
          <t/>
        </is>
      </c>
      <c r="BI265" t="inlineStr">
        <is>
          <t>piano che sarà elaborato dalla Commissione europea al fine di garantirne
un'applicazione più sostenibile e di incentivare i mercati dei nutrienti
recuperati</t>
        </is>
      </c>
      <c r="BJ265" s="2" t="inlineStr">
        <is>
          <t>integruotas maisto medžiagų valdymo planas|
integruotas maisto medžiagų valdymo veiksmų planas</t>
        </is>
      </c>
      <c r="BK265" s="2" t="inlineStr">
        <is>
          <t>3|
3</t>
        </is>
      </c>
      <c r="BL265" s="2" t="inlineStr">
        <is>
          <t xml:space="preserve">|
</t>
        </is>
      </c>
      <c r="BM265" t="inlineStr">
        <is>
          <t>Komisijos rengiamas planas, kuriuo siekiama užtikrinti tvaresnį maisto medžiagų naudojimą ir skatinti regeneruotų maisto
 medžiagų rinkas</t>
        </is>
      </c>
      <c r="BN265" s="2" t="inlineStr">
        <is>
          <t>Integrētas barības vielu pārvaldības plāns</t>
        </is>
      </c>
      <c r="BO265" s="2" t="inlineStr">
        <is>
          <t>2</t>
        </is>
      </c>
      <c r="BP265" s="2" t="inlineStr">
        <is>
          <t/>
        </is>
      </c>
      <c r="BQ265" t="inlineStr">
        <is>
          <t>plāns, ko Eiropas Komisija izstrādās, lai nodrošinātu barības vielu ilgtspējīgāku izmantošanu un stimulētu atgūto barības vielu tirgus</t>
        </is>
      </c>
      <c r="BR265" s="2" t="inlineStr">
        <is>
          <t>Pjan Integrat għall-Ġestjoni tan-Nutrijenti</t>
        </is>
      </c>
      <c r="BS265" s="2" t="inlineStr">
        <is>
          <t>3</t>
        </is>
      </c>
      <c r="BT265" s="2" t="inlineStr">
        <is>
          <t/>
        </is>
      </c>
      <c r="BU265" t="inlineStr">
        <is>
          <t>pjan li se jiġi żviluppat mill-Kummissjoni Ewropea bl-għan li tiġi żgurata s-sostenibbiltà fl-applikazzjoni u fl-irkupru tan-nutrijenti</t>
        </is>
      </c>
      <c r="BV265" s="2" t="inlineStr">
        <is>
          <t>actieplan voor het geïntegreerde beheer van nutriënten</t>
        </is>
      </c>
      <c r="BW265" s="2" t="inlineStr">
        <is>
          <t>3</t>
        </is>
      </c>
      <c r="BX265" s="2" t="inlineStr">
        <is>
          <t/>
        </is>
      </c>
      <c r="BY265" t="inlineStr">
        <is>
          <t>door de Europese Commissie te ontwikkelen plan om een meer duurzame toepassing van nutriënten te waarborgen en de markten te stimuleren nutriënten te winnen</t>
        </is>
      </c>
      <c r="BZ265" s="2" t="inlineStr">
        <is>
          <t>plan zintegrowanej gospodarki składnikami odżywczymi</t>
        </is>
      </c>
      <c r="CA265" s="2" t="inlineStr">
        <is>
          <t>3</t>
        </is>
      </c>
      <c r="CB265" s="2" t="inlineStr">
        <is>
          <t/>
        </is>
      </c>
      <c r="CC265" t="inlineStr">
        <is>
          <t>opracowany przez Komisję plan mający na celu zapewnienie bardziej zrównoważonego stosowania składników odżywczych oraz pobudzenie rynków odzyskanych składników odżywczych</t>
        </is>
      </c>
      <c r="CD265" s="2" t="inlineStr">
        <is>
          <t>plano integrado de gestão dos nutrientes</t>
        </is>
      </c>
      <c r="CE265" s="2" t="inlineStr">
        <is>
          <t>3</t>
        </is>
      </c>
      <c r="CF265" s="2" t="inlineStr">
        <is>
          <t/>
        </is>
      </c>
      <c r="CG265" t="inlineStr">
        <is>
          <t>Plano desenvolvido pela Comissão no intuito de garantir uma aplicação mais sustentável dos nutrientes e estimular os mercados de nutrientes valorizados.</t>
        </is>
      </c>
      <c r="CH265" t="inlineStr">
        <is>
          <t/>
        </is>
      </c>
      <c r="CI265" t="inlineStr">
        <is>
          <t/>
        </is>
      </c>
      <c r="CJ265" t="inlineStr">
        <is>
          <t/>
        </is>
      </c>
      <c r="CK265" t="inlineStr">
        <is>
          <t/>
        </is>
      </c>
      <c r="CL265" s="2" t="inlineStr">
        <is>
          <t>plán integrovaného hospodárenia so živinami</t>
        </is>
      </c>
      <c r="CM265" s="2" t="inlineStr">
        <is>
          <t>3</t>
        </is>
      </c>
      <c r="CN265" s="2" t="inlineStr">
        <is>
          <t/>
        </is>
      </c>
      <c r="CO265" t="inlineStr">
        <is>
          <t>plán, ktorý vypracuje Európska komisia s cieľom zabezpečiť udržateľnejšie používanie živín a stimulovať trhy so zhodnotenými živinami</t>
        </is>
      </c>
      <c r="CP265" s="2" t="inlineStr">
        <is>
          <t>načrt celovitega upravljanja s hranili</t>
        </is>
      </c>
      <c r="CQ265" s="2" t="inlineStr">
        <is>
          <t>3</t>
        </is>
      </c>
      <c r="CR265" s="2" t="inlineStr">
        <is>
          <t/>
        </is>
      </c>
      <c r="CS265" t="inlineStr">
        <is>
          <t>akcijski načrt, ki ga bo pripravila Evropska komisija, da bi zagotovila bolj trajnostno uporabo hranil in spodbujala trge vnovič pridobljenih hranil</t>
        </is>
      </c>
      <c r="CT265" s="2" t="inlineStr">
        <is>
          <t>integrerad plan för hantering av näringsämnen</t>
        </is>
      </c>
      <c r="CU265" s="2" t="inlineStr">
        <is>
          <t>3</t>
        </is>
      </c>
      <c r="CV265" s="2" t="inlineStr">
        <is>
          <t/>
        </is>
      </c>
      <c r="CW265" t="inlineStr">
        <is>
          <t/>
        </is>
      </c>
    </row>
    <row r="266">
      <c r="A266" s="1" t="str">
        <f>HYPERLINK("https://iate.europa.eu/entry/result/3548686/all", "3548686")</f>
        <v>3548686</v>
      </c>
      <c r="B266" t="inlineStr">
        <is>
          <t>ENVIRONMENT;SCIENCE</t>
        </is>
      </c>
      <c r="C266" t="inlineStr">
        <is>
          <t>ENVIRONMENT|natural environment|wildlife;SCIENCE|natural and applied sciences|life sciences</t>
        </is>
      </c>
      <c r="D266" t="inlineStr">
        <is>
          <t>yes</t>
        </is>
      </c>
      <c r="E266" t="inlineStr">
        <is>
          <t/>
        </is>
      </c>
      <c r="F266" s="2" t="inlineStr">
        <is>
          <t>Световен ден на дивата природа</t>
        </is>
      </c>
      <c r="G266" s="2" t="inlineStr">
        <is>
          <t>3</t>
        </is>
      </c>
      <c r="H266" s="2" t="inlineStr">
        <is>
          <t/>
        </is>
      </c>
      <c r="I266" t="inlineStr">
        <is>
          <t/>
        </is>
      </c>
      <c r="J266" s="2" t="inlineStr">
        <is>
          <t>Světový den planě rostoucích rostlin a volně žijících živočichů|
Světový den OSN planě rostoucích rostlin a volně žijících živočichů</t>
        </is>
      </c>
      <c r="K266" s="2" t="inlineStr">
        <is>
          <t>3|
2</t>
        </is>
      </c>
      <c r="L266" s="2" t="inlineStr">
        <is>
          <t xml:space="preserve">|
</t>
        </is>
      </c>
      <c r="M266" t="inlineStr">
        <is>
          <t/>
        </is>
      </c>
      <c r="N266" s="2" t="inlineStr">
        <is>
          <t>World Wildlife Day|
FN's World Wildlife Day</t>
        </is>
      </c>
      <c r="O266" s="2" t="inlineStr">
        <is>
          <t>3|
3</t>
        </is>
      </c>
      <c r="P266" s="2" t="inlineStr">
        <is>
          <t xml:space="preserve">|
</t>
        </is>
      </c>
      <c r="Q266" t="inlineStr">
        <is>
          <t/>
        </is>
      </c>
      <c r="R266" s="2" t="inlineStr">
        <is>
          <t>internationaler Tag des Artenschutzes|
weltweiter Tag des Artenschutzes|
Welt-Artenschutztag|
Welttag der freilebenden Tiere und Pflanzen</t>
        </is>
      </c>
      <c r="S266" s="2" t="inlineStr">
        <is>
          <t>3|
3|
3|
3</t>
        </is>
      </c>
      <c r="T266" s="2" t="inlineStr">
        <is>
          <t xml:space="preserve">|
|
|
</t>
        </is>
      </c>
      <c r="U266" t="inlineStr">
        <is>
          <t>von den VN ausgerufener Gedenktag, um die Wildfauna und -flora der Welt zu würdigen und stärker ins Bewusstsein zu rücken</t>
        </is>
      </c>
      <c r="V266" s="2" t="inlineStr">
        <is>
          <t>Παγκόσμια ημέρα για την άγρια ζωή</t>
        </is>
      </c>
      <c r="W266" s="2" t="inlineStr">
        <is>
          <t>3</t>
        </is>
      </c>
      <c r="X266" s="2" t="inlineStr">
        <is>
          <t/>
        </is>
      </c>
      <c r="Y266" t="inlineStr">
        <is>
          <t>διεθνής ημέρα που τιμάται ετησίως στις 3 Μαρτίου και είναι αφιερωμένη στον εορτασμό και την αύξηση της ευαισθητοποίησης για την παγκόσμια άγρια πανίδα και χλωρίδα</t>
        </is>
      </c>
      <c r="Z266" s="2" t="inlineStr">
        <is>
          <t>UN World Wildlife Day|
World Wildlife Day</t>
        </is>
      </c>
      <c r="AA266" s="2" t="inlineStr">
        <is>
          <t>3|
3</t>
        </is>
      </c>
      <c r="AB266" s="2" t="inlineStr">
        <is>
          <t xml:space="preserve">|
</t>
        </is>
      </c>
      <c r="AC266" t="inlineStr">
        <is>
          <t>international day observed annually on 3 March to celebrate and raise awareness of the world’s wild animals and plants</t>
        </is>
      </c>
      <c r="AD266" s="2" t="inlineStr">
        <is>
          <t>Día Mundial de la Vida Silvestre</t>
        </is>
      </c>
      <c r="AE266" s="2" t="inlineStr">
        <is>
          <t>3</t>
        </is>
      </c>
      <c r="AF266" s="2" t="inlineStr">
        <is>
          <t/>
        </is>
      </c>
      <c r="AG266" t="inlineStr">
        <is>
          <t>Jornada señalada el 3 de marzo a nivel internacional para celebrar la belleza y la variedad de la flora y la fauna silvestres y concienciar sobre la importacia de su conservación.</t>
        </is>
      </c>
      <c r="AH266" s="2" t="inlineStr">
        <is>
          <t>ülemaailmne eluslooduse päev</t>
        </is>
      </c>
      <c r="AI266" s="2" t="inlineStr">
        <is>
          <t>3</t>
        </is>
      </c>
      <c r="AJ266" s="2" t="inlineStr">
        <is>
          <t/>
        </is>
      </c>
      <c r="AK266" t="inlineStr">
        <is>
          <t/>
        </is>
      </c>
      <c r="AL266" s="2" t="inlineStr">
        <is>
          <t>Maailman luontopäivä</t>
        </is>
      </c>
      <c r="AM266" s="2" t="inlineStr">
        <is>
          <t>3</t>
        </is>
      </c>
      <c r="AN266" s="2" t="inlineStr">
        <is>
          <t>preferred</t>
        </is>
      </c>
      <c r="AO266" t="inlineStr">
        <is>
          <t>maaliskuun 3. päivänä vietettävä YK:n teemapäivä, jonka tarkoituksena on muistuttaa luonnon monimuotoisuudesta ja haavoittuvaisuudesta</t>
        </is>
      </c>
      <c r="AP266" s="2" t="inlineStr">
        <is>
          <t>Journée mondiale de la vie sauvage</t>
        </is>
      </c>
      <c r="AQ266" s="2" t="inlineStr">
        <is>
          <t>3</t>
        </is>
      </c>
      <c r="AR266" s="2" t="inlineStr">
        <is>
          <t/>
        </is>
      </c>
      <c r="AS266" t="inlineStr">
        <is>
          <t/>
        </is>
      </c>
      <c r="AT266" s="2" t="inlineStr">
        <is>
          <t>Lá Domhanda an Fhiadhúlra</t>
        </is>
      </c>
      <c r="AU266" s="2" t="inlineStr">
        <is>
          <t>3</t>
        </is>
      </c>
      <c r="AV266" s="2" t="inlineStr">
        <is>
          <t/>
        </is>
      </c>
      <c r="AW266" t="inlineStr">
        <is>
          <t/>
        </is>
      </c>
      <c r="AX266" s="2" t="inlineStr">
        <is>
          <t>Svjetski dan divljih vrsta</t>
        </is>
      </c>
      <c r="AY266" s="2" t="inlineStr">
        <is>
          <t>3</t>
        </is>
      </c>
      <c r="AZ266" s="2" t="inlineStr">
        <is>
          <t/>
        </is>
      </c>
      <c r="BA266" t="inlineStr">
        <is>
          <t/>
        </is>
      </c>
      <c r="BB266" s="2" t="inlineStr">
        <is>
          <t>a vadon élő állatok és növények világnapja</t>
        </is>
      </c>
      <c r="BC266" s="2" t="inlineStr">
        <is>
          <t>3</t>
        </is>
      </c>
      <c r="BD266" s="2" t="inlineStr">
        <is>
          <t/>
        </is>
      </c>
      <c r="BE266" t="inlineStr">
        <is>
          <t>a vadon élő állatok és növények ENSZ-világnapja</t>
        </is>
      </c>
      <c r="BF266" s="2" t="inlineStr">
        <is>
          <t>giornata mondiale dell’ONU per le specie selvatiche|
Giornata mondiale delle specie selvatiche|
Giornata mondiale della fauna selvatica</t>
        </is>
      </c>
      <c r="BG266" s="2" t="inlineStr">
        <is>
          <t>3|
3|
3</t>
        </is>
      </c>
      <c r="BH266" s="2" t="inlineStr">
        <is>
          <t xml:space="preserve">|
|
</t>
        </is>
      </c>
      <c r="BI266" t="inlineStr">
        <is>
          <t>giornata istituita dalla 68&lt;sup&gt;a&lt;/sup&gt; assemblea delle Nazioni Unite nel dicembre 2013 e che si celebra ogni anno il 3 marzo in quanto data della firma della Convenzione CITES</t>
        </is>
      </c>
      <c r="BJ266" s="2" t="inlineStr">
        <is>
          <t>Pasaulinė laukinės gamtos diena</t>
        </is>
      </c>
      <c r="BK266" s="2" t="inlineStr">
        <is>
          <t>3</t>
        </is>
      </c>
      <c r="BL266" s="2" t="inlineStr">
        <is>
          <t/>
        </is>
      </c>
      <c r="BM266" t="inlineStr">
        <is>
          <t/>
        </is>
      </c>
      <c r="BN266" s="2" t="inlineStr">
        <is>
          <t>Pasaules dzīvās dabas diena</t>
        </is>
      </c>
      <c r="BO266" s="2" t="inlineStr">
        <is>
          <t>2</t>
        </is>
      </c>
      <c r="BP266" s="2" t="inlineStr">
        <is>
          <t/>
        </is>
      </c>
      <c r="BQ266" t="inlineStr">
        <is>
          <t>starptautiski atzīmējama diena ar mērķi pievērst sabiedrības uzmanību pasaules savvaļas augu un dzīvnieku aizsardzībai</t>
        </is>
      </c>
      <c r="BR266" s="2" t="inlineStr">
        <is>
          <t>Jum Dinji tal-Ispeċijiet Selvaġġi|
Jum Dinji tal-Ispeċijiet Selvaġġi tan-Nazzjonijiet Uniti</t>
        </is>
      </c>
      <c r="BS266" s="2" t="inlineStr">
        <is>
          <t>3|
3</t>
        </is>
      </c>
      <c r="BT266" s="2" t="inlineStr">
        <is>
          <t xml:space="preserve">|
</t>
        </is>
      </c>
      <c r="BU266" t="inlineStr">
        <is>
          <t>dan il-jum jiġi ċċelebrat fit-3 ta' Marzu u għandu l-għan li jżid l-għarfien dwar il-fawna u l-flora selvaġġi tad-dinja</t>
        </is>
      </c>
      <c r="BV266" s="2" t="inlineStr">
        <is>
          <t>World Wildlife Day|
Werelddag van de Wilde Dieren en Planten</t>
        </is>
      </c>
      <c r="BW266" s="2" t="inlineStr">
        <is>
          <t>3|
3</t>
        </is>
      </c>
      <c r="BX266" s="2" t="inlineStr">
        <is>
          <t xml:space="preserve">|
</t>
        </is>
      </c>
      <c r="BY266" t="inlineStr">
        <is>
          <t>dag om aandacht te vragen voor een toekomst waarin mens en in het wild levende dieren in harmonie kunnen samenleven, waarop de waarde van wilde flora en fauna centraal staat, inclusief alle ecologische, genetische, sociale, economische, wetenschappelijke, educatieve, culturele, recreatieve en esthetische eigenschappen</t>
        </is>
      </c>
      <c r="BZ266" s="2" t="inlineStr">
        <is>
          <t>ustanowiony przez ONZ Światowy Dzień Dzikiej Przyrody|
Światowy Dzień Dzikiej Przyrody</t>
        </is>
      </c>
      <c r="CA266" s="2" t="inlineStr">
        <is>
          <t>3|
3</t>
        </is>
      </c>
      <c r="CB266" s="2" t="inlineStr">
        <is>
          <t xml:space="preserve">|
</t>
        </is>
      </c>
      <c r="CC266" t="inlineStr">
        <is>
          <t/>
        </is>
      </c>
      <c r="CD266" s="2" t="inlineStr">
        <is>
          <t>Dia Mundial da Vida Selvagem</t>
        </is>
      </c>
      <c r="CE266" s="2" t="inlineStr">
        <is>
          <t>3</t>
        </is>
      </c>
      <c r="CF266" s="2" t="inlineStr">
        <is>
          <t/>
        </is>
      </c>
      <c r="CG266" t="inlineStr">
        <is>
          <t>Dia Mundial criado pela Organização das Nações Unidas (ONU), assinalado a 3 de março, para reconhecimento do dia da assinatura da 
Convenção sobre o Comércio Internacional das Espécies da Fauna e da 
Flora Selvagens Ameaçadas e em Extinção (CITES) em 1976.</t>
        </is>
      </c>
      <c r="CH266" s="2" t="inlineStr">
        <is>
          <t>Ziua Mondială a Faunei şi Florei Sălbatice</t>
        </is>
      </c>
      <c r="CI266" s="2" t="inlineStr">
        <is>
          <t>3</t>
        </is>
      </c>
      <c r="CJ266" s="2" t="inlineStr">
        <is>
          <t/>
        </is>
      </c>
      <c r="CK266" t="inlineStr">
        <is>
          <t/>
        </is>
      </c>
      <c r="CL266" s="2" t="inlineStr">
        <is>
          <t>Svetový deň divej prírody</t>
        </is>
      </c>
      <c r="CM266" s="2" t="inlineStr">
        <is>
          <t>3</t>
        </is>
      </c>
      <c r="CN266" s="2" t="inlineStr">
        <is>
          <t/>
        </is>
      </c>
      <c r="CO266" t="inlineStr">
        <is>
          <t>pamätný deň, ktorý vyhlásilo VZ OSN s cieľom zvýšiť informovanosť o voľne žijúcich živočíchoch a voľne rastúcich rastlinách</t>
        </is>
      </c>
      <c r="CP266" s="2" t="inlineStr">
        <is>
          <t>svetovni dan prostoživečih živalskih in rastlinskih vrst</t>
        </is>
      </c>
      <c r="CQ266" s="2" t="inlineStr">
        <is>
          <t>3</t>
        </is>
      </c>
      <c r="CR266" s="2" t="inlineStr">
        <is>
          <t/>
        </is>
      </c>
      <c r="CS266" t="inlineStr">
        <is>
          <t/>
        </is>
      </c>
      <c r="CT266" s="2" t="inlineStr">
        <is>
          <t>Världsdagen för natur- och djurliv|
Världsnaturdagen</t>
        </is>
      </c>
      <c r="CU266" s="2" t="inlineStr">
        <is>
          <t>3|
3</t>
        </is>
      </c>
      <c r="CV266" s="2" t="inlineStr">
        <is>
          <t xml:space="preserve">|
</t>
        </is>
      </c>
      <c r="CW266" t="inlineStr">
        <is>
          <t>temadag instiftad av FN som firas den 3 mars varje år för att uppmärksamma världens vilda djur och växter</t>
        </is>
      </c>
    </row>
    <row r="267">
      <c r="A267" s="1" t="str">
        <f>HYPERLINK("https://iate.europa.eu/entry/result/3589587/all", "3589587")</f>
        <v>3589587</v>
      </c>
      <c r="B267" t="inlineStr">
        <is>
          <t>ENVIRONMENT;AGRICULTURE, FORESTRY AND FISHERIES</t>
        </is>
      </c>
      <c r="C267" t="inlineStr">
        <is>
          <t>ENVIRONMENT|environmental policy;AGRICULTURE, FORESTRY AND FISHERIES|forestry</t>
        </is>
      </c>
      <c r="D267" t="inlineStr">
        <is>
          <t>yes</t>
        </is>
      </c>
      <c r="E267" t="inlineStr">
        <is>
          <t/>
        </is>
      </c>
      <c r="F267" t="inlineStr">
        <is>
          <t/>
        </is>
      </c>
      <c r="G267" t="inlineStr">
        <is>
          <t/>
        </is>
      </c>
      <c r="H267" t="inlineStr">
        <is>
          <t/>
        </is>
      </c>
      <c r="I267" t="inlineStr">
        <is>
          <t/>
        </is>
      </c>
      <c r="J267" s="2" t="inlineStr">
        <is>
          <t>přírodě blízké lesnictví</t>
        </is>
      </c>
      <c r="K267" s="2" t="inlineStr">
        <is>
          <t>3</t>
        </is>
      </c>
      <c r="L267" s="2" t="inlineStr">
        <is>
          <t/>
        </is>
      </c>
      <c r="M267" t="inlineStr">
        <is>
          <t>&lt;div&gt;přístup, který si klade za cíl pěstovat les s maximálním využitím a respektováním přírodních procesů&lt;/div&gt;</t>
        </is>
      </c>
      <c r="N267" t="inlineStr">
        <is>
          <t/>
        </is>
      </c>
      <c r="O267" t="inlineStr">
        <is>
          <t/>
        </is>
      </c>
      <c r="P267" t="inlineStr">
        <is>
          <t/>
        </is>
      </c>
      <c r="Q267" t="inlineStr">
        <is>
          <t/>
        </is>
      </c>
      <c r="R267" t="inlineStr">
        <is>
          <t/>
        </is>
      </c>
      <c r="S267" t="inlineStr">
        <is>
          <t/>
        </is>
      </c>
      <c r="T267" t="inlineStr">
        <is>
          <t/>
        </is>
      </c>
      <c r="U267" t="inlineStr">
        <is>
          <t/>
        </is>
      </c>
      <c r="V267" s="2" t="inlineStr">
        <is>
          <t>εγγυοφυσική δασοπονία</t>
        </is>
      </c>
      <c r="W267" s="2" t="inlineStr">
        <is>
          <t>3</t>
        </is>
      </c>
      <c r="X267" s="2" t="inlineStr">
        <is>
          <t/>
        </is>
      </c>
      <c r="Y267" t="inlineStr">
        <is>
          <t/>
        </is>
      </c>
      <c r="Z267" s="2" t="inlineStr">
        <is>
          <t>close-to-nature-forestry|
closer-to-nature-forestry|
closer-to-nature-forestry practice|
closer-to-nature forest management|
close-to-nature forest management</t>
        </is>
      </c>
      <c r="AA267" s="2" t="inlineStr">
        <is>
          <t>3|
1|
1|
1|
1</t>
        </is>
      </c>
      <c r="AB267" s="2" t="inlineStr">
        <is>
          <t xml:space="preserve">|
|
|
|
</t>
        </is>
      </c>
      <c r="AC267" t="inlineStr">
        <is>
          <t>new silvicultural approach that strives to emulate nature thereby meeting shifting ecological conditions and societal needs</t>
        </is>
      </c>
      <c r="AD267" t="inlineStr">
        <is>
          <t/>
        </is>
      </c>
      <c r="AE267" t="inlineStr">
        <is>
          <t/>
        </is>
      </c>
      <c r="AF267" t="inlineStr">
        <is>
          <t/>
        </is>
      </c>
      <c r="AG267" t="inlineStr">
        <is>
          <t/>
        </is>
      </c>
      <c r="AH267" t="inlineStr">
        <is>
          <t/>
        </is>
      </c>
      <c r="AI267" t="inlineStr">
        <is>
          <t/>
        </is>
      </c>
      <c r="AJ267" t="inlineStr">
        <is>
          <t/>
        </is>
      </c>
      <c r="AK267" t="inlineStr">
        <is>
          <t/>
        </is>
      </c>
      <c r="AL267" s="2" t="inlineStr">
        <is>
          <t>luonnonläheinen metsänhoito</t>
        </is>
      </c>
      <c r="AM267" s="2" t="inlineStr">
        <is>
          <t>3</t>
        </is>
      </c>
      <c r="AN267" s="2" t="inlineStr">
        <is>
          <t/>
        </is>
      </c>
      <c r="AO267" t="inlineStr">
        <is>
          <t>metsätaloudessa tavoitellaan luonnonmetsän rakennepiirteitä, jolloin luonnon kiertokulkua muutetaan mahdollisimman vähän</t>
        </is>
      </c>
      <c r="AP267" t="inlineStr">
        <is>
          <t/>
        </is>
      </c>
      <c r="AQ267" t="inlineStr">
        <is>
          <t/>
        </is>
      </c>
      <c r="AR267" t="inlineStr">
        <is>
          <t/>
        </is>
      </c>
      <c r="AS267" t="inlineStr">
        <is>
          <t/>
        </is>
      </c>
      <c r="AT267" s="2" t="inlineStr">
        <is>
          <t>foraoiseacht gar don dúlra</t>
        </is>
      </c>
      <c r="AU267" s="2" t="inlineStr">
        <is>
          <t>3</t>
        </is>
      </c>
      <c r="AV267" s="2" t="inlineStr">
        <is>
          <t/>
        </is>
      </c>
      <c r="AW267" t="inlineStr">
        <is>
          <t/>
        </is>
      </c>
      <c r="AX267" t="inlineStr">
        <is>
          <t/>
        </is>
      </c>
      <c r="AY267" t="inlineStr">
        <is>
          <t/>
        </is>
      </c>
      <c r="AZ267" t="inlineStr">
        <is>
          <t/>
        </is>
      </c>
      <c r="BA267" t="inlineStr">
        <is>
          <t/>
        </is>
      </c>
      <c r="BB267" t="inlineStr">
        <is>
          <t/>
        </is>
      </c>
      <c r="BC267" t="inlineStr">
        <is>
          <t/>
        </is>
      </c>
      <c r="BD267" t="inlineStr">
        <is>
          <t/>
        </is>
      </c>
      <c r="BE267" t="inlineStr">
        <is>
          <t/>
        </is>
      </c>
      <c r="BF267" t="inlineStr">
        <is>
          <t/>
        </is>
      </c>
      <c r="BG267" t="inlineStr">
        <is>
          <t/>
        </is>
      </c>
      <c r="BH267" t="inlineStr">
        <is>
          <t/>
        </is>
      </c>
      <c r="BI267" t="inlineStr">
        <is>
          <t/>
        </is>
      </c>
      <c r="BJ267" s="2" t="inlineStr">
        <is>
          <t>gamtiškoji miškininkystė</t>
        </is>
      </c>
      <c r="BK267" s="2" t="inlineStr">
        <is>
          <t>2</t>
        </is>
      </c>
      <c r="BL267" s="2" t="inlineStr">
        <is>
          <t/>
        </is>
      </c>
      <c r="BM267" t="inlineStr">
        <is>
          <t>miško valdymasi mėgdžiojant natūralius procesus, saugant ir sustiprinant miško ekologines funkcijas</t>
        </is>
      </c>
      <c r="BN267" t="inlineStr">
        <is>
          <t/>
        </is>
      </c>
      <c r="BO267" t="inlineStr">
        <is>
          <t/>
        </is>
      </c>
      <c r="BP267" t="inlineStr">
        <is>
          <t/>
        </is>
      </c>
      <c r="BQ267" t="inlineStr">
        <is>
          <t/>
        </is>
      </c>
      <c r="BR267" s="2" t="inlineStr">
        <is>
          <t>forestrija qrib in-natura</t>
        </is>
      </c>
      <c r="BS267" s="2" t="inlineStr">
        <is>
          <t>3</t>
        </is>
      </c>
      <c r="BT267" s="2" t="inlineStr">
        <is>
          <t/>
        </is>
      </c>
      <c r="BU267" t="inlineStr">
        <is>
          <t>approċċ silvikulturali ġdid li jagħmel kull sforz biex jemula n-natura biex b'hekk jilħaq kundizzjonijet ekoloġiċi u ħtiġijiet soċjetali dejjem jinbidlu</t>
        </is>
      </c>
      <c r="BV267" s="2" t="inlineStr">
        <is>
          <t>bosbouw met respect voor de natuur</t>
        </is>
      </c>
      <c r="BW267" s="2" t="inlineStr">
        <is>
          <t>3</t>
        </is>
      </c>
      <c r="BX267" s="2" t="inlineStr">
        <is>
          <t/>
        </is>
      </c>
      <c r="BY267" t="inlineStr">
        <is>
          <t>bosbouwmethode
 die ernaar streeft de natuur na te bootsen en daarbij tegemoet komt aan
 veranderende ecologische omstandigheden en maatschappelijke behoeften</t>
        </is>
      </c>
      <c r="BZ267" s="2" t="inlineStr">
        <is>
          <t>leśnictwo bliskie naturze</t>
        </is>
      </c>
      <c r="CA267" s="2" t="inlineStr">
        <is>
          <t>3</t>
        </is>
      </c>
      <c r="CB267" s="2" t="inlineStr">
        <is>
          <t/>
        </is>
      </c>
      <c r="CC267" t="inlineStr">
        <is>
          <t/>
        </is>
      </c>
      <c r="CD267" s="2" t="inlineStr">
        <is>
          <t>silvicultura próxima da natureza|
SPN</t>
        </is>
      </c>
      <c r="CE267" s="2" t="inlineStr">
        <is>
          <t>3|
3</t>
        </is>
      </c>
      <c r="CF267" s="2" t="inlineStr">
        <is>
          <t xml:space="preserve">|
</t>
        </is>
      </c>
      <c r="CG267" t="inlineStr">
        <is>
          <t/>
        </is>
      </c>
      <c r="CH267" s="2" t="inlineStr">
        <is>
          <t>silvicultură apropiată de natură</t>
        </is>
      </c>
      <c r="CI267" s="2" t="inlineStr">
        <is>
          <t>3</t>
        </is>
      </c>
      <c r="CJ267" s="2" t="inlineStr">
        <is>
          <t/>
        </is>
      </c>
      <c r="CK267" t="inlineStr">
        <is>
          <t>un
 sistem de gestionare a pădurilor care asigură restaurarea, dezvoltarea 
şi tratarea continuă a arboretelor similare din punct de vedere al 
compoziţiei speciilor, structurii şi dinamicii cu cele ale pădurilor 
naturale caracteristice condiţiilor staţionate din zona respectivă</t>
        </is>
      </c>
      <c r="CL267" s="2" t="inlineStr">
        <is>
          <t>prírode blízke hospodárenie v lesoch|
prírode blízke lesníctvo|
prírode blízke obhospodarovanie lesov</t>
        </is>
      </c>
      <c r="CM267" s="2" t="inlineStr">
        <is>
          <t>3|
3|
3</t>
        </is>
      </c>
      <c r="CN267" s="2" t="inlineStr">
        <is>
          <t xml:space="preserve">preferred|
|
</t>
        </is>
      </c>
      <c r="CO267" t="inlineStr">
        <is>
          <t>pestovné a obnovné postupy zamerané na vytváranie a pestovanie lesov s diferencovanou vekovou, druhovou, genetickou a priestorovou štruktúrou v maximálnej možnej miere sa približujúcou prirodzeným lesom charakteristickým pre podmienky danej lokality; tieto postupy v maximálnej možnej miere využívajú prírodné procesy, najmä prirodzenú obnovu drevín, regeneračnú schopnosť lesného ekosystému, individuálny výškový a hrúbkový rast stromov, schopnosť autoredukcie a tvarovú premenlivosť lesných drevín</t>
        </is>
      </c>
      <c r="CP267" s="2" t="inlineStr">
        <is>
          <t>gozdarstvo blizu naravi|
sonaravno gozdrastvo</t>
        </is>
      </c>
      <c r="CQ267" s="2" t="inlineStr">
        <is>
          <t>2|
3</t>
        </is>
      </c>
      <c r="CR267" s="2" t="inlineStr">
        <is>
          <t xml:space="preserve">|
</t>
        </is>
      </c>
      <c r="CS267" t="inlineStr">
        <is>
          <t/>
        </is>
      </c>
      <c r="CT267" s="2" t="inlineStr">
        <is>
          <t>naturnära skogsbruk</t>
        </is>
      </c>
      <c r="CU267" s="2" t="inlineStr">
        <is>
          <t>3</t>
        </is>
      </c>
      <c r="CV267" s="2" t="inlineStr">
        <is>
          <t/>
        </is>
      </c>
      <c r="CW267" t="inlineStr">
        <is>
          <t>ekosystembaserad och
hyggesfri skogsbruksform där man arbetar med plockhuggning och naturlig
föryngring</t>
        </is>
      </c>
    </row>
    <row r="268">
      <c r="A268" s="1" t="str">
        <f>HYPERLINK("https://iate.europa.eu/entry/result/3593711/all", "3593711")</f>
        <v>3593711</v>
      </c>
      <c r="B268" t="inlineStr">
        <is>
          <t>ENVIRONMENT</t>
        </is>
      </c>
      <c r="C268" t="inlineStr">
        <is>
          <t>ENVIRONMENT|natural environment|physical environment|biosphere|biodiversity</t>
        </is>
      </c>
      <c r="D268" t="inlineStr">
        <is>
          <t>yes</t>
        </is>
      </c>
      <c r="E268" t="inlineStr">
        <is>
          <t/>
        </is>
      </c>
      <c r="F268" t="inlineStr">
        <is>
          <t/>
        </is>
      </c>
      <c r="G268" t="inlineStr">
        <is>
          <t/>
        </is>
      </c>
      <c r="H268" t="inlineStr">
        <is>
          <t/>
        </is>
      </c>
      <c r="I268" t="inlineStr">
        <is>
          <t/>
        </is>
      </c>
      <c r="J268" t="inlineStr">
        <is>
          <t/>
        </is>
      </c>
      <c r="K268" t="inlineStr">
        <is>
          <t/>
        </is>
      </c>
      <c r="L268" t="inlineStr">
        <is>
          <t/>
        </is>
      </c>
      <c r="M268" t="inlineStr">
        <is>
          <t/>
        </is>
      </c>
      <c r="N268" t="inlineStr">
        <is>
          <t/>
        </is>
      </c>
      <c r="O268" t="inlineStr">
        <is>
          <t/>
        </is>
      </c>
      <c r="P268" t="inlineStr">
        <is>
          <t/>
        </is>
      </c>
      <c r="Q268" t="inlineStr">
        <is>
          <t/>
        </is>
      </c>
      <c r="R268" t="inlineStr">
        <is>
          <t/>
        </is>
      </c>
      <c r="S268" t="inlineStr">
        <is>
          <t/>
        </is>
      </c>
      <c r="T268" t="inlineStr">
        <is>
          <t/>
        </is>
      </c>
      <c r="U268" t="inlineStr">
        <is>
          <t/>
        </is>
      </c>
      <c r="V268" t="inlineStr">
        <is>
          <t/>
        </is>
      </c>
      <c r="W268" t="inlineStr">
        <is>
          <t/>
        </is>
      </c>
      <c r="X268" t="inlineStr">
        <is>
          <t/>
        </is>
      </c>
      <c r="Y268" t="inlineStr">
        <is>
          <t/>
        </is>
      </c>
      <c r="Z268" s="2" t="inlineStr">
        <is>
          <t>Rapid Response for Ecosystems, Species and Communities Undergoing Emergencies|
Rapid RESCUE</t>
        </is>
      </c>
      <c r="AA268" s="2" t="inlineStr">
        <is>
          <t>3|
3</t>
        </is>
      </c>
      <c r="AB268" s="2" t="inlineStr">
        <is>
          <t xml:space="preserve">|
</t>
        </is>
      </c>
      <c r="AC268" t="inlineStr">
        <is>
          <t/>
        </is>
      </c>
      <c r="AD268" t="inlineStr">
        <is>
          <t/>
        </is>
      </c>
      <c r="AE268" t="inlineStr">
        <is>
          <t/>
        </is>
      </c>
      <c r="AF268" t="inlineStr">
        <is>
          <t/>
        </is>
      </c>
      <c r="AG268" t="inlineStr">
        <is>
          <t/>
        </is>
      </c>
      <c r="AH268" t="inlineStr">
        <is>
          <t/>
        </is>
      </c>
      <c r="AI268" t="inlineStr">
        <is>
          <t/>
        </is>
      </c>
      <c r="AJ268" t="inlineStr">
        <is>
          <t/>
        </is>
      </c>
      <c r="AK268" t="inlineStr">
        <is>
          <t/>
        </is>
      </c>
      <c r="AL268" t="inlineStr">
        <is>
          <t/>
        </is>
      </c>
      <c r="AM268" t="inlineStr">
        <is>
          <t/>
        </is>
      </c>
      <c r="AN268" t="inlineStr">
        <is>
          <t/>
        </is>
      </c>
      <c r="AO268" t="inlineStr">
        <is>
          <t/>
        </is>
      </c>
      <c r="AP268" t="inlineStr">
        <is>
          <t/>
        </is>
      </c>
      <c r="AQ268" t="inlineStr">
        <is>
          <t/>
        </is>
      </c>
      <c r="AR268" t="inlineStr">
        <is>
          <t/>
        </is>
      </c>
      <c r="AS268" t="inlineStr">
        <is>
          <t/>
        </is>
      </c>
      <c r="AT268" t="inlineStr">
        <is>
          <t/>
        </is>
      </c>
      <c r="AU268" t="inlineStr">
        <is>
          <t/>
        </is>
      </c>
      <c r="AV268" t="inlineStr">
        <is>
          <t/>
        </is>
      </c>
      <c r="AW268" t="inlineStr">
        <is>
          <t/>
        </is>
      </c>
      <c r="AX268" t="inlineStr">
        <is>
          <t/>
        </is>
      </c>
      <c r="AY268" t="inlineStr">
        <is>
          <t/>
        </is>
      </c>
      <c r="AZ268" t="inlineStr">
        <is>
          <t/>
        </is>
      </c>
      <c r="BA268" t="inlineStr">
        <is>
          <t/>
        </is>
      </c>
      <c r="BB268" t="inlineStr">
        <is>
          <t/>
        </is>
      </c>
      <c r="BC268" t="inlineStr">
        <is>
          <t/>
        </is>
      </c>
      <c r="BD268" t="inlineStr">
        <is>
          <t/>
        </is>
      </c>
      <c r="BE268" t="inlineStr">
        <is>
          <t/>
        </is>
      </c>
      <c r="BF268" t="inlineStr">
        <is>
          <t/>
        </is>
      </c>
      <c r="BG268" t="inlineStr">
        <is>
          <t/>
        </is>
      </c>
      <c r="BH268" t="inlineStr">
        <is>
          <t/>
        </is>
      </c>
      <c r="BI268" t="inlineStr">
        <is>
          <t/>
        </is>
      </c>
      <c r="BJ268" t="inlineStr">
        <is>
          <t/>
        </is>
      </c>
      <c r="BK268" t="inlineStr">
        <is>
          <t/>
        </is>
      </c>
      <c r="BL268" t="inlineStr">
        <is>
          <t/>
        </is>
      </c>
      <c r="BM268" t="inlineStr">
        <is>
          <t/>
        </is>
      </c>
      <c r="BN268" t="inlineStr">
        <is>
          <t/>
        </is>
      </c>
      <c r="BO268" t="inlineStr">
        <is>
          <t/>
        </is>
      </c>
      <c r="BP268" t="inlineStr">
        <is>
          <t/>
        </is>
      </c>
      <c r="BQ268" t="inlineStr">
        <is>
          <t/>
        </is>
      </c>
      <c r="BR268" t="inlineStr">
        <is>
          <t/>
        </is>
      </c>
      <c r="BS268" t="inlineStr">
        <is>
          <t/>
        </is>
      </c>
      <c r="BT268" t="inlineStr">
        <is>
          <t/>
        </is>
      </c>
      <c r="BU268" t="inlineStr">
        <is>
          <t/>
        </is>
      </c>
      <c r="BV268" t="inlineStr">
        <is>
          <t/>
        </is>
      </c>
      <c r="BW268" t="inlineStr">
        <is>
          <t/>
        </is>
      </c>
      <c r="BX268" t="inlineStr">
        <is>
          <t/>
        </is>
      </c>
      <c r="BY268" t="inlineStr">
        <is>
          <t/>
        </is>
      </c>
      <c r="BZ268" s="2" t="inlineStr">
        <is>
          <t>system szybkiego reagowania w sytuacji nagłego zagrożenia ekosystemów, gatunków i społeczności|
Rapid RESCUE</t>
        </is>
      </c>
      <c r="CA268" s="2" t="inlineStr">
        <is>
          <t>3|
3</t>
        </is>
      </c>
      <c r="CB268" s="2" t="inlineStr">
        <is>
          <t xml:space="preserve">|
</t>
        </is>
      </c>
      <c r="CC268" t="inlineStr">
        <is>
          <t/>
        </is>
      </c>
      <c r="CD268" t="inlineStr">
        <is>
          <t/>
        </is>
      </c>
      <c r="CE268" t="inlineStr">
        <is>
          <t/>
        </is>
      </c>
      <c r="CF268" t="inlineStr">
        <is>
          <t/>
        </is>
      </c>
      <c r="CG268" t="inlineStr">
        <is>
          <t/>
        </is>
      </c>
      <c r="CH268" t="inlineStr">
        <is>
          <t/>
        </is>
      </c>
      <c r="CI268" t="inlineStr">
        <is>
          <t/>
        </is>
      </c>
      <c r="CJ268" t="inlineStr">
        <is>
          <t/>
        </is>
      </c>
      <c r="CK268" t="inlineStr">
        <is>
          <t/>
        </is>
      </c>
      <c r="CL268" t="inlineStr">
        <is>
          <t/>
        </is>
      </c>
      <c r="CM268" t="inlineStr">
        <is>
          <t/>
        </is>
      </c>
      <c r="CN268" t="inlineStr">
        <is>
          <t/>
        </is>
      </c>
      <c r="CO268" t="inlineStr">
        <is>
          <t/>
        </is>
      </c>
      <c r="CP268" t="inlineStr">
        <is>
          <t/>
        </is>
      </c>
      <c r="CQ268" t="inlineStr">
        <is>
          <t/>
        </is>
      </c>
      <c r="CR268" t="inlineStr">
        <is>
          <t/>
        </is>
      </c>
      <c r="CS268" t="inlineStr">
        <is>
          <t/>
        </is>
      </c>
      <c r="CT268" t="inlineStr">
        <is>
          <t/>
        </is>
      </c>
      <c r="CU268" t="inlineStr">
        <is>
          <t/>
        </is>
      </c>
      <c r="CV268" t="inlineStr">
        <is>
          <t/>
        </is>
      </c>
      <c r="CW268" t="inlineStr">
        <is>
          <t/>
        </is>
      </c>
    </row>
    <row r="269">
      <c r="A269" s="1" t="str">
        <f>HYPERLINK("https://iate.europa.eu/entry/result/2233630/all", "2233630")</f>
        <v>2233630</v>
      </c>
      <c r="B269" t="inlineStr">
        <is>
          <t>ENVIRONMENT</t>
        </is>
      </c>
      <c r="C269" t="inlineStr">
        <is>
          <t>ENVIRONMENT|deterioration of the environment;ENVIRONMENT|environmental policy|environmental protection</t>
        </is>
      </c>
      <c r="D269" t="inlineStr">
        <is>
          <t>yes</t>
        </is>
      </c>
      <c r="E269" t="inlineStr">
        <is>
          <t/>
        </is>
      </c>
      <c r="F269" t="inlineStr">
        <is>
          <t/>
        </is>
      </c>
      <c r="G269" t="inlineStr">
        <is>
          <t/>
        </is>
      </c>
      <c r="H269" t="inlineStr">
        <is>
          <t/>
        </is>
      </c>
      <c r="I269" t="inlineStr">
        <is>
          <t/>
        </is>
      </c>
      <c r="J269" t="inlineStr">
        <is>
          <t/>
        </is>
      </c>
      <c r="K269" t="inlineStr">
        <is>
          <t/>
        </is>
      </c>
      <c r="L269" t="inlineStr">
        <is>
          <t/>
        </is>
      </c>
      <c r="M269" t="inlineStr">
        <is>
          <t/>
        </is>
      </c>
      <c r="N269" t="inlineStr">
        <is>
          <t/>
        </is>
      </c>
      <c r="O269" t="inlineStr">
        <is>
          <t/>
        </is>
      </c>
      <c r="P269" t="inlineStr">
        <is>
          <t/>
        </is>
      </c>
      <c r="Q269" t="inlineStr">
        <is>
          <t/>
        </is>
      </c>
      <c r="R269" t="inlineStr">
        <is>
          <t/>
        </is>
      </c>
      <c r="S269" t="inlineStr">
        <is>
          <t/>
        </is>
      </c>
      <c r="T269" t="inlineStr">
        <is>
          <t/>
        </is>
      </c>
      <c r="U269" t="inlineStr">
        <is>
          <t/>
        </is>
      </c>
      <c r="V269" s="2" t="inlineStr">
        <is>
          <t>θεματική στρατηγική για την προστασία του εδάφους</t>
        </is>
      </c>
      <c r="W269" s="2" t="inlineStr">
        <is>
          <t>3</t>
        </is>
      </c>
      <c r="X269" s="2" t="inlineStr">
        <is>
          <t/>
        </is>
      </c>
      <c r="Y269" t="inlineStr">
        <is>
          <t/>
        </is>
      </c>
      <c r="Z269" s="2" t="inlineStr">
        <is>
          <t>Thematic Strategy for Soil Protection|
EU Soil Thematic Strategy</t>
        </is>
      </c>
      <c r="AA269" s="2" t="inlineStr">
        <is>
          <t>3|
3</t>
        </is>
      </c>
      <c r="AB269" s="2" t="inlineStr">
        <is>
          <t xml:space="preserve">|
</t>
        </is>
      </c>
      <c r="AC269" t="inlineStr">
        <is>
          <t>EU strategy aimed at halting and reversing soil degradation</t>
        </is>
      </c>
      <c r="AD269" t="inlineStr">
        <is>
          <t/>
        </is>
      </c>
      <c r="AE269" t="inlineStr">
        <is>
          <t/>
        </is>
      </c>
      <c r="AF269" t="inlineStr">
        <is>
          <t/>
        </is>
      </c>
      <c r="AG269" t="inlineStr">
        <is>
          <t/>
        </is>
      </c>
      <c r="AH269" s="2" t="inlineStr">
        <is>
          <t>mullakaitse teemastrateegia</t>
        </is>
      </c>
      <c r="AI269" s="2" t="inlineStr">
        <is>
          <t>3</t>
        </is>
      </c>
      <c r="AJ269" s="2" t="inlineStr">
        <is>
          <t/>
        </is>
      </c>
      <c r="AK269" t="inlineStr">
        <is>
          <t>&lt;i&gt;kuuendas keskkonnaalases tegevusprogrammis&lt;/i&gt; [ &lt;a href="/entry/result/926473/all" id="ENTRY_TO_ENTRY_CONVERTER" target="_blank"&gt;IATE:926473&lt;/a&gt; ] nõutud strateegia, mis koostati pidades silmas mulla tähtsust ning mulla jätkuva degradatsiooni takistamise vajadust</t>
        </is>
      </c>
      <c r="AL269" s="2" t="inlineStr">
        <is>
          <t>maaperän suojelua koskeva teemakohtainen strategia</t>
        </is>
      </c>
      <c r="AM269" s="2" t="inlineStr">
        <is>
          <t>3</t>
        </is>
      </c>
      <c r="AN269" s="2" t="inlineStr">
        <is>
          <t/>
        </is>
      </c>
      <c r="AO269" t="inlineStr">
        <is>
          <t>strategia, jonka yleisenä tavoitteena on maaperän suojelu ja kestävä käyttö, joka perustuu seuraaviin periaatteisiin:&lt;div&gt;1. estetään maaperän heikentymisen jatkuminen sekä säilytetään maaperän toiminnot,&lt;/div&gt;&lt;div&gt;2. kun maaperää käytetään ja sen toimintoja hyödynnetään, jolloin on toteutettava maaperän käyttö- ja hoitotapoihin liittyviä toimia, ja&lt;/div&gt;&lt;div&gt;3. kun maaperä toimii nieluna tai siihen kohdistuu ihmisten toimien tai ympäristöilmiöiden vaikutuksia ja on toteutettava toimia ongelmien lähteellä,&lt;/div&gt;&lt;div&gt;4. palautetaan huonontuneelle maaperälle toiminnallisuus, joka vastaa vähintään tämänhetkistä ja suunniteltua käyttöä&lt;/div&gt;</t>
        </is>
      </c>
      <c r="AP269" t="inlineStr">
        <is>
          <t/>
        </is>
      </c>
      <c r="AQ269" t="inlineStr">
        <is>
          <t/>
        </is>
      </c>
      <c r="AR269" t="inlineStr">
        <is>
          <t/>
        </is>
      </c>
      <c r="AS269" t="inlineStr">
        <is>
          <t/>
        </is>
      </c>
      <c r="AT269" s="2" t="inlineStr">
        <is>
          <t>Straitéis Théamach do Chosaint Ithreach|
Straitéis Théamach Ithreach|
Straitéis Théamach Ithreach AE</t>
        </is>
      </c>
      <c r="AU269" s="2" t="inlineStr">
        <is>
          <t>3|
3|
3</t>
        </is>
      </c>
      <c r="AV269" s="2" t="inlineStr">
        <is>
          <t xml:space="preserve">|
|
</t>
        </is>
      </c>
      <c r="AW269" t="inlineStr">
        <is>
          <t/>
        </is>
      </c>
      <c r="AX269" t="inlineStr">
        <is>
          <t/>
        </is>
      </c>
      <c r="AY269" t="inlineStr">
        <is>
          <t/>
        </is>
      </c>
      <c r="AZ269" t="inlineStr">
        <is>
          <t/>
        </is>
      </c>
      <c r="BA269" t="inlineStr">
        <is>
          <t/>
        </is>
      </c>
      <c r="BB269" t="inlineStr">
        <is>
          <t/>
        </is>
      </c>
      <c r="BC269" t="inlineStr">
        <is>
          <t/>
        </is>
      </c>
      <c r="BD269" t="inlineStr">
        <is>
          <t/>
        </is>
      </c>
      <c r="BE269" t="inlineStr">
        <is>
          <t/>
        </is>
      </c>
      <c r="BF269" s="2" t="inlineStr">
        <is>
          <t>Strategia tematica per la protezione del suolo</t>
        </is>
      </c>
      <c r="BG269" s="2" t="inlineStr">
        <is>
          <t>2</t>
        </is>
      </c>
      <c r="BH269" s="2" t="inlineStr">
        <is>
          <t/>
        </is>
      </c>
      <c r="BI269" t="inlineStr">
        <is>
          <t>Per assicurare la protezione del suolo, la Commissione Europea intende sviluppare una strategia tematica.La strategia tematica per la protezione del suolo è incentrata sulla prevenzione dei fenomeni di erosione, deterioramento, contaminazione e desertificazione.</t>
        </is>
      </c>
      <c r="BJ269" s="2" t="inlineStr">
        <is>
          <t>dirvožemio apsaugos teminė strategija|
ES dirvožemio apsaugos teminė strategija</t>
        </is>
      </c>
      <c r="BK269" s="2" t="inlineStr">
        <is>
          <t>3|
3</t>
        </is>
      </c>
      <c r="BL269" s="2" t="inlineStr">
        <is>
          <t xml:space="preserve">|
</t>
        </is>
      </c>
      <c r="BM269" t="inlineStr">
        <is>
          <t>Bendrijos strategija, skirta dirvožemio degradacijai sustabdyti ir jos padariniams atitaisyti</t>
        </is>
      </c>
      <c r="BN269" t="inlineStr">
        <is>
          <t/>
        </is>
      </c>
      <c r="BO269" t="inlineStr">
        <is>
          <t/>
        </is>
      </c>
      <c r="BP269" t="inlineStr">
        <is>
          <t/>
        </is>
      </c>
      <c r="BQ269" t="inlineStr">
        <is>
          <t/>
        </is>
      </c>
      <c r="BR269" s="2" t="inlineStr">
        <is>
          <t>Strateġija Tematika għall-Ħarsien tal-Ħamrija|
Strateġija Tematika tal-UE dwar il-Ħamrija</t>
        </is>
      </c>
      <c r="BS269" s="2" t="inlineStr">
        <is>
          <t>3|
3</t>
        </is>
      </c>
      <c r="BT269" s="2" t="inlineStr">
        <is>
          <t xml:space="preserve">|
</t>
        </is>
      </c>
      <c r="BU269" t="inlineStr">
        <is>
          <t>strateġija tal-UE bl-għan li twaqqaf u treġġa' lura d-degradazzjoni tal-ħamrija</t>
        </is>
      </c>
      <c r="BV269" s="2" t="inlineStr">
        <is>
          <t>Thematische strategie voor bodembescherming|
Thematische EU-strategie voor bodembescherming</t>
        </is>
      </c>
      <c r="BW269" s="2" t="inlineStr">
        <is>
          <t>3|
3</t>
        </is>
      </c>
      <c r="BX269" s="2" t="inlineStr">
        <is>
          <t xml:space="preserve">|
</t>
        </is>
      </c>
      <c r="BY269" t="inlineStr">
        <is>
          <t>EU-strategie met als algemene doelstelling bescherming en duurzaam gebruik van de bodem</t>
        </is>
      </c>
      <c r="BZ269" s="2" t="inlineStr">
        <is>
          <t>strategia tematyczna w dziedzinie ochrony gleby|
strategia ochrony gleby</t>
        </is>
      </c>
      <c r="CA269" s="2" t="inlineStr">
        <is>
          <t>3|
3</t>
        </is>
      </c>
      <c r="CB269" s="2" t="inlineStr">
        <is>
          <t xml:space="preserve">|
</t>
        </is>
      </c>
      <c r="CC269" t="inlineStr">
        <is>
          <t/>
        </is>
      </c>
      <c r="CD269" s="2" t="inlineStr">
        <is>
          <t>estratégia temática de proteção do solo</t>
        </is>
      </c>
      <c r="CE269" s="2" t="inlineStr">
        <is>
          <t>3</t>
        </is>
      </c>
      <c r="CF269" s="2" t="inlineStr">
        <is>
          <t/>
        </is>
      </c>
      <c r="CG269" t="inlineStr">
        <is>
          <t>Estratégia para prevenir a degradação do solo, preservar as respetivas funções e reabilitar os solos degradados.</t>
        </is>
      </c>
      <c r="CH269" s="2" t="inlineStr">
        <is>
          <t>Strategia tematică pentru protecția solului</t>
        </is>
      </c>
      <c r="CI269" s="2" t="inlineStr">
        <is>
          <t>3</t>
        </is>
      </c>
      <c r="CJ269" s="2" t="inlineStr">
        <is>
          <t/>
        </is>
      </c>
      <c r="CK269" t="inlineStr">
        <is>
          <t/>
        </is>
      </c>
      <c r="CL269" t="inlineStr">
        <is>
          <t/>
        </is>
      </c>
      <c r="CM269" t="inlineStr">
        <is>
          <t/>
        </is>
      </c>
      <c r="CN269" t="inlineStr">
        <is>
          <t/>
        </is>
      </c>
      <c r="CO269" t="inlineStr">
        <is>
          <t/>
        </is>
      </c>
      <c r="CP269" s="2" t="inlineStr">
        <is>
          <t>tematska strategija EU za tla</t>
        </is>
      </c>
      <c r="CQ269" s="2" t="inlineStr">
        <is>
          <t>3</t>
        </is>
      </c>
      <c r="CR269" s="2" t="inlineStr">
        <is>
          <t/>
        </is>
      </c>
      <c r="CS269" t="inlineStr">
        <is>
          <t/>
        </is>
      </c>
      <c r="CT269" s="2" t="inlineStr">
        <is>
          <t>EU:s temainriktade strategi för markskydd</t>
        </is>
      </c>
      <c r="CU269" s="2" t="inlineStr">
        <is>
          <t>3</t>
        </is>
      </c>
      <c r="CV269" s="2" t="inlineStr">
        <is>
          <t/>
        </is>
      </c>
      <c r="CW269" t="inlineStr">
        <is>
          <t>EU-strategi för att förebygga och förhindra ytterligare markförstöring</t>
        </is>
      </c>
    </row>
    <row r="270">
      <c r="A270" s="1" t="str">
        <f>HYPERLINK("https://iate.europa.eu/entry/result/3599477/all", "3599477")</f>
        <v>3599477</v>
      </c>
      <c r="B270" t="inlineStr">
        <is>
          <t>ENVIRONMENT;AGRICULTURE, FORESTRY AND FISHERIES</t>
        </is>
      </c>
      <c r="C270" t="inlineStr">
        <is>
          <t>ENVIRONMENT|natural environment|physical environment|biosphere|biodiversity;AGRICULTURE, FORESTRY AND FISHERIES|forestry|forestry policy</t>
        </is>
      </c>
      <c r="D270" t="inlineStr">
        <is>
          <t>yes</t>
        </is>
      </c>
      <c r="E270" t="inlineStr">
        <is>
          <t/>
        </is>
      </c>
      <c r="F270" t="inlineStr">
        <is>
          <t/>
        </is>
      </c>
      <c r="G270" t="inlineStr">
        <is>
          <t/>
        </is>
      </c>
      <c r="H270" t="inlineStr">
        <is>
          <t/>
        </is>
      </c>
      <c r="I270" t="inlineStr">
        <is>
          <t/>
        </is>
      </c>
      <c r="J270" t="inlineStr">
        <is>
          <t/>
        </is>
      </c>
      <c r="K270" t="inlineStr">
        <is>
          <t/>
        </is>
      </c>
      <c r="L270" t="inlineStr">
        <is>
          <t/>
        </is>
      </c>
      <c r="M270" t="inlineStr">
        <is>
          <t/>
        </is>
      </c>
      <c r="N270" t="inlineStr">
        <is>
          <t/>
        </is>
      </c>
      <c r="O270" t="inlineStr">
        <is>
          <t/>
        </is>
      </c>
      <c r="P270" t="inlineStr">
        <is>
          <t/>
        </is>
      </c>
      <c r="Q270" t="inlineStr">
        <is>
          <t/>
        </is>
      </c>
      <c r="R270" t="inlineStr">
        <is>
          <t/>
        </is>
      </c>
      <c r="S270" t="inlineStr">
        <is>
          <t/>
        </is>
      </c>
      <c r="T270" t="inlineStr">
        <is>
          <t/>
        </is>
      </c>
      <c r="U270" t="inlineStr">
        <is>
          <t/>
        </is>
      </c>
      <c r="V270" t="inlineStr">
        <is>
          <t/>
        </is>
      </c>
      <c r="W270" t="inlineStr">
        <is>
          <t/>
        </is>
      </c>
      <c r="X270" t="inlineStr">
        <is>
          <t/>
        </is>
      </c>
      <c r="Y270" t="inlineStr">
        <is>
          <t/>
        </is>
      </c>
      <c r="Z270" s="2" t="inlineStr">
        <is>
          <t>biodiversity-friendly reforestation|
biodiversity-friendly afforestation and reforestation</t>
        </is>
      </c>
      <c r="AA270" s="2" t="inlineStr">
        <is>
          <t>3|
1</t>
        </is>
      </c>
      <c r="AB270" s="2" t="inlineStr">
        <is>
          <t xml:space="preserve">|
</t>
        </is>
      </c>
      <c r="AC270" t="inlineStr">
        <is>
          <t/>
        </is>
      </c>
      <c r="AD270" t="inlineStr">
        <is>
          <t/>
        </is>
      </c>
      <c r="AE270" t="inlineStr">
        <is>
          <t/>
        </is>
      </c>
      <c r="AF270" t="inlineStr">
        <is>
          <t/>
        </is>
      </c>
      <c r="AG270" t="inlineStr">
        <is>
          <t/>
        </is>
      </c>
      <c r="AH270" t="inlineStr">
        <is>
          <t/>
        </is>
      </c>
      <c r="AI270" t="inlineStr">
        <is>
          <t/>
        </is>
      </c>
      <c r="AJ270" t="inlineStr">
        <is>
          <t/>
        </is>
      </c>
      <c r="AK270" t="inlineStr">
        <is>
          <t/>
        </is>
      </c>
      <c r="AL270" t="inlineStr">
        <is>
          <t/>
        </is>
      </c>
      <c r="AM270" t="inlineStr">
        <is>
          <t/>
        </is>
      </c>
      <c r="AN270" t="inlineStr">
        <is>
          <t/>
        </is>
      </c>
      <c r="AO270" t="inlineStr">
        <is>
          <t/>
        </is>
      </c>
      <c r="AP270" t="inlineStr">
        <is>
          <t/>
        </is>
      </c>
      <c r="AQ270" t="inlineStr">
        <is>
          <t/>
        </is>
      </c>
      <c r="AR270" t="inlineStr">
        <is>
          <t/>
        </is>
      </c>
      <c r="AS270" t="inlineStr">
        <is>
          <t/>
        </is>
      </c>
      <c r="AT270" t="inlineStr">
        <is>
          <t/>
        </is>
      </c>
      <c r="AU270" t="inlineStr">
        <is>
          <t/>
        </is>
      </c>
      <c r="AV270" t="inlineStr">
        <is>
          <t/>
        </is>
      </c>
      <c r="AW270" t="inlineStr">
        <is>
          <t/>
        </is>
      </c>
      <c r="AX270" t="inlineStr">
        <is>
          <t/>
        </is>
      </c>
      <c r="AY270" t="inlineStr">
        <is>
          <t/>
        </is>
      </c>
      <c r="AZ270" t="inlineStr">
        <is>
          <t/>
        </is>
      </c>
      <c r="BA270" t="inlineStr">
        <is>
          <t/>
        </is>
      </c>
      <c r="BB270" t="inlineStr">
        <is>
          <t/>
        </is>
      </c>
      <c r="BC270" t="inlineStr">
        <is>
          <t/>
        </is>
      </c>
      <c r="BD270" t="inlineStr">
        <is>
          <t/>
        </is>
      </c>
      <c r="BE270" t="inlineStr">
        <is>
          <t/>
        </is>
      </c>
      <c r="BF270" t="inlineStr">
        <is>
          <t/>
        </is>
      </c>
      <c r="BG270" t="inlineStr">
        <is>
          <t/>
        </is>
      </c>
      <c r="BH270" t="inlineStr">
        <is>
          <t/>
        </is>
      </c>
      <c r="BI270" t="inlineStr">
        <is>
          <t/>
        </is>
      </c>
      <c r="BJ270" t="inlineStr">
        <is>
          <t/>
        </is>
      </c>
      <c r="BK270" t="inlineStr">
        <is>
          <t/>
        </is>
      </c>
      <c r="BL270" t="inlineStr">
        <is>
          <t/>
        </is>
      </c>
      <c r="BM270" t="inlineStr">
        <is>
          <t/>
        </is>
      </c>
      <c r="BN270" t="inlineStr">
        <is>
          <t/>
        </is>
      </c>
      <c r="BO270" t="inlineStr">
        <is>
          <t/>
        </is>
      </c>
      <c r="BP270" t="inlineStr">
        <is>
          <t/>
        </is>
      </c>
      <c r="BQ270" t="inlineStr">
        <is>
          <t/>
        </is>
      </c>
      <c r="BR270" t="inlineStr">
        <is>
          <t/>
        </is>
      </c>
      <c r="BS270" t="inlineStr">
        <is>
          <t/>
        </is>
      </c>
      <c r="BT270" t="inlineStr">
        <is>
          <t/>
        </is>
      </c>
      <c r="BU270" t="inlineStr">
        <is>
          <t/>
        </is>
      </c>
      <c r="BV270" t="inlineStr">
        <is>
          <t/>
        </is>
      </c>
      <c r="BW270" t="inlineStr">
        <is>
          <t/>
        </is>
      </c>
      <c r="BX270" t="inlineStr">
        <is>
          <t/>
        </is>
      </c>
      <c r="BY270" t="inlineStr">
        <is>
          <t/>
        </is>
      </c>
      <c r="BZ270" t="inlineStr">
        <is>
          <t/>
        </is>
      </c>
      <c r="CA270" t="inlineStr">
        <is>
          <t/>
        </is>
      </c>
      <c r="CB270" t="inlineStr">
        <is>
          <t/>
        </is>
      </c>
      <c r="CC270" t="inlineStr">
        <is>
          <t/>
        </is>
      </c>
      <c r="CD270" t="inlineStr">
        <is>
          <t/>
        </is>
      </c>
      <c r="CE270" t="inlineStr">
        <is>
          <t/>
        </is>
      </c>
      <c r="CF270" t="inlineStr">
        <is>
          <t/>
        </is>
      </c>
      <c r="CG270" t="inlineStr">
        <is>
          <t/>
        </is>
      </c>
      <c r="CH270" t="inlineStr">
        <is>
          <t/>
        </is>
      </c>
      <c r="CI270" t="inlineStr">
        <is>
          <t/>
        </is>
      </c>
      <c r="CJ270" t="inlineStr">
        <is>
          <t/>
        </is>
      </c>
      <c r="CK270" t="inlineStr">
        <is>
          <t/>
        </is>
      </c>
      <c r="CL270" t="inlineStr">
        <is>
          <t/>
        </is>
      </c>
      <c r="CM270" t="inlineStr">
        <is>
          <t/>
        </is>
      </c>
      <c r="CN270" t="inlineStr">
        <is>
          <t/>
        </is>
      </c>
      <c r="CO270" t="inlineStr">
        <is>
          <t/>
        </is>
      </c>
      <c r="CP270" t="inlineStr">
        <is>
          <t/>
        </is>
      </c>
      <c r="CQ270" t="inlineStr">
        <is>
          <t/>
        </is>
      </c>
      <c r="CR270" t="inlineStr">
        <is>
          <t/>
        </is>
      </c>
      <c r="CS270" t="inlineStr">
        <is>
          <t/>
        </is>
      </c>
      <c r="CT270" t="inlineStr">
        <is>
          <t/>
        </is>
      </c>
      <c r="CU270" t="inlineStr">
        <is>
          <t/>
        </is>
      </c>
      <c r="CV270" t="inlineStr">
        <is>
          <t/>
        </is>
      </c>
      <c r="CW270" t="inlineStr">
        <is>
          <t/>
        </is>
      </c>
    </row>
    <row r="271">
      <c r="A271" s="1" t="str">
        <f>HYPERLINK("https://iate.europa.eu/entry/result/3592732/all", "3592732")</f>
        <v>3592732</v>
      </c>
      <c r="B271" t="inlineStr">
        <is>
          <t>AGRICULTURE, FORESTRY AND FISHERIES;ENVIRONMENT</t>
        </is>
      </c>
      <c r="C271" t="inlineStr">
        <is>
          <t>AGRICULTURE, FORESTRY AND FISHERIES|forestry|forestry policy;ENVIRONMENT|natural environment|physical environment|biosphere|biodiversity</t>
        </is>
      </c>
      <c r="D271" t="inlineStr">
        <is>
          <t>yes</t>
        </is>
      </c>
      <c r="E271" t="inlineStr">
        <is>
          <t/>
        </is>
      </c>
      <c r="F271" t="inlineStr">
        <is>
          <t/>
        </is>
      </c>
      <c r="G271" t="inlineStr">
        <is>
          <t/>
        </is>
      </c>
      <c r="H271" t="inlineStr">
        <is>
          <t/>
        </is>
      </c>
      <c r="I271" t="inlineStr">
        <is>
          <t/>
        </is>
      </c>
      <c r="J271" t="inlineStr">
        <is>
          <t/>
        </is>
      </c>
      <c r="K271" t="inlineStr">
        <is>
          <t/>
        </is>
      </c>
      <c r="L271" t="inlineStr">
        <is>
          <t/>
        </is>
      </c>
      <c r="M271" t="inlineStr">
        <is>
          <t/>
        </is>
      </c>
      <c r="N271" t="inlineStr">
        <is>
          <t/>
        </is>
      </c>
      <c r="O271" t="inlineStr">
        <is>
          <t/>
        </is>
      </c>
      <c r="P271" t="inlineStr">
        <is>
          <t/>
        </is>
      </c>
      <c r="Q271" t="inlineStr">
        <is>
          <t/>
        </is>
      </c>
      <c r="R271" t="inlineStr">
        <is>
          <t/>
        </is>
      </c>
      <c r="S271" t="inlineStr">
        <is>
          <t/>
        </is>
      </c>
      <c r="T271" t="inlineStr">
        <is>
          <t/>
        </is>
      </c>
      <c r="U271" t="inlineStr">
        <is>
          <t/>
        </is>
      </c>
      <c r="V271" t="inlineStr">
        <is>
          <t/>
        </is>
      </c>
      <c r="W271" t="inlineStr">
        <is>
          <t/>
        </is>
      </c>
      <c r="X271" t="inlineStr">
        <is>
          <t/>
        </is>
      </c>
      <c r="Y271" t="inlineStr">
        <is>
          <t/>
        </is>
      </c>
      <c r="Z271" s="2" t="inlineStr">
        <is>
          <t>biodiversity-friendly afforestation|
biodiversity-friendly afforestation and reforestation</t>
        </is>
      </c>
      <c r="AA271" s="2" t="inlineStr">
        <is>
          <t>3|
1</t>
        </is>
      </c>
      <c r="AB271" s="2" t="inlineStr">
        <is>
          <t xml:space="preserve">|
</t>
        </is>
      </c>
      <c r="AC271" t="inlineStr">
        <is>
          <t/>
        </is>
      </c>
      <c r="AD271" t="inlineStr">
        <is>
          <t/>
        </is>
      </c>
      <c r="AE271" t="inlineStr">
        <is>
          <t/>
        </is>
      </c>
      <c r="AF271" t="inlineStr">
        <is>
          <t/>
        </is>
      </c>
      <c r="AG271" t="inlineStr">
        <is>
          <t/>
        </is>
      </c>
      <c r="AH271" t="inlineStr">
        <is>
          <t/>
        </is>
      </c>
      <c r="AI271" t="inlineStr">
        <is>
          <t/>
        </is>
      </c>
      <c r="AJ271" t="inlineStr">
        <is>
          <t/>
        </is>
      </c>
      <c r="AK271" t="inlineStr">
        <is>
          <t/>
        </is>
      </c>
      <c r="AL271" t="inlineStr">
        <is>
          <t/>
        </is>
      </c>
      <c r="AM271" t="inlineStr">
        <is>
          <t/>
        </is>
      </c>
      <c r="AN271" t="inlineStr">
        <is>
          <t/>
        </is>
      </c>
      <c r="AO271" t="inlineStr">
        <is>
          <t/>
        </is>
      </c>
      <c r="AP271" t="inlineStr">
        <is>
          <t/>
        </is>
      </c>
      <c r="AQ271" t="inlineStr">
        <is>
          <t/>
        </is>
      </c>
      <c r="AR271" t="inlineStr">
        <is>
          <t/>
        </is>
      </c>
      <c r="AS271" t="inlineStr">
        <is>
          <t/>
        </is>
      </c>
      <c r="AT271" t="inlineStr">
        <is>
          <t/>
        </is>
      </c>
      <c r="AU271" t="inlineStr">
        <is>
          <t/>
        </is>
      </c>
      <c r="AV271" t="inlineStr">
        <is>
          <t/>
        </is>
      </c>
      <c r="AW271" t="inlineStr">
        <is>
          <t/>
        </is>
      </c>
      <c r="AX271" t="inlineStr">
        <is>
          <t/>
        </is>
      </c>
      <c r="AY271" t="inlineStr">
        <is>
          <t/>
        </is>
      </c>
      <c r="AZ271" t="inlineStr">
        <is>
          <t/>
        </is>
      </c>
      <c r="BA271" t="inlineStr">
        <is>
          <t/>
        </is>
      </c>
      <c r="BB271" t="inlineStr">
        <is>
          <t/>
        </is>
      </c>
      <c r="BC271" t="inlineStr">
        <is>
          <t/>
        </is>
      </c>
      <c r="BD271" t="inlineStr">
        <is>
          <t/>
        </is>
      </c>
      <c r="BE271" t="inlineStr">
        <is>
          <t/>
        </is>
      </c>
      <c r="BF271" t="inlineStr">
        <is>
          <t/>
        </is>
      </c>
      <c r="BG271" t="inlineStr">
        <is>
          <t/>
        </is>
      </c>
      <c r="BH271" t="inlineStr">
        <is>
          <t/>
        </is>
      </c>
      <c r="BI271" t="inlineStr">
        <is>
          <t/>
        </is>
      </c>
      <c r="BJ271" t="inlineStr">
        <is>
          <t/>
        </is>
      </c>
      <c r="BK271" t="inlineStr">
        <is>
          <t/>
        </is>
      </c>
      <c r="BL271" t="inlineStr">
        <is>
          <t/>
        </is>
      </c>
      <c r="BM271" t="inlineStr">
        <is>
          <t/>
        </is>
      </c>
      <c r="BN271" t="inlineStr">
        <is>
          <t/>
        </is>
      </c>
      <c r="BO271" t="inlineStr">
        <is>
          <t/>
        </is>
      </c>
      <c r="BP271" t="inlineStr">
        <is>
          <t/>
        </is>
      </c>
      <c r="BQ271" t="inlineStr">
        <is>
          <t/>
        </is>
      </c>
      <c r="BR271" t="inlineStr">
        <is>
          <t/>
        </is>
      </c>
      <c r="BS271" t="inlineStr">
        <is>
          <t/>
        </is>
      </c>
      <c r="BT271" t="inlineStr">
        <is>
          <t/>
        </is>
      </c>
      <c r="BU271" t="inlineStr">
        <is>
          <t/>
        </is>
      </c>
      <c r="BV271" t="inlineStr">
        <is>
          <t/>
        </is>
      </c>
      <c r="BW271" t="inlineStr">
        <is>
          <t/>
        </is>
      </c>
      <c r="BX271" t="inlineStr">
        <is>
          <t/>
        </is>
      </c>
      <c r="BY271" t="inlineStr">
        <is>
          <t/>
        </is>
      </c>
      <c r="BZ271" t="inlineStr">
        <is>
          <t/>
        </is>
      </c>
      <c r="CA271" t="inlineStr">
        <is>
          <t/>
        </is>
      </c>
      <c r="CB271" t="inlineStr">
        <is>
          <t/>
        </is>
      </c>
      <c r="CC271" t="inlineStr">
        <is>
          <t/>
        </is>
      </c>
      <c r="CD271" t="inlineStr">
        <is>
          <t/>
        </is>
      </c>
      <c r="CE271" t="inlineStr">
        <is>
          <t/>
        </is>
      </c>
      <c r="CF271" t="inlineStr">
        <is>
          <t/>
        </is>
      </c>
      <c r="CG271" t="inlineStr">
        <is>
          <t/>
        </is>
      </c>
      <c r="CH271" t="inlineStr">
        <is>
          <t/>
        </is>
      </c>
      <c r="CI271" t="inlineStr">
        <is>
          <t/>
        </is>
      </c>
      <c r="CJ271" t="inlineStr">
        <is>
          <t/>
        </is>
      </c>
      <c r="CK271" t="inlineStr">
        <is>
          <t/>
        </is>
      </c>
      <c r="CL271" t="inlineStr">
        <is>
          <t/>
        </is>
      </c>
      <c r="CM271" t="inlineStr">
        <is>
          <t/>
        </is>
      </c>
      <c r="CN271" t="inlineStr">
        <is>
          <t/>
        </is>
      </c>
      <c r="CO271" t="inlineStr">
        <is>
          <t/>
        </is>
      </c>
      <c r="CP271" t="inlineStr">
        <is>
          <t/>
        </is>
      </c>
      <c r="CQ271" t="inlineStr">
        <is>
          <t/>
        </is>
      </c>
      <c r="CR271" t="inlineStr">
        <is>
          <t/>
        </is>
      </c>
      <c r="CS271" t="inlineStr">
        <is>
          <t/>
        </is>
      </c>
      <c r="CT271" t="inlineStr">
        <is>
          <t/>
        </is>
      </c>
      <c r="CU271" t="inlineStr">
        <is>
          <t/>
        </is>
      </c>
      <c r="CV271" t="inlineStr">
        <is>
          <t/>
        </is>
      </c>
      <c r="CW271" t="inlineStr">
        <is>
          <t/>
        </is>
      </c>
    </row>
    <row r="272">
      <c r="A272" s="1" t="str">
        <f>HYPERLINK("https://iate.europa.eu/entry/result/3587747/all", "3587747")</f>
        <v>3587747</v>
      </c>
      <c r="B272" t="inlineStr">
        <is>
          <t>INTERNATIONAL RELATIONS;ENVIRONMENT;GEOGRAPHY</t>
        </is>
      </c>
      <c r="C272" t="inlineStr">
        <is>
          <t>INTERNATIONAL RELATIONS|cooperation policy;ENVIRONMENT|natural environment;GEOGRAPHY|Africa</t>
        </is>
      </c>
      <c r="D272" t="inlineStr">
        <is>
          <t>yes</t>
        </is>
      </c>
      <c r="E272" t="inlineStr">
        <is>
          <t>proposed</t>
        </is>
      </c>
      <c r="F272" t="inlineStr">
        <is>
          <t/>
        </is>
      </c>
      <c r="G272" t="inlineStr">
        <is>
          <t/>
        </is>
      </c>
      <c r="H272" t="inlineStr">
        <is>
          <t/>
        </is>
      </c>
      <c r="I272" t="inlineStr">
        <is>
          <t/>
        </is>
      </c>
      <c r="J272" t="inlineStr">
        <is>
          <t/>
        </is>
      </c>
      <c r="K272" t="inlineStr">
        <is>
          <t/>
        </is>
      </c>
      <c r="L272" t="inlineStr">
        <is>
          <t/>
        </is>
      </c>
      <c r="M272" t="inlineStr">
        <is>
          <t/>
        </is>
      </c>
      <c r="N272" s="2" t="inlineStr">
        <is>
          <t>NaturAfrika-initiativ</t>
        </is>
      </c>
      <c r="O272" s="2" t="inlineStr">
        <is>
          <t>3</t>
        </is>
      </c>
      <c r="P272" s="2" t="inlineStr">
        <is>
          <t/>
        </is>
      </c>
      <c r="Q272" t="inlineStr">
        <is>
          <t/>
        </is>
      </c>
      <c r="R272" t="inlineStr">
        <is>
          <t/>
        </is>
      </c>
      <c r="S272" t="inlineStr">
        <is>
          <t/>
        </is>
      </c>
      <c r="T272" t="inlineStr">
        <is>
          <t/>
        </is>
      </c>
      <c r="U272" t="inlineStr">
        <is>
          <t/>
        </is>
      </c>
      <c r="V272" s="2" t="inlineStr">
        <is>
          <t>πρωτοβουλία «NaturAfrica»</t>
        </is>
      </c>
      <c r="W272" s="2" t="inlineStr">
        <is>
          <t>3</t>
        </is>
      </c>
      <c r="X272" s="2" t="inlineStr">
        <is>
          <t/>
        </is>
      </c>
      <c r="Y272" t="inlineStr">
        <is>
          <t/>
        </is>
      </c>
      <c r="Z272" s="2" t="inlineStr">
        <is>
          <t>NaturAfrica initiative</t>
        </is>
      </c>
      <c r="AA272" s="2" t="inlineStr">
        <is>
          <t>3</t>
        </is>
      </c>
      <c r="AB272" s="2" t="inlineStr">
        <is>
          <t/>
        </is>
      </c>
      <c r="AC272" t="inlineStr">
        <is>
          <t>initiative to be launched by the EU to tackle biodiversity loss by creating a network of protected areas to protect wildlife and offer opportunities in green sectors for local populations in Africa</t>
        </is>
      </c>
      <c r="AD272" s="2" t="inlineStr">
        <is>
          <t>iniciativa NaturÁfrica</t>
        </is>
      </c>
      <c r="AE272" s="2" t="inlineStr">
        <is>
          <t>3</t>
        </is>
      </c>
      <c r="AF272" s="2" t="inlineStr">
        <is>
          <t/>
        </is>
      </c>
      <c r="AG272" t="inlineStr">
        <is>
          <t>Iniciativa de la Unión Europea para poner coto a la pérdida de biodiversidad mediante la creación de 
una red de espacios protegidos para preservar la flora y la 
fauna silvestres y ofrecer oportunidades en los sectores ecológicos
 a las poblaciones locales africanas.</t>
        </is>
      </c>
      <c r="AH272" t="inlineStr">
        <is>
          <t/>
        </is>
      </c>
      <c r="AI272" t="inlineStr">
        <is>
          <t/>
        </is>
      </c>
      <c r="AJ272" t="inlineStr">
        <is>
          <t/>
        </is>
      </c>
      <c r="AK272" t="inlineStr">
        <is>
          <t/>
        </is>
      </c>
      <c r="AL272" s="2" t="inlineStr">
        <is>
          <t>NaturAfrica-aloite</t>
        </is>
      </c>
      <c r="AM272" s="2" t="inlineStr">
        <is>
          <t>3</t>
        </is>
      </c>
      <c r="AN272" s="2" t="inlineStr">
        <is>
          <t/>
        </is>
      </c>
      <c r="AO272" t="inlineStr">
        <is>
          <t/>
        </is>
      </c>
      <c r="AP272" t="inlineStr">
        <is>
          <t/>
        </is>
      </c>
      <c r="AQ272" t="inlineStr">
        <is>
          <t/>
        </is>
      </c>
      <c r="AR272" t="inlineStr">
        <is>
          <t/>
        </is>
      </c>
      <c r="AS272" t="inlineStr">
        <is>
          <t/>
        </is>
      </c>
      <c r="AT272" s="2" t="inlineStr">
        <is>
          <t>tionscnamh NaturAfrica</t>
        </is>
      </c>
      <c r="AU272" s="2" t="inlineStr">
        <is>
          <t>3</t>
        </is>
      </c>
      <c r="AV272" s="2" t="inlineStr">
        <is>
          <t/>
        </is>
      </c>
      <c r="AW272" t="inlineStr">
        <is>
          <t/>
        </is>
      </c>
      <c r="AX272" t="inlineStr">
        <is>
          <t/>
        </is>
      </c>
      <c r="AY272" t="inlineStr">
        <is>
          <t/>
        </is>
      </c>
      <c r="AZ272" t="inlineStr">
        <is>
          <t/>
        </is>
      </c>
      <c r="BA272" t="inlineStr">
        <is>
          <t/>
        </is>
      </c>
      <c r="BB272" s="2" t="inlineStr">
        <is>
          <t>„NaturAfrica” kezdeményezés</t>
        </is>
      </c>
      <c r="BC272" s="2" t="inlineStr">
        <is>
          <t>3</t>
        </is>
      </c>
      <c r="BD272" s="2" t="inlineStr">
        <is>
          <t/>
        </is>
      </c>
      <c r="BE272" t="inlineStr">
        <is>
          <t>olyan kezdeményezés, melynek célja a biológiai sokféleség csökkenésének mérséklése azáltal, hogy hálózatba szervezi a védett területeket a vadon élő állatok és növények védelme, valamint annak érdekében, hogy lehetőségek nyíljanak meg a helyi lakosság számára a zöld ágazatokban</t>
        </is>
      </c>
      <c r="BF272" t="inlineStr">
        <is>
          <t/>
        </is>
      </c>
      <c r="BG272" t="inlineStr">
        <is>
          <t/>
        </is>
      </c>
      <c r="BH272" t="inlineStr">
        <is>
          <t/>
        </is>
      </c>
      <c r="BI272" t="inlineStr">
        <is>
          <t/>
        </is>
      </c>
      <c r="BJ272" s="2" t="inlineStr">
        <is>
          <t>iniciatyva „NaturAfrica“</t>
        </is>
      </c>
      <c r="BK272" s="2" t="inlineStr">
        <is>
          <t>3</t>
        </is>
      </c>
      <c r="BL272" s="2" t="inlineStr">
        <is>
          <t/>
        </is>
      </c>
      <c r="BM272" t="inlineStr">
        <is>
          <t>ES iniciatyva, kuria Afrikoje siekiama apsaugoti laukinę gamtą ir svarbiausias ekosistemas, kartu atveriant galimybių vietos gyventojams žaliuosiuose sektoriuose</t>
        </is>
      </c>
      <c r="BN272" t="inlineStr">
        <is>
          <t/>
        </is>
      </c>
      <c r="BO272" t="inlineStr">
        <is>
          <t/>
        </is>
      </c>
      <c r="BP272" t="inlineStr">
        <is>
          <t/>
        </is>
      </c>
      <c r="BQ272" t="inlineStr">
        <is>
          <t/>
        </is>
      </c>
      <c r="BR272" t="inlineStr">
        <is>
          <t/>
        </is>
      </c>
      <c r="BS272" t="inlineStr">
        <is>
          <t/>
        </is>
      </c>
      <c r="BT272" t="inlineStr">
        <is>
          <t/>
        </is>
      </c>
      <c r="BU272" t="inlineStr">
        <is>
          <t/>
        </is>
      </c>
      <c r="BV272" t="inlineStr">
        <is>
          <t/>
        </is>
      </c>
      <c r="BW272" t="inlineStr">
        <is>
          <t/>
        </is>
      </c>
      <c r="BX272" t="inlineStr">
        <is>
          <t/>
        </is>
      </c>
      <c r="BY272" t="inlineStr">
        <is>
          <t/>
        </is>
      </c>
      <c r="BZ272" s="2" t="inlineStr">
        <is>
          <t>inicjatywa „NaturAfrica”</t>
        </is>
      </c>
      <c r="CA272" s="2" t="inlineStr">
        <is>
          <t>3</t>
        </is>
      </c>
      <c r="CB272" s="2" t="inlineStr">
        <is>
          <t/>
        </is>
      </c>
      <c r="CC272" t="inlineStr">
        <is>
          <t/>
        </is>
      </c>
      <c r="CD272" s="2" t="inlineStr">
        <is>
          <t>iniciativa NaturÁfrica</t>
        </is>
      </c>
      <c r="CE272" s="2" t="inlineStr">
        <is>
          <t>3</t>
        </is>
      </c>
      <c r="CF272" s="2" t="inlineStr">
        <is>
          <t/>
        </is>
      </c>
      <c r="CG272" t="inlineStr">
        <is>
          <t>Iniciativa ida União Europeia para combater a perda de biodiversidade através da criação de uma rede de zonas protegidase m África para resguardar a vida selvagem e oferecer oportunidades em setores ecológicos às populações locais.</t>
        </is>
      </c>
      <c r="CH272" s="2" t="inlineStr">
        <is>
          <t>Inițiativa NaturAfrica</t>
        </is>
      </c>
      <c r="CI272" s="2" t="inlineStr">
        <is>
          <t>3</t>
        </is>
      </c>
      <c r="CJ272" s="2" t="inlineStr">
        <is>
          <t/>
        </is>
      </c>
      <c r="CK272" t="inlineStr">
        <is>
          <t>inițiativă menită să combată declinul biodiversității prin crearea unei rețele de zone protejate pentru a proteja fauna sălbatică și a oferi oportunități în sectoarele verzi pentru populațiile locale din Africa</t>
        </is>
      </c>
      <c r="CL272" t="inlineStr">
        <is>
          <t/>
        </is>
      </c>
      <c r="CM272" t="inlineStr">
        <is>
          <t/>
        </is>
      </c>
      <c r="CN272" t="inlineStr">
        <is>
          <t/>
        </is>
      </c>
      <c r="CO272" t="inlineStr">
        <is>
          <t/>
        </is>
      </c>
      <c r="CP272" s="2" t="inlineStr">
        <is>
          <t>pobuda „NaturAfrica“</t>
        </is>
      </c>
      <c r="CQ272" s="2" t="inlineStr">
        <is>
          <t>3</t>
        </is>
      </c>
      <c r="CR272" s="2" t="inlineStr">
        <is>
          <t/>
        </is>
      </c>
      <c r="CS272" t="inlineStr">
        <is>
          <t>predlagana pobuda za reševanje problema izgube biotske raznovrstnosti z vzpostavitvijo mreže zaščitenih območij za zaščito prostoživečih vrst ter ustvarjanje priložnosti za lokalno prebivalstvo v zelenih sektorjih v Afriki</t>
        </is>
      </c>
      <c r="CT272" s="2" t="inlineStr">
        <is>
          <t>NaturAfrica-initiativet</t>
        </is>
      </c>
      <c r="CU272" s="2" t="inlineStr">
        <is>
          <t>3</t>
        </is>
      </c>
      <c r="CV272" s="2" t="inlineStr">
        <is>
          <t>proposed</t>
        </is>
      </c>
      <c r="CW272" t="inlineStr">
        <is>
          <t/>
        </is>
      </c>
    </row>
    <row r="273">
      <c r="A273" s="1" t="str">
        <f>HYPERLINK("https://iate.europa.eu/entry/result/3589585/all", "3589585")</f>
        <v>3589585</v>
      </c>
      <c r="B273" t="inlineStr">
        <is>
          <t>ENVIRONMENT</t>
        </is>
      </c>
      <c r="C273" t="inlineStr">
        <is>
          <t>ENVIRONMENT|deterioration of the environment;ENVIRONMENT|natural environment|climate</t>
        </is>
      </c>
      <c r="D273" t="inlineStr">
        <is>
          <t>yes</t>
        </is>
      </c>
      <c r="E273" t="inlineStr">
        <is>
          <t/>
        </is>
      </c>
      <c r="F273" t="inlineStr">
        <is>
          <t/>
        </is>
      </c>
      <c r="G273" t="inlineStr">
        <is>
          <t/>
        </is>
      </c>
      <c r="H273" t="inlineStr">
        <is>
          <t/>
        </is>
      </c>
      <c r="I273" t="inlineStr">
        <is>
          <t/>
        </is>
      </c>
      <c r="J273" t="inlineStr">
        <is>
          <t/>
        </is>
      </c>
      <c r="K273" t="inlineStr">
        <is>
          <t/>
        </is>
      </c>
      <c r="L273" t="inlineStr">
        <is>
          <t/>
        </is>
      </c>
      <c r="M273" t="inlineStr">
        <is>
          <t/>
        </is>
      </c>
      <c r="N273" t="inlineStr">
        <is>
          <t/>
        </is>
      </c>
      <c r="O273" t="inlineStr">
        <is>
          <t/>
        </is>
      </c>
      <c r="P273" t="inlineStr">
        <is>
          <t/>
        </is>
      </c>
      <c r="Q273" t="inlineStr">
        <is>
          <t/>
        </is>
      </c>
      <c r="R273" t="inlineStr">
        <is>
          <t/>
        </is>
      </c>
      <c r="S273" t="inlineStr">
        <is>
          <t/>
        </is>
      </c>
      <c r="T273" t="inlineStr">
        <is>
          <t/>
        </is>
      </c>
      <c r="U273" t="inlineStr">
        <is>
          <t/>
        </is>
      </c>
      <c r="V273" s="2" t="inlineStr">
        <is>
          <t>ρύθμιση του κλίματος</t>
        </is>
      </c>
      <c r="W273" s="2" t="inlineStr">
        <is>
          <t>3</t>
        </is>
      </c>
      <c r="X273" s="2" t="inlineStr">
        <is>
          <t/>
        </is>
      </c>
      <c r="Y273" t="inlineStr">
        <is>
          <t/>
        </is>
      </c>
      <c r="Z273" s="2" t="inlineStr">
        <is>
          <t>climate regulation</t>
        </is>
      </c>
      <c r="AA273" s="2" t="inlineStr">
        <is>
          <t>3</t>
        </is>
      </c>
      <c r="AB273" s="2" t="inlineStr">
        <is>
          <t/>
        </is>
      </c>
      <c r="AC273" t="inlineStr">
        <is>
          <t>ecosystem service that regulates processes related to atmospheric chemical composition, the greenhouse effect, the ozone layer, precipitation, air quality, and moderation of temperature and weather patterns (including cloud formation), at both global and local scales</t>
        </is>
      </c>
      <c r="AD273" t="inlineStr">
        <is>
          <t/>
        </is>
      </c>
      <c r="AE273" t="inlineStr">
        <is>
          <t/>
        </is>
      </c>
      <c r="AF273" t="inlineStr">
        <is>
          <t/>
        </is>
      </c>
      <c r="AG273" t="inlineStr">
        <is>
          <t/>
        </is>
      </c>
      <c r="AH273" t="inlineStr">
        <is>
          <t/>
        </is>
      </c>
      <c r="AI273" t="inlineStr">
        <is>
          <t/>
        </is>
      </c>
      <c r="AJ273" t="inlineStr">
        <is>
          <t/>
        </is>
      </c>
      <c r="AK273" t="inlineStr">
        <is>
          <t/>
        </is>
      </c>
      <c r="AL273" s="2" t="inlineStr">
        <is>
          <t>ilmaston säätely</t>
        </is>
      </c>
      <c r="AM273" s="2" t="inlineStr">
        <is>
          <t>3</t>
        </is>
      </c>
      <c r="AN273" s="2" t="inlineStr">
        <is>
          <t/>
        </is>
      </c>
      <c r="AO273" t="inlineStr">
        <is>
          <t/>
        </is>
      </c>
      <c r="AP273" t="inlineStr">
        <is>
          <t/>
        </is>
      </c>
      <c r="AQ273" t="inlineStr">
        <is>
          <t/>
        </is>
      </c>
      <c r="AR273" t="inlineStr">
        <is>
          <t/>
        </is>
      </c>
      <c r="AS273" t="inlineStr">
        <is>
          <t/>
        </is>
      </c>
      <c r="AT273" s="2" t="inlineStr">
        <is>
          <t>rialú na haeráide</t>
        </is>
      </c>
      <c r="AU273" s="2" t="inlineStr">
        <is>
          <t>3</t>
        </is>
      </c>
      <c r="AV273" s="2" t="inlineStr">
        <is>
          <t/>
        </is>
      </c>
      <c r="AW273" t="inlineStr">
        <is>
          <t/>
        </is>
      </c>
      <c r="AX273" t="inlineStr">
        <is>
          <t/>
        </is>
      </c>
      <c r="AY273" t="inlineStr">
        <is>
          <t/>
        </is>
      </c>
      <c r="AZ273" t="inlineStr">
        <is>
          <t/>
        </is>
      </c>
      <c r="BA273" t="inlineStr">
        <is>
          <t/>
        </is>
      </c>
      <c r="BB273" t="inlineStr">
        <is>
          <t/>
        </is>
      </c>
      <c r="BC273" t="inlineStr">
        <is>
          <t/>
        </is>
      </c>
      <c r="BD273" t="inlineStr">
        <is>
          <t/>
        </is>
      </c>
      <c r="BE273" t="inlineStr">
        <is>
          <t/>
        </is>
      </c>
      <c r="BF273" t="inlineStr">
        <is>
          <t/>
        </is>
      </c>
      <c r="BG273" t="inlineStr">
        <is>
          <t/>
        </is>
      </c>
      <c r="BH273" t="inlineStr">
        <is>
          <t/>
        </is>
      </c>
      <c r="BI273" t="inlineStr">
        <is>
          <t/>
        </is>
      </c>
      <c r="BJ273" s="2" t="inlineStr">
        <is>
          <t>klimato reguliavimas</t>
        </is>
      </c>
      <c r="BK273" s="2" t="inlineStr">
        <is>
          <t>3</t>
        </is>
      </c>
      <c r="BL273" s="2" t="inlineStr">
        <is>
          <t/>
        </is>
      </c>
      <c r="BM273" t="inlineStr">
        <is>
          <t/>
        </is>
      </c>
      <c r="BN273" t="inlineStr">
        <is>
          <t/>
        </is>
      </c>
      <c r="BO273" t="inlineStr">
        <is>
          <t/>
        </is>
      </c>
      <c r="BP273" t="inlineStr">
        <is>
          <t/>
        </is>
      </c>
      <c r="BQ273" t="inlineStr">
        <is>
          <t/>
        </is>
      </c>
      <c r="BR273" s="2" t="inlineStr">
        <is>
          <t>regolazzjoni tal-klima</t>
        </is>
      </c>
      <c r="BS273" s="2" t="inlineStr">
        <is>
          <t>3</t>
        </is>
      </c>
      <c r="BT273" s="2" t="inlineStr">
        <is>
          <t/>
        </is>
      </c>
      <c r="BU273" t="inlineStr">
        <is>
          <t>servizz ta' ekosistema li jirregola proċessi relatati mal-kompożizzjoni kimika atmosferika, l-effett serra, is-saff tal-ożonu, il-preċipitazzjoni, il-kwalità tal-arja, u l-moderazzjoni ta' xejriet fit-temperaturi u fit-temp (inkluża l-formazzjoni tas-sħab) kemm fi skala globali kif ukoll lokali</t>
        </is>
      </c>
      <c r="BV273" s="2" t="inlineStr">
        <is>
          <t>klimaatregulering</t>
        </is>
      </c>
      <c r="BW273" s="2" t="inlineStr">
        <is>
          <t>3</t>
        </is>
      </c>
      <c r="BX273" s="2" t="inlineStr">
        <is>
          <t/>
        </is>
      </c>
      <c r="BY273" t="inlineStr">
        <is>
          <t>ecosysteemdienst
 die processen reguleert die te maken hebben met de samenstelling van de
 atmosfeer, het broeikaseffect, de ozonlaag, neerslag, luchtkwaliteit en
 verandering van temperatuur en weerpatronen (inclusief aerosolen), zowel op
 lokaal als mondiaal niveau</t>
        </is>
      </c>
      <c r="BZ273" s="2" t="inlineStr">
        <is>
          <t>regulacja klimatu</t>
        </is>
      </c>
      <c r="CA273" s="2" t="inlineStr">
        <is>
          <t>3</t>
        </is>
      </c>
      <c r="CB273" s="2" t="inlineStr">
        <is>
          <t/>
        </is>
      </c>
      <c r="CC273" t="inlineStr">
        <is>
          <t/>
        </is>
      </c>
      <c r="CD273" s="2" t="inlineStr">
        <is>
          <t>regulação climática|
regulação do clima</t>
        </is>
      </c>
      <c r="CE273" s="2" t="inlineStr">
        <is>
          <t>3|
3</t>
        </is>
      </c>
      <c r="CF273" s="2" t="inlineStr">
        <is>
          <t xml:space="preserve">|
</t>
        </is>
      </c>
      <c r="CG273" t="inlineStr">
        <is>
          <t/>
        </is>
      </c>
      <c r="CH273" s="2" t="inlineStr">
        <is>
          <t>reglare a climei</t>
        </is>
      </c>
      <c r="CI273" s="2" t="inlineStr">
        <is>
          <t>3</t>
        </is>
      </c>
      <c r="CJ273" s="2" t="inlineStr">
        <is>
          <t/>
        </is>
      </c>
      <c r="CK273" t="inlineStr">
        <is>
          <t/>
        </is>
      </c>
      <c r="CL273" t="inlineStr">
        <is>
          <t/>
        </is>
      </c>
      <c r="CM273" t="inlineStr">
        <is>
          <t/>
        </is>
      </c>
      <c r="CN273" t="inlineStr">
        <is>
          <t/>
        </is>
      </c>
      <c r="CO273" t="inlineStr">
        <is>
          <t/>
        </is>
      </c>
      <c r="CP273" s="2" t="inlineStr">
        <is>
          <t>uravnavanje podnebja</t>
        </is>
      </c>
      <c r="CQ273" s="2" t="inlineStr">
        <is>
          <t>3</t>
        </is>
      </c>
      <c r="CR273" s="2" t="inlineStr">
        <is>
          <t/>
        </is>
      </c>
      <c r="CS273" t="inlineStr">
        <is>
          <t/>
        </is>
      </c>
      <c r="CT273" s="2" t="inlineStr">
        <is>
          <t>klimatreglering</t>
        </is>
      </c>
      <c r="CU273" s="2" t="inlineStr">
        <is>
          <t>3</t>
        </is>
      </c>
      <c r="CV273" s="2" t="inlineStr">
        <is>
          <t/>
        </is>
      </c>
      <c r="CW273" t="inlineStr">
        <is>
          <t/>
        </is>
      </c>
    </row>
    <row r="274">
      <c r="A274" s="1" t="str">
        <f>HYPERLINK("https://iate.europa.eu/entry/result/3589582/all", "3589582")</f>
        <v>3589582</v>
      </c>
      <c r="B274" t="inlineStr">
        <is>
          <t>ENVIRONMENT</t>
        </is>
      </c>
      <c r="C274" t="inlineStr">
        <is>
          <t>ENVIRONMENT|deterioration of the environment</t>
        </is>
      </c>
      <c r="D274" t="inlineStr">
        <is>
          <t>yes</t>
        </is>
      </c>
      <c r="E274" t="inlineStr">
        <is>
          <t/>
        </is>
      </c>
      <c r="F274" t="inlineStr">
        <is>
          <t/>
        </is>
      </c>
      <c r="G274" t="inlineStr">
        <is>
          <t/>
        </is>
      </c>
      <c r="H274" t="inlineStr">
        <is>
          <t/>
        </is>
      </c>
      <c r="I274" t="inlineStr">
        <is>
          <t/>
        </is>
      </c>
      <c r="J274" t="inlineStr">
        <is>
          <t/>
        </is>
      </c>
      <c r="K274" t="inlineStr">
        <is>
          <t/>
        </is>
      </c>
      <c r="L274" t="inlineStr">
        <is>
          <t/>
        </is>
      </c>
      <c r="M274" t="inlineStr">
        <is>
          <t/>
        </is>
      </c>
      <c r="N274" t="inlineStr">
        <is>
          <t/>
        </is>
      </c>
      <c r="O274" t="inlineStr">
        <is>
          <t/>
        </is>
      </c>
      <c r="P274" t="inlineStr">
        <is>
          <t/>
        </is>
      </c>
      <c r="Q274" t="inlineStr">
        <is>
          <t/>
        </is>
      </c>
      <c r="R274" t="inlineStr">
        <is>
          <t/>
        </is>
      </c>
      <c r="S274" t="inlineStr">
        <is>
          <t/>
        </is>
      </c>
      <c r="T274" t="inlineStr">
        <is>
          <t/>
        </is>
      </c>
      <c r="U274" t="inlineStr">
        <is>
          <t/>
        </is>
      </c>
      <c r="V274" s="2" t="inlineStr">
        <is>
          <t>κατάρρευση των οικοσυστημάτων</t>
        </is>
      </c>
      <c r="W274" s="2" t="inlineStr">
        <is>
          <t>3</t>
        </is>
      </c>
      <c r="X274" s="2" t="inlineStr">
        <is>
          <t/>
        </is>
      </c>
      <c r="Y274" t="inlineStr">
        <is>
          <t/>
        </is>
      </c>
      <c r="Z274" s="2" t="inlineStr">
        <is>
          <t>ecosystem collapse</t>
        </is>
      </c>
      <c r="AA274" s="2" t="inlineStr">
        <is>
          <t>3</t>
        </is>
      </c>
      <c r="AB274" s="2" t="inlineStr">
        <is>
          <t/>
        </is>
      </c>
      <c r="AC274" t="inlineStr">
        <is>
          <t>&lt;div&gt;state where an ecosystem has lost its defining environmental or natural features or has been replaced by a different type of ecosystem&lt;br&gt;&lt;/div&gt;</t>
        </is>
      </c>
      <c r="AD274" t="inlineStr">
        <is>
          <t/>
        </is>
      </c>
      <c r="AE274" t="inlineStr">
        <is>
          <t/>
        </is>
      </c>
      <c r="AF274" t="inlineStr">
        <is>
          <t/>
        </is>
      </c>
      <c r="AG274" t="inlineStr">
        <is>
          <t/>
        </is>
      </c>
      <c r="AH274" t="inlineStr">
        <is>
          <t/>
        </is>
      </c>
      <c r="AI274" t="inlineStr">
        <is>
          <t/>
        </is>
      </c>
      <c r="AJ274" t="inlineStr">
        <is>
          <t/>
        </is>
      </c>
      <c r="AK274" t="inlineStr">
        <is>
          <t/>
        </is>
      </c>
      <c r="AL274" s="2" t="inlineStr">
        <is>
          <t>ekosysteemin luhistuminen</t>
        </is>
      </c>
      <c r="AM274" s="2" t="inlineStr">
        <is>
          <t>3</t>
        </is>
      </c>
      <c r="AN274" s="2" t="inlineStr">
        <is>
          <t/>
        </is>
      </c>
      <c r="AO274" t="inlineStr">
        <is>
          <t/>
        </is>
      </c>
      <c r="AP274" t="inlineStr">
        <is>
          <t/>
        </is>
      </c>
      <c r="AQ274" t="inlineStr">
        <is>
          <t/>
        </is>
      </c>
      <c r="AR274" t="inlineStr">
        <is>
          <t/>
        </is>
      </c>
      <c r="AS274" t="inlineStr">
        <is>
          <t/>
        </is>
      </c>
      <c r="AT274" s="2" t="inlineStr">
        <is>
          <t>cliseadh éiceachórais</t>
        </is>
      </c>
      <c r="AU274" s="2" t="inlineStr">
        <is>
          <t>3</t>
        </is>
      </c>
      <c r="AV274" s="2" t="inlineStr">
        <is>
          <t/>
        </is>
      </c>
      <c r="AW274" t="inlineStr">
        <is>
          <t/>
        </is>
      </c>
      <c r="AX274" t="inlineStr">
        <is>
          <t/>
        </is>
      </c>
      <c r="AY274" t="inlineStr">
        <is>
          <t/>
        </is>
      </c>
      <c r="AZ274" t="inlineStr">
        <is>
          <t/>
        </is>
      </c>
      <c r="BA274" t="inlineStr">
        <is>
          <t/>
        </is>
      </c>
      <c r="BB274" t="inlineStr">
        <is>
          <t/>
        </is>
      </c>
      <c r="BC274" t="inlineStr">
        <is>
          <t/>
        </is>
      </c>
      <c r="BD274" t="inlineStr">
        <is>
          <t/>
        </is>
      </c>
      <c r="BE274" t="inlineStr">
        <is>
          <t/>
        </is>
      </c>
      <c r="BF274" t="inlineStr">
        <is>
          <t/>
        </is>
      </c>
      <c r="BG274" t="inlineStr">
        <is>
          <t/>
        </is>
      </c>
      <c r="BH274" t="inlineStr">
        <is>
          <t/>
        </is>
      </c>
      <c r="BI274" t="inlineStr">
        <is>
          <t/>
        </is>
      </c>
      <c r="BJ274" s="2" t="inlineStr">
        <is>
          <t>ekosistemos žlugimas</t>
        </is>
      </c>
      <c r="BK274" s="2" t="inlineStr">
        <is>
          <t>3</t>
        </is>
      </c>
      <c r="BL274" s="2" t="inlineStr">
        <is>
          <t/>
        </is>
      </c>
      <c r="BM274" t="inlineStr">
        <is>
          <t/>
        </is>
      </c>
      <c r="BN274" s="2" t="inlineStr">
        <is>
          <t>ekosistēmu sabrukšana|
ekosistēmu sabrukums</t>
        </is>
      </c>
      <c r="BO274" s="2" t="inlineStr">
        <is>
          <t>2|
2</t>
        </is>
      </c>
      <c r="BP274" s="2" t="inlineStr">
        <is>
          <t xml:space="preserve">|
</t>
        </is>
      </c>
      <c r="BQ274" t="inlineStr">
        <is>
          <t/>
        </is>
      </c>
      <c r="BR274" s="2" t="inlineStr">
        <is>
          <t>kollass ta' ekosistema</t>
        </is>
      </c>
      <c r="BS274" s="2" t="inlineStr">
        <is>
          <t>3</t>
        </is>
      </c>
      <c r="BT274" s="2" t="inlineStr">
        <is>
          <t/>
        </is>
      </c>
      <c r="BU274" t="inlineStr">
        <is>
          <t>stat li fih ekosistema tkun tilfet l-karatteristiki ambjentali jew naturali li jiddefinixxuha jew li tkun ġiet sostitwita b'tip differenti ta' ekosistema</t>
        </is>
      </c>
      <c r="BV274" t="inlineStr">
        <is>
          <t/>
        </is>
      </c>
      <c r="BW274" t="inlineStr">
        <is>
          <t/>
        </is>
      </c>
      <c r="BX274" t="inlineStr">
        <is>
          <t/>
        </is>
      </c>
      <c r="BY274" t="inlineStr">
        <is>
          <t/>
        </is>
      </c>
      <c r="BZ274" s="2" t="inlineStr">
        <is>
          <t>załamanie się ekosystemu</t>
        </is>
      </c>
      <c r="CA274" s="2" t="inlineStr">
        <is>
          <t>3</t>
        </is>
      </c>
      <c r="CB274" s="2" t="inlineStr">
        <is>
          <t/>
        </is>
      </c>
      <c r="CC274" t="inlineStr">
        <is>
          <t>utrata przez ekosystem cech charakterystycznych lub zastąpienie go przez inny ekosystem</t>
        </is>
      </c>
      <c r="CD274" s="2" t="inlineStr">
        <is>
          <t>colapso de ecossistema</t>
        </is>
      </c>
      <c r="CE274" s="2" t="inlineStr">
        <is>
          <t>3</t>
        </is>
      </c>
      <c r="CF274" s="2" t="inlineStr">
        <is>
          <t/>
        </is>
      </c>
      <c r="CG274" t="inlineStr">
        <is>
          <t/>
        </is>
      </c>
      <c r="CH274" s="2" t="inlineStr">
        <is>
          <t>prăbușire a ecosistemelor</t>
        </is>
      </c>
      <c r="CI274" s="2" t="inlineStr">
        <is>
          <t>3</t>
        </is>
      </c>
      <c r="CJ274" s="2" t="inlineStr">
        <is>
          <t/>
        </is>
      </c>
      <c r="CK274" t="inlineStr">
        <is>
          <t/>
        </is>
      </c>
      <c r="CL274" t="inlineStr">
        <is>
          <t/>
        </is>
      </c>
      <c r="CM274" t="inlineStr">
        <is>
          <t/>
        </is>
      </c>
      <c r="CN274" t="inlineStr">
        <is>
          <t/>
        </is>
      </c>
      <c r="CO274" t="inlineStr">
        <is>
          <t/>
        </is>
      </c>
      <c r="CP274" s="2" t="inlineStr">
        <is>
          <t>propad ekosistema</t>
        </is>
      </c>
      <c r="CQ274" s="2" t="inlineStr">
        <is>
          <t>3</t>
        </is>
      </c>
      <c r="CR274" s="2" t="inlineStr">
        <is>
          <t/>
        </is>
      </c>
      <c r="CS274" t="inlineStr">
        <is>
          <t/>
        </is>
      </c>
      <c r="CT274" s="2" t="inlineStr">
        <is>
          <t>ekosystemkollaps</t>
        </is>
      </c>
      <c r="CU274" s="2" t="inlineStr">
        <is>
          <t>3</t>
        </is>
      </c>
      <c r="CV274" s="2" t="inlineStr">
        <is>
          <t/>
        </is>
      </c>
      <c r="CW274" t="inlineStr">
        <is>
          <t/>
        </is>
      </c>
    </row>
    <row r="275">
      <c r="A275" s="1" t="str">
        <f>HYPERLINK("https://iate.europa.eu/entry/result/3589595/all", "3589595")</f>
        <v>3589595</v>
      </c>
      <c r="B275" t="inlineStr">
        <is>
          <t>AGRICULTURE, FORESTRY AND FISHERIES</t>
        </is>
      </c>
      <c r="C275" t="inlineStr">
        <is>
          <t>AGRICULTURE, FORESTRY AND FISHERIES|fisheries|fisheries policy|fishery management|conservation of fish stocks</t>
        </is>
      </c>
      <c r="D275" t="inlineStr">
        <is>
          <t>yes</t>
        </is>
      </c>
      <c r="E275" t="inlineStr">
        <is>
          <t/>
        </is>
      </c>
      <c r="F275" t="inlineStr">
        <is>
          <t/>
        </is>
      </c>
      <c r="G275" t="inlineStr">
        <is>
          <t/>
        </is>
      </c>
      <c r="H275" t="inlineStr">
        <is>
          <t/>
        </is>
      </c>
      <c r="I275" t="inlineStr">
        <is>
          <t/>
        </is>
      </c>
      <c r="J275" t="inlineStr">
        <is>
          <t/>
        </is>
      </c>
      <c r="K275" t="inlineStr">
        <is>
          <t/>
        </is>
      </c>
      <c r="L275" t="inlineStr">
        <is>
          <t/>
        </is>
      </c>
      <c r="M275" t="inlineStr">
        <is>
          <t/>
        </is>
      </c>
      <c r="N275" t="inlineStr">
        <is>
          <t/>
        </is>
      </c>
      <c r="O275" t="inlineStr">
        <is>
          <t/>
        </is>
      </c>
      <c r="P275" t="inlineStr">
        <is>
          <t/>
        </is>
      </c>
      <c r="Q275" t="inlineStr">
        <is>
          <t/>
        </is>
      </c>
      <c r="R275" t="inlineStr">
        <is>
          <t/>
        </is>
      </c>
      <c r="S275" t="inlineStr">
        <is>
          <t/>
        </is>
      </c>
      <c r="T275" t="inlineStr">
        <is>
          <t/>
        </is>
      </c>
      <c r="U275" t="inlineStr">
        <is>
          <t/>
        </is>
      </c>
      <c r="V275" s="2" t="inlineStr">
        <is>
          <t>ζώνη ανανέωσης</t>
        </is>
      </c>
      <c r="W275" s="2" t="inlineStr">
        <is>
          <t>3</t>
        </is>
      </c>
      <c r="X275" s="2" t="inlineStr">
        <is>
          <t/>
        </is>
      </c>
      <c r="Y275" t="inlineStr">
        <is>
          <t/>
        </is>
      </c>
      <c r="Z275" s="2" t="inlineStr">
        <is>
          <t>replenishment area</t>
        </is>
      </c>
      <c r="AA275" s="2" t="inlineStr">
        <is>
          <t>3</t>
        </is>
      </c>
      <c r="AB275" s="2" t="inlineStr">
        <is>
          <t/>
        </is>
      </c>
      <c r="AC275" t="inlineStr">
        <is>
          <t>area where fish stocks are being rebuilt</t>
        </is>
      </c>
      <c r="AD275" t="inlineStr">
        <is>
          <t/>
        </is>
      </c>
      <c r="AE275" t="inlineStr">
        <is>
          <t/>
        </is>
      </c>
      <c r="AF275" t="inlineStr">
        <is>
          <t/>
        </is>
      </c>
      <c r="AG275" t="inlineStr">
        <is>
          <t/>
        </is>
      </c>
      <c r="AH275" t="inlineStr">
        <is>
          <t/>
        </is>
      </c>
      <c r="AI275" t="inlineStr">
        <is>
          <t/>
        </is>
      </c>
      <c r="AJ275" t="inlineStr">
        <is>
          <t/>
        </is>
      </c>
      <c r="AK275" t="inlineStr">
        <is>
          <t/>
        </is>
      </c>
      <c r="AL275" t="inlineStr">
        <is>
          <t/>
        </is>
      </c>
      <c r="AM275" t="inlineStr">
        <is>
          <t/>
        </is>
      </c>
      <c r="AN275" t="inlineStr">
        <is>
          <t/>
        </is>
      </c>
      <c r="AO275" t="inlineStr">
        <is>
          <t/>
        </is>
      </c>
      <c r="AP275" t="inlineStr">
        <is>
          <t/>
        </is>
      </c>
      <c r="AQ275" t="inlineStr">
        <is>
          <t/>
        </is>
      </c>
      <c r="AR275" t="inlineStr">
        <is>
          <t/>
        </is>
      </c>
      <c r="AS275" t="inlineStr">
        <is>
          <t/>
        </is>
      </c>
      <c r="AT275" s="2" t="inlineStr">
        <is>
          <t>limistéar athshlánaithe</t>
        </is>
      </c>
      <c r="AU275" s="2" t="inlineStr">
        <is>
          <t>3</t>
        </is>
      </c>
      <c r="AV275" s="2" t="inlineStr">
        <is>
          <t/>
        </is>
      </c>
      <c r="AW275" t="inlineStr">
        <is>
          <t/>
        </is>
      </c>
      <c r="AX275" t="inlineStr">
        <is>
          <t/>
        </is>
      </c>
      <c r="AY275" t="inlineStr">
        <is>
          <t/>
        </is>
      </c>
      <c r="AZ275" t="inlineStr">
        <is>
          <t/>
        </is>
      </c>
      <c r="BA275" t="inlineStr">
        <is>
          <t/>
        </is>
      </c>
      <c r="BB275" t="inlineStr">
        <is>
          <t/>
        </is>
      </c>
      <c r="BC275" t="inlineStr">
        <is>
          <t/>
        </is>
      </c>
      <c r="BD275" t="inlineStr">
        <is>
          <t/>
        </is>
      </c>
      <c r="BE275" t="inlineStr">
        <is>
          <t/>
        </is>
      </c>
      <c r="BF275" t="inlineStr">
        <is>
          <t/>
        </is>
      </c>
      <c r="BG275" t="inlineStr">
        <is>
          <t/>
        </is>
      </c>
      <c r="BH275" t="inlineStr">
        <is>
          <t/>
        </is>
      </c>
      <c r="BI275" t="inlineStr">
        <is>
          <t/>
        </is>
      </c>
      <c r="BJ275" s="2" t="inlineStr">
        <is>
          <t>atsikūrimo rajonas</t>
        </is>
      </c>
      <c r="BK275" s="2" t="inlineStr">
        <is>
          <t>2</t>
        </is>
      </c>
      <c r="BL275" s="2" t="inlineStr">
        <is>
          <t/>
        </is>
      </c>
      <c r="BM275" t="inlineStr">
        <is>
          <t/>
        </is>
      </c>
      <c r="BN275" t="inlineStr">
        <is>
          <t/>
        </is>
      </c>
      <c r="BO275" t="inlineStr">
        <is>
          <t/>
        </is>
      </c>
      <c r="BP275" t="inlineStr">
        <is>
          <t/>
        </is>
      </c>
      <c r="BQ275" t="inlineStr">
        <is>
          <t/>
        </is>
      </c>
      <c r="BR275" s="2" t="inlineStr">
        <is>
          <t>żona ta' ripopolazzjoni</t>
        </is>
      </c>
      <c r="BS275" s="2" t="inlineStr">
        <is>
          <t>3</t>
        </is>
      </c>
      <c r="BT275" s="2" t="inlineStr">
        <is>
          <t/>
        </is>
      </c>
      <c r="BU275" t="inlineStr">
        <is>
          <t>żona fejn l-istokkijiet tal-ħut ikunu qed jerġgħu jiżdiedu b'riżultat ta' azzjoni li twassal għal dan il-għan</t>
        </is>
      </c>
      <c r="BV275" s="2" t="inlineStr">
        <is>
          <t>herstelgebied</t>
        </is>
      </c>
      <c r="BW275" s="2" t="inlineStr">
        <is>
          <t>3</t>
        </is>
      </c>
      <c r="BX275" s="2" t="inlineStr">
        <is>
          <t/>
        </is>
      </c>
      <c r="BY275" t="inlineStr">
        <is>
          <t>marien
 gebied waarin visbestanden hersteld worden</t>
        </is>
      </c>
      <c r="BZ275" s="2" t="inlineStr">
        <is>
          <t>obszar uzupełniania zasobów</t>
        </is>
      </c>
      <c r="CA275" s="2" t="inlineStr">
        <is>
          <t>3</t>
        </is>
      </c>
      <c r="CB275" s="2" t="inlineStr">
        <is>
          <t/>
        </is>
      </c>
      <c r="CC275" t="inlineStr">
        <is>
          <t/>
        </is>
      </c>
      <c r="CD275" s="2" t="inlineStr">
        <is>
          <t>zona de reconstituição</t>
        </is>
      </c>
      <c r="CE275" s="2" t="inlineStr">
        <is>
          <t>3</t>
        </is>
      </c>
      <c r="CF275" s="2" t="inlineStr">
        <is>
          <t/>
        </is>
      </c>
      <c r="CG275" t="inlineStr">
        <is>
          <t/>
        </is>
      </c>
      <c r="CH275" s="2" t="inlineStr">
        <is>
          <t>zonă de refacere biologică</t>
        </is>
      </c>
      <c r="CI275" s="2" t="inlineStr">
        <is>
          <t>3</t>
        </is>
      </c>
      <c r="CJ275" s="2" t="inlineStr">
        <is>
          <t/>
        </is>
      </c>
      <c r="CK275" t="inlineStr">
        <is>
          <t>zona unui bazin hidrografic unde resursele acvatice vii sunt în declin 
și se impune restricționarea pescuitului pentru refacerea acestora</t>
        </is>
      </c>
      <c r="CL275" t="inlineStr">
        <is>
          <t/>
        </is>
      </c>
      <c r="CM275" t="inlineStr">
        <is>
          <t/>
        </is>
      </c>
      <c r="CN275" t="inlineStr">
        <is>
          <t/>
        </is>
      </c>
      <c r="CO275" t="inlineStr">
        <is>
          <t/>
        </is>
      </c>
      <c r="CP275" s="2" t="inlineStr">
        <is>
          <t>območje za obnovo</t>
        </is>
      </c>
      <c r="CQ275" s="2" t="inlineStr">
        <is>
          <t>3</t>
        </is>
      </c>
      <c r="CR275" s="2" t="inlineStr">
        <is>
          <t/>
        </is>
      </c>
      <c r="CS275" t="inlineStr">
        <is>
          <t/>
        </is>
      </c>
      <c r="CT275" t="inlineStr">
        <is>
          <t/>
        </is>
      </c>
      <c r="CU275" t="inlineStr">
        <is>
          <t/>
        </is>
      </c>
      <c r="CV275" t="inlineStr">
        <is>
          <t/>
        </is>
      </c>
      <c r="CW275" t="inlineStr">
        <is>
          <t/>
        </is>
      </c>
    </row>
    <row r="276">
      <c r="A276" s="1" t="str">
        <f>HYPERLINK("https://iate.europa.eu/entry/result/3589588/all", "3589588")</f>
        <v>3589588</v>
      </c>
      <c r="B276" t="inlineStr">
        <is>
          <t>ENVIRONMENT</t>
        </is>
      </c>
      <c r="C276" t="inlineStr">
        <is>
          <t>ENVIRONMENT|environmental policy</t>
        </is>
      </c>
      <c r="D276" t="inlineStr">
        <is>
          <t>yes</t>
        </is>
      </c>
      <c r="E276" t="inlineStr">
        <is>
          <t/>
        </is>
      </c>
      <c r="F276" t="inlineStr">
        <is>
          <t/>
        </is>
      </c>
      <c r="G276" t="inlineStr">
        <is>
          <t/>
        </is>
      </c>
      <c r="H276" t="inlineStr">
        <is>
          <t/>
        </is>
      </c>
      <c r="I276" t="inlineStr">
        <is>
          <t/>
        </is>
      </c>
      <c r="J276" t="inlineStr">
        <is>
          <t/>
        </is>
      </c>
      <c r="K276" t="inlineStr">
        <is>
          <t/>
        </is>
      </c>
      <c r="L276" t="inlineStr">
        <is>
          <t/>
        </is>
      </c>
      <c r="M276" t="inlineStr">
        <is>
          <t/>
        </is>
      </c>
      <c r="N276" t="inlineStr">
        <is>
          <t/>
        </is>
      </c>
      <c r="O276" t="inlineStr">
        <is>
          <t/>
        </is>
      </c>
      <c r="P276" t="inlineStr">
        <is>
          <t/>
        </is>
      </c>
      <c r="Q276" t="inlineStr">
        <is>
          <t/>
        </is>
      </c>
      <c r="R276" t="inlineStr">
        <is>
          <t/>
        </is>
      </c>
      <c r="S276" t="inlineStr">
        <is>
          <t/>
        </is>
      </c>
      <c r="T276" t="inlineStr">
        <is>
          <t/>
        </is>
      </c>
      <c r="U276" t="inlineStr">
        <is>
          <t/>
        </is>
      </c>
      <c r="V276" s="2" t="inlineStr">
        <is>
          <t>σύστημα πληροφοριών για τα δάση της Ευρώπης</t>
        </is>
      </c>
      <c r="W276" s="2" t="inlineStr">
        <is>
          <t>3</t>
        </is>
      </c>
      <c r="X276" s="2" t="inlineStr">
        <is>
          <t/>
        </is>
      </c>
      <c r="Y276" t="inlineStr">
        <is>
          <t/>
        </is>
      </c>
      <c r="Z276" s="2" t="inlineStr">
        <is>
          <t>Forest Information System for Europe|
FISE</t>
        </is>
      </c>
      <c r="AA276" s="2" t="inlineStr">
        <is>
          <t>3|
3</t>
        </is>
      </c>
      <c r="AB276" s="2" t="inlineStr">
        <is>
          <t xml:space="preserve">|
</t>
        </is>
      </c>
      <c r="AC276" t="inlineStr">
        <is>
          <t>entry point for sharing information with the forest community on Europe’s forest environment, its state and development</t>
        </is>
      </c>
      <c r="AD276" t="inlineStr">
        <is>
          <t/>
        </is>
      </c>
      <c r="AE276" t="inlineStr">
        <is>
          <t/>
        </is>
      </c>
      <c r="AF276" t="inlineStr">
        <is>
          <t/>
        </is>
      </c>
      <c r="AG276" t="inlineStr">
        <is>
          <t/>
        </is>
      </c>
      <c r="AH276" t="inlineStr">
        <is>
          <t/>
        </is>
      </c>
      <c r="AI276" t="inlineStr">
        <is>
          <t/>
        </is>
      </c>
      <c r="AJ276" t="inlineStr">
        <is>
          <t/>
        </is>
      </c>
      <c r="AK276" t="inlineStr">
        <is>
          <t/>
        </is>
      </c>
      <c r="AL276" s="2" t="inlineStr">
        <is>
          <t>Euroopan metsätietojärjestelmä|
FISE</t>
        </is>
      </c>
      <c r="AM276" s="2" t="inlineStr">
        <is>
          <t>3|
3</t>
        </is>
      </c>
      <c r="AN276" s="2" t="inlineStr">
        <is>
          <t xml:space="preserve">|
</t>
        </is>
      </c>
      <c r="AO276" t="inlineStr">
        <is>
          <t>tietoportaali, joka kokoaa tietoa EU-maiden metsistä, niiden suojelusta ja käytöstä yhteen järjestelmään poliittisen päätöksenteon tueksi</t>
        </is>
      </c>
      <c r="AP276" t="inlineStr">
        <is>
          <t/>
        </is>
      </c>
      <c r="AQ276" t="inlineStr">
        <is>
          <t/>
        </is>
      </c>
      <c r="AR276" t="inlineStr">
        <is>
          <t/>
        </is>
      </c>
      <c r="AS276" t="inlineStr">
        <is>
          <t/>
        </is>
      </c>
      <c r="AT276" s="2" t="inlineStr">
        <is>
          <t>Córas Faisnéise Foraoise don Eoraip</t>
        </is>
      </c>
      <c r="AU276" s="2" t="inlineStr">
        <is>
          <t>3</t>
        </is>
      </c>
      <c r="AV276" s="2" t="inlineStr">
        <is>
          <t/>
        </is>
      </c>
      <c r="AW276" t="inlineStr">
        <is>
          <t/>
        </is>
      </c>
      <c r="AX276" t="inlineStr">
        <is>
          <t/>
        </is>
      </c>
      <c r="AY276" t="inlineStr">
        <is>
          <t/>
        </is>
      </c>
      <c r="AZ276" t="inlineStr">
        <is>
          <t/>
        </is>
      </c>
      <c r="BA276" t="inlineStr">
        <is>
          <t/>
        </is>
      </c>
      <c r="BB276" t="inlineStr">
        <is>
          <t/>
        </is>
      </c>
      <c r="BC276" t="inlineStr">
        <is>
          <t/>
        </is>
      </c>
      <c r="BD276" t="inlineStr">
        <is>
          <t/>
        </is>
      </c>
      <c r="BE276" t="inlineStr">
        <is>
          <t/>
        </is>
      </c>
      <c r="BF276" t="inlineStr">
        <is>
          <t/>
        </is>
      </c>
      <c r="BG276" t="inlineStr">
        <is>
          <t/>
        </is>
      </c>
      <c r="BH276" t="inlineStr">
        <is>
          <t/>
        </is>
      </c>
      <c r="BI276" t="inlineStr">
        <is>
          <t/>
        </is>
      </c>
      <c r="BJ276" s="2" t="inlineStr">
        <is>
          <t>Europos miškų informacinė sistema|
FISE</t>
        </is>
      </c>
      <c r="BK276" s="2" t="inlineStr">
        <is>
          <t>3|
3</t>
        </is>
      </c>
      <c r="BL276" s="2" t="inlineStr">
        <is>
          <t xml:space="preserve">|
</t>
        </is>
      </c>
      <c r="BM276" t="inlineStr">
        <is>
          <t>duomenų ir informacijos apie Europos miškus ir miškininkystę bazė, glaudžiai susijusi su kitomis duomenų ir informacinėmis sistemomis</t>
        </is>
      </c>
      <c r="BN276" t="inlineStr">
        <is>
          <t/>
        </is>
      </c>
      <c r="BO276" t="inlineStr">
        <is>
          <t/>
        </is>
      </c>
      <c r="BP276" t="inlineStr">
        <is>
          <t/>
        </is>
      </c>
      <c r="BQ276" t="inlineStr">
        <is>
          <t/>
        </is>
      </c>
      <c r="BR276" s="2" t="inlineStr">
        <is>
          <t>Sistema tal-Informazzjoni dwar il-Foresti għall-Ewropa|
FISE</t>
        </is>
      </c>
      <c r="BS276" s="2" t="inlineStr">
        <is>
          <t>3|
3</t>
        </is>
      </c>
      <c r="BT276" s="2" t="inlineStr">
        <is>
          <t xml:space="preserve">|
</t>
        </is>
      </c>
      <c r="BU276" t="inlineStr">
        <is>
          <t>punt tad-dħul għall-kondiviżjoni ta' informazzjoni mal-komunità tal-foresti dwar l-ambjent tal-foresti Ewropej, l-istat u l-iżvilupp tagħhom</t>
        </is>
      </c>
      <c r="BV276" s="2" t="inlineStr">
        <is>
          <t>Europees informatiesysteem voor bossen|
FISE</t>
        </is>
      </c>
      <c r="BW276" s="2" t="inlineStr">
        <is>
          <t>3|
3</t>
        </is>
      </c>
      <c r="BX276" s="2" t="inlineStr">
        <is>
          <t xml:space="preserve">|
</t>
        </is>
      </c>
      <c r="BY276" t="inlineStr">
        <is>
          <t>"referentiebasis voor
 gegevens en informatie over bossen en bosbouw in Europa"</t>
        </is>
      </c>
      <c r="BZ276" s="2" t="inlineStr">
        <is>
          <t>System Informacji o Lasach w Europie|
FISE</t>
        </is>
      </c>
      <c r="CA276" s="2" t="inlineStr">
        <is>
          <t>3|
3</t>
        </is>
      </c>
      <c r="CB276" s="2" t="inlineStr">
        <is>
          <t xml:space="preserve">|
</t>
        </is>
      </c>
      <c r="CC276" t="inlineStr">
        <is>
          <t/>
        </is>
      </c>
      <c r="CD276" s="2" t="inlineStr">
        <is>
          <t>Sistema de Informação Florestal</t>
        </is>
      </c>
      <c r="CE276" s="2" t="inlineStr">
        <is>
          <t>3</t>
        </is>
      </c>
      <c r="CF276" s="2" t="inlineStr">
        <is>
          <t/>
        </is>
      </c>
      <c r="CG276" t="inlineStr">
        <is>
          <t/>
        </is>
      </c>
      <c r="CH276" s="2" t="inlineStr">
        <is>
          <t>Sistemul de informare privind pădurile din Europa</t>
        </is>
      </c>
      <c r="CI276" s="2" t="inlineStr">
        <is>
          <t>2</t>
        </is>
      </c>
      <c r="CJ276" s="2" t="inlineStr">
        <is>
          <t/>
        </is>
      </c>
      <c r="CK276" t="inlineStr">
        <is>
          <t/>
        </is>
      </c>
      <c r="CL276" t="inlineStr">
        <is>
          <t/>
        </is>
      </c>
      <c r="CM276" t="inlineStr">
        <is>
          <t/>
        </is>
      </c>
      <c r="CN276" t="inlineStr">
        <is>
          <t/>
        </is>
      </c>
      <c r="CO276" t="inlineStr">
        <is>
          <t/>
        </is>
      </c>
      <c r="CP276" s="2" t="inlineStr">
        <is>
          <t>informacijski sistem za gozdove EU</t>
        </is>
      </c>
      <c r="CQ276" s="2" t="inlineStr">
        <is>
          <t>3</t>
        </is>
      </c>
      <c r="CR276" s="2" t="inlineStr">
        <is>
          <t/>
        </is>
      </c>
      <c r="CS276" t="inlineStr">
        <is>
          <t/>
        </is>
      </c>
      <c r="CT276" s="2" t="inlineStr">
        <is>
          <t>skogsinformationssystem för Europa|
Fise</t>
        </is>
      </c>
      <c r="CU276" s="2" t="inlineStr">
        <is>
          <t>3|
3</t>
        </is>
      </c>
      <c r="CV276" s="2" t="inlineStr">
        <is>
          <t xml:space="preserve">|
</t>
        </is>
      </c>
      <c r="CW276" t="inlineStr">
        <is>
          <t/>
        </is>
      </c>
    </row>
    <row r="277">
      <c r="A277" s="1" t="str">
        <f>HYPERLINK("https://iate.europa.eu/entry/result/3592629/all", "3592629")</f>
        <v>3592629</v>
      </c>
      <c r="B277" t="inlineStr">
        <is>
          <t>EUROPEAN UNION;ENVIRONMENT</t>
        </is>
      </c>
      <c r="C277" t="inlineStr">
        <is>
          <t>EUROPEAN UNION|European construction|deepening of the European Union|European integration|European Movement;ENVIRONMENT|natural environment|physical environment|biosphere|biodiversity</t>
        </is>
      </c>
      <c r="D277" t="inlineStr">
        <is>
          <t>yes</t>
        </is>
      </c>
      <c r="E277" t="inlineStr">
        <is>
          <t/>
        </is>
      </c>
      <c r="F277" t="inlineStr">
        <is>
          <t/>
        </is>
      </c>
      <c r="G277" t="inlineStr">
        <is>
          <t/>
        </is>
      </c>
      <c r="H277" t="inlineStr">
        <is>
          <t/>
        </is>
      </c>
      <c r="I277" t="inlineStr">
        <is>
          <t/>
        </is>
      </c>
      <c r="J277" t="inlineStr">
        <is>
          <t/>
        </is>
      </c>
      <c r="K277" t="inlineStr">
        <is>
          <t/>
        </is>
      </c>
      <c r="L277" t="inlineStr">
        <is>
          <t/>
        </is>
      </c>
      <c r="M277" t="inlineStr">
        <is>
          <t/>
        </is>
      </c>
      <c r="N277" t="inlineStr">
        <is>
          <t/>
        </is>
      </c>
      <c r="O277" t="inlineStr">
        <is>
          <t/>
        </is>
      </c>
      <c r="P277" t="inlineStr">
        <is>
          <t/>
        </is>
      </c>
      <c r="Q277" t="inlineStr">
        <is>
          <t/>
        </is>
      </c>
      <c r="R277" t="inlineStr">
        <is>
          <t/>
        </is>
      </c>
      <c r="S277" t="inlineStr">
        <is>
          <t/>
        </is>
      </c>
      <c r="T277" t="inlineStr">
        <is>
          <t/>
        </is>
      </c>
      <c r="U277" t="inlineStr">
        <is>
          <t/>
        </is>
      </c>
      <c r="V277" t="inlineStr">
        <is>
          <t/>
        </is>
      </c>
      <c r="W277" t="inlineStr">
        <is>
          <t/>
        </is>
      </c>
      <c r="X277" t="inlineStr">
        <is>
          <t/>
        </is>
      </c>
      <c r="Y277" t="inlineStr">
        <is>
          <t/>
        </is>
      </c>
      <c r="Z277" s="2" t="inlineStr">
        <is>
          <t>EU Business for Biodiversity movement|
European Business for Biodiversity movement</t>
        </is>
      </c>
      <c r="AA277" s="2" t="inlineStr">
        <is>
          <t>3|
3</t>
        </is>
      </c>
      <c r="AB277" s="2" t="inlineStr">
        <is>
          <t xml:space="preserve">|
</t>
        </is>
      </c>
      <c r="AC277" t="inlineStr">
        <is>
          <t/>
        </is>
      </c>
      <c r="AD277" t="inlineStr">
        <is>
          <t/>
        </is>
      </c>
      <c r="AE277" t="inlineStr">
        <is>
          <t/>
        </is>
      </c>
      <c r="AF277" t="inlineStr">
        <is>
          <t/>
        </is>
      </c>
      <c r="AG277" t="inlineStr">
        <is>
          <t/>
        </is>
      </c>
      <c r="AH277" t="inlineStr">
        <is>
          <t/>
        </is>
      </c>
      <c r="AI277" t="inlineStr">
        <is>
          <t/>
        </is>
      </c>
      <c r="AJ277" t="inlineStr">
        <is>
          <t/>
        </is>
      </c>
      <c r="AK277" t="inlineStr">
        <is>
          <t/>
        </is>
      </c>
      <c r="AL277" t="inlineStr">
        <is>
          <t/>
        </is>
      </c>
      <c r="AM277" t="inlineStr">
        <is>
          <t/>
        </is>
      </c>
      <c r="AN277" t="inlineStr">
        <is>
          <t/>
        </is>
      </c>
      <c r="AO277" t="inlineStr">
        <is>
          <t/>
        </is>
      </c>
      <c r="AP277" t="inlineStr">
        <is>
          <t/>
        </is>
      </c>
      <c r="AQ277" t="inlineStr">
        <is>
          <t/>
        </is>
      </c>
      <c r="AR277" t="inlineStr">
        <is>
          <t/>
        </is>
      </c>
      <c r="AS277" t="inlineStr">
        <is>
          <t/>
        </is>
      </c>
      <c r="AT277" t="inlineStr">
        <is>
          <t/>
        </is>
      </c>
      <c r="AU277" t="inlineStr">
        <is>
          <t/>
        </is>
      </c>
      <c r="AV277" t="inlineStr">
        <is>
          <t/>
        </is>
      </c>
      <c r="AW277" t="inlineStr">
        <is>
          <t/>
        </is>
      </c>
      <c r="AX277" t="inlineStr">
        <is>
          <t/>
        </is>
      </c>
      <c r="AY277" t="inlineStr">
        <is>
          <t/>
        </is>
      </c>
      <c r="AZ277" t="inlineStr">
        <is>
          <t/>
        </is>
      </c>
      <c r="BA277" t="inlineStr">
        <is>
          <t/>
        </is>
      </c>
      <c r="BB277" s="2" t="inlineStr">
        <is>
          <t>„Az uniós üzleti szféra a biológiai sokféleségért” mozgalom|
„Az európai üzleti szféra a biológiai sokféleségért” mozgalom</t>
        </is>
      </c>
      <c r="BC277" s="2" t="inlineStr">
        <is>
          <t>3|
3</t>
        </is>
      </c>
      <c r="BD277" s="2" t="inlineStr">
        <is>
          <t xml:space="preserve">|
</t>
        </is>
      </c>
      <c r="BE277" t="inlineStr">
        <is>
          <t/>
        </is>
      </c>
      <c r="BF277" t="inlineStr">
        <is>
          <t/>
        </is>
      </c>
      <c r="BG277" t="inlineStr">
        <is>
          <t/>
        </is>
      </c>
      <c r="BH277" t="inlineStr">
        <is>
          <t/>
        </is>
      </c>
      <c r="BI277" t="inlineStr">
        <is>
          <t/>
        </is>
      </c>
      <c r="BJ277" t="inlineStr">
        <is>
          <t/>
        </is>
      </c>
      <c r="BK277" t="inlineStr">
        <is>
          <t/>
        </is>
      </c>
      <c r="BL277" t="inlineStr">
        <is>
          <t/>
        </is>
      </c>
      <c r="BM277" t="inlineStr">
        <is>
          <t/>
        </is>
      </c>
      <c r="BN277" t="inlineStr">
        <is>
          <t/>
        </is>
      </c>
      <c r="BO277" t="inlineStr">
        <is>
          <t/>
        </is>
      </c>
      <c r="BP277" t="inlineStr">
        <is>
          <t/>
        </is>
      </c>
      <c r="BQ277" t="inlineStr">
        <is>
          <t/>
        </is>
      </c>
      <c r="BR277" t="inlineStr">
        <is>
          <t/>
        </is>
      </c>
      <c r="BS277" t="inlineStr">
        <is>
          <t/>
        </is>
      </c>
      <c r="BT277" t="inlineStr">
        <is>
          <t/>
        </is>
      </c>
      <c r="BU277" t="inlineStr">
        <is>
          <t/>
        </is>
      </c>
      <c r="BV277" t="inlineStr">
        <is>
          <t/>
        </is>
      </c>
      <c r="BW277" t="inlineStr">
        <is>
          <t/>
        </is>
      </c>
      <c r="BX277" t="inlineStr">
        <is>
          <t/>
        </is>
      </c>
      <c r="BY277" t="inlineStr">
        <is>
          <t/>
        </is>
      </c>
      <c r="BZ277" t="inlineStr">
        <is>
          <t/>
        </is>
      </c>
      <c r="CA277" t="inlineStr">
        <is>
          <t/>
        </is>
      </c>
      <c r="CB277" t="inlineStr">
        <is>
          <t/>
        </is>
      </c>
      <c r="CC277" t="inlineStr">
        <is>
          <t/>
        </is>
      </c>
      <c r="CD277" t="inlineStr">
        <is>
          <t/>
        </is>
      </c>
      <c r="CE277" t="inlineStr">
        <is>
          <t/>
        </is>
      </c>
      <c r="CF277" t="inlineStr">
        <is>
          <t/>
        </is>
      </c>
      <c r="CG277" t="inlineStr">
        <is>
          <t/>
        </is>
      </c>
      <c r="CH277" t="inlineStr">
        <is>
          <t/>
        </is>
      </c>
      <c r="CI277" t="inlineStr">
        <is>
          <t/>
        </is>
      </c>
      <c r="CJ277" t="inlineStr">
        <is>
          <t/>
        </is>
      </c>
      <c r="CK277" t="inlineStr">
        <is>
          <t/>
        </is>
      </c>
      <c r="CL277" t="inlineStr">
        <is>
          <t/>
        </is>
      </c>
      <c r="CM277" t="inlineStr">
        <is>
          <t/>
        </is>
      </c>
      <c r="CN277" t="inlineStr">
        <is>
          <t/>
        </is>
      </c>
      <c r="CO277" t="inlineStr">
        <is>
          <t/>
        </is>
      </c>
      <c r="CP277" t="inlineStr">
        <is>
          <t/>
        </is>
      </c>
      <c r="CQ277" t="inlineStr">
        <is>
          <t/>
        </is>
      </c>
      <c r="CR277" t="inlineStr">
        <is>
          <t/>
        </is>
      </c>
      <c r="CS277" t="inlineStr">
        <is>
          <t/>
        </is>
      </c>
      <c r="CT277" t="inlineStr">
        <is>
          <t/>
        </is>
      </c>
      <c r="CU277" t="inlineStr">
        <is>
          <t/>
        </is>
      </c>
      <c r="CV277" t="inlineStr">
        <is>
          <t/>
        </is>
      </c>
      <c r="CW277" t="inlineStr">
        <is>
          <t/>
        </is>
      </c>
    </row>
    <row r="278">
      <c r="A278" s="1" t="str">
        <f>HYPERLINK("https://iate.europa.eu/entry/result/3590460/all", "3590460")</f>
        <v>3590460</v>
      </c>
      <c r="B278" t="inlineStr">
        <is>
          <t>ENVIRONMENT;GEOGRAPHY</t>
        </is>
      </c>
      <c r="C278" t="inlineStr">
        <is>
          <t>ENVIRONMENT|environmental policy|environmental protection;GEOGRAPHY</t>
        </is>
      </c>
      <c r="D278" t="inlineStr">
        <is>
          <t>yes</t>
        </is>
      </c>
      <c r="E278" t="inlineStr">
        <is>
          <t/>
        </is>
      </c>
      <c r="F278" t="inlineStr">
        <is>
          <t/>
        </is>
      </c>
      <c r="G278" t="inlineStr">
        <is>
          <t/>
        </is>
      </c>
      <c r="H278" t="inlineStr">
        <is>
          <t/>
        </is>
      </c>
      <c r="I278" t="inlineStr">
        <is>
          <t/>
        </is>
      </c>
      <c r="J278" t="inlineStr">
        <is>
          <t/>
        </is>
      </c>
      <c r="K278" t="inlineStr">
        <is>
          <t/>
        </is>
      </c>
      <c r="L278" t="inlineStr">
        <is>
          <t/>
        </is>
      </c>
      <c r="M278" t="inlineStr">
        <is>
          <t/>
        </is>
      </c>
      <c r="N278" t="inlineStr">
        <is>
          <t/>
        </is>
      </c>
      <c r="O278" t="inlineStr">
        <is>
          <t/>
        </is>
      </c>
      <c r="P278" t="inlineStr">
        <is>
          <t/>
        </is>
      </c>
      <c r="Q278" t="inlineStr">
        <is>
          <t/>
        </is>
      </c>
      <c r="R278" t="inlineStr">
        <is>
          <t/>
        </is>
      </c>
      <c r="S278" t="inlineStr">
        <is>
          <t/>
        </is>
      </c>
      <c r="T278" t="inlineStr">
        <is>
          <t/>
        </is>
      </c>
      <c r="U278" t="inlineStr">
        <is>
          <t/>
        </is>
      </c>
      <c r="V278" t="inlineStr">
        <is>
          <t/>
        </is>
      </c>
      <c r="W278" t="inlineStr">
        <is>
          <t/>
        </is>
      </c>
      <c r="X278" t="inlineStr">
        <is>
          <t/>
        </is>
      </c>
      <c r="Y278" t="inlineStr">
        <is>
          <t/>
        </is>
      </c>
      <c r="Z278" s="2" t="inlineStr">
        <is>
          <t>biodiversity-rich land and sea areas</t>
        </is>
      </c>
      <c r="AA278" s="2" t="inlineStr">
        <is>
          <t>3</t>
        </is>
      </c>
      <c r="AB278" s="2" t="inlineStr">
        <is>
          <t/>
        </is>
      </c>
      <c r="AC278" t="inlineStr">
        <is>
          <t>areas with rich flora and fauna</t>
        </is>
      </c>
      <c r="AD278" t="inlineStr">
        <is>
          <t/>
        </is>
      </c>
      <c r="AE278" t="inlineStr">
        <is>
          <t/>
        </is>
      </c>
      <c r="AF278" t="inlineStr">
        <is>
          <t/>
        </is>
      </c>
      <c r="AG278" t="inlineStr">
        <is>
          <t/>
        </is>
      </c>
      <c r="AH278" t="inlineStr">
        <is>
          <t/>
        </is>
      </c>
      <c r="AI278" t="inlineStr">
        <is>
          <t/>
        </is>
      </c>
      <c r="AJ278" t="inlineStr">
        <is>
          <t/>
        </is>
      </c>
      <c r="AK278" t="inlineStr">
        <is>
          <t/>
        </is>
      </c>
      <c r="AL278" t="inlineStr">
        <is>
          <t/>
        </is>
      </c>
      <c r="AM278" t="inlineStr">
        <is>
          <t/>
        </is>
      </c>
      <c r="AN278" t="inlineStr">
        <is>
          <t/>
        </is>
      </c>
      <c r="AO278" t="inlineStr">
        <is>
          <t/>
        </is>
      </c>
      <c r="AP278" t="inlineStr">
        <is>
          <t/>
        </is>
      </c>
      <c r="AQ278" t="inlineStr">
        <is>
          <t/>
        </is>
      </c>
      <c r="AR278" t="inlineStr">
        <is>
          <t/>
        </is>
      </c>
      <c r="AS278" t="inlineStr">
        <is>
          <t/>
        </is>
      </c>
      <c r="AT278" t="inlineStr">
        <is>
          <t/>
        </is>
      </c>
      <c r="AU278" t="inlineStr">
        <is>
          <t/>
        </is>
      </c>
      <c r="AV278" t="inlineStr">
        <is>
          <t/>
        </is>
      </c>
      <c r="AW278" t="inlineStr">
        <is>
          <t/>
        </is>
      </c>
      <c r="AX278" t="inlineStr">
        <is>
          <t/>
        </is>
      </c>
      <c r="AY278" t="inlineStr">
        <is>
          <t/>
        </is>
      </c>
      <c r="AZ278" t="inlineStr">
        <is>
          <t/>
        </is>
      </c>
      <c r="BA278" t="inlineStr">
        <is>
          <t/>
        </is>
      </c>
      <c r="BB278" s="2" t="inlineStr">
        <is>
          <t>nagy biodiverzitású föld- és tengeri területek</t>
        </is>
      </c>
      <c r="BC278" s="2" t="inlineStr">
        <is>
          <t>3</t>
        </is>
      </c>
      <c r="BD278" s="2" t="inlineStr">
        <is>
          <t/>
        </is>
      </c>
      <c r="BE278" t="inlineStr">
        <is>
          <t>gazdag állat- és növényvilággal rendelkező területek</t>
        </is>
      </c>
      <c r="BF278" t="inlineStr">
        <is>
          <t/>
        </is>
      </c>
      <c r="BG278" t="inlineStr">
        <is>
          <t/>
        </is>
      </c>
      <c r="BH278" t="inlineStr">
        <is>
          <t/>
        </is>
      </c>
      <c r="BI278" t="inlineStr">
        <is>
          <t/>
        </is>
      </c>
      <c r="BJ278" t="inlineStr">
        <is>
          <t/>
        </is>
      </c>
      <c r="BK278" t="inlineStr">
        <is>
          <t/>
        </is>
      </c>
      <c r="BL278" t="inlineStr">
        <is>
          <t/>
        </is>
      </c>
      <c r="BM278" t="inlineStr">
        <is>
          <t/>
        </is>
      </c>
      <c r="BN278" t="inlineStr">
        <is>
          <t/>
        </is>
      </c>
      <c r="BO278" t="inlineStr">
        <is>
          <t/>
        </is>
      </c>
      <c r="BP278" t="inlineStr">
        <is>
          <t/>
        </is>
      </c>
      <c r="BQ278" t="inlineStr">
        <is>
          <t/>
        </is>
      </c>
      <c r="BR278" t="inlineStr">
        <is>
          <t/>
        </is>
      </c>
      <c r="BS278" t="inlineStr">
        <is>
          <t/>
        </is>
      </c>
      <c r="BT278" t="inlineStr">
        <is>
          <t/>
        </is>
      </c>
      <c r="BU278" t="inlineStr">
        <is>
          <t/>
        </is>
      </c>
      <c r="BV278" t="inlineStr">
        <is>
          <t/>
        </is>
      </c>
      <c r="BW278" t="inlineStr">
        <is>
          <t/>
        </is>
      </c>
      <c r="BX278" t="inlineStr">
        <is>
          <t/>
        </is>
      </c>
      <c r="BY278" t="inlineStr">
        <is>
          <t/>
        </is>
      </c>
      <c r="BZ278" t="inlineStr">
        <is>
          <t/>
        </is>
      </c>
      <c r="CA278" t="inlineStr">
        <is>
          <t/>
        </is>
      </c>
      <c r="CB278" t="inlineStr">
        <is>
          <t/>
        </is>
      </c>
      <c r="CC278" t="inlineStr">
        <is>
          <t/>
        </is>
      </c>
      <c r="CD278" t="inlineStr">
        <is>
          <t/>
        </is>
      </c>
      <c r="CE278" t="inlineStr">
        <is>
          <t/>
        </is>
      </c>
      <c r="CF278" t="inlineStr">
        <is>
          <t/>
        </is>
      </c>
      <c r="CG278" t="inlineStr">
        <is>
          <t/>
        </is>
      </c>
      <c r="CH278" t="inlineStr">
        <is>
          <t/>
        </is>
      </c>
      <c r="CI278" t="inlineStr">
        <is>
          <t/>
        </is>
      </c>
      <c r="CJ278" t="inlineStr">
        <is>
          <t/>
        </is>
      </c>
      <c r="CK278" t="inlineStr">
        <is>
          <t/>
        </is>
      </c>
      <c r="CL278" t="inlineStr">
        <is>
          <t/>
        </is>
      </c>
      <c r="CM278" t="inlineStr">
        <is>
          <t/>
        </is>
      </c>
      <c r="CN278" t="inlineStr">
        <is>
          <t/>
        </is>
      </c>
      <c r="CO278" t="inlineStr">
        <is>
          <t/>
        </is>
      </c>
      <c r="CP278" t="inlineStr">
        <is>
          <t/>
        </is>
      </c>
      <c r="CQ278" t="inlineStr">
        <is>
          <t/>
        </is>
      </c>
      <c r="CR278" t="inlineStr">
        <is>
          <t/>
        </is>
      </c>
      <c r="CS278" t="inlineStr">
        <is>
          <t/>
        </is>
      </c>
      <c r="CT278" t="inlineStr">
        <is>
          <t/>
        </is>
      </c>
      <c r="CU278" t="inlineStr">
        <is>
          <t/>
        </is>
      </c>
      <c r="CV278" t="inlineStr">
        <is>
          <t/>
        </is>
      </c>
      <c r="CW278" t="inlineStr">
        <is>
          <t/>
        </is>
      </c>
    </row>
    <row r="279">
      <c r="A279" s="1" t="str">
        <f>HYPERLINK("https://iate.europa.eu/entry/result/3533597/all", "3533597")</f>
        <v>3533597</v>
      </c>
      <c r="B279" t="inlineStr">
        <is>
          <t>SCIENCE;PRODUCTION, TECHNOLOGY AND RESEARCH</t>
        </is>
      </c>
      <c r="C279" t="inlineStr">
        <is>
          <t>SCIENCE|natural and applied sciences|earth sciences;SCIENCE|natural and applied sciences|life sciences;PRODUCTION, TECHNOLOGY AND RESEARCH|research and intellectual property|research policy</t>
        </is>
      </c>
      <c r="D279" t="inlineStr">
        <is>
          <t>yes</t>
        </is>
      </c>
      <c r="E279" t="inlineStr">
        <is>
          <t/>
        </is>
      </c>
      <c r="F279" t="inlineStr">
        <is>
          <t/>
        </is>
      </c>
      <c r="G279" t="inlineStr">
        <is>
          <t/>
        </is>
      </c>
      <c r="H279" t="inlineStr">
        <is>
          <t/>
        </is>
      </c>
      <c r="I279" t="inlineStr">
        <is>
          <t/>
        </is>
      </c>
      <c r="J279" t="inlineStr">
        <is>
          <t/>
        </is>
      </c>
      <c r="K279" t="inlineStr">
        <is>
          <t/>
        </is>
      </c>
      <c r="L279" t="inlineStr">
        <is>
          <t/>
        </is>
      </c>
      <c r="M279" t="inlineStr">
        <is>
          <t/>
        </is>
      </c>
      <c r="N279" t="inlineStr">
        <is>
          <t/>
        </is>
      </c>
      <c r="O279" t="inlineStr">
        <is>
          <t/>
        </is>
      </c>
      <c r="P279" t="inlineStr">
        <is>
          <t/>
        </is>
      </c>
      <c r="Q279" t="inlineStr">
        <is>
          <t/>
        </is>
      </c>
      <c r="R279" t="inlineStr">
        <is>
          <t/>
        </is>
      </c>
      <c r="S279" t="inlineStr">
        <is>
          <t/>
        </is>
      </c>
      <c r="T279" t="inlineStr">
        <is>
          <t/>
        </is>
      </c>
      <c r="U279" t="inlineStr">
        <is>
          <t/>
        </is>
      </c>
      <c r="V279" t="inlineStr">
        <is>
          <t/>
        </is>
      </c>
      <c r="W279" t="inlineStr">
        <is>
          <t/>
        </is>
      </c>
      <c r="X279" t="inlineStr">
        <is>
          <t/>
        </is>
      </c>
      <c r="Y279" t="inlineStr">
        <is>
          <t/>
        </is>
      </c>
      <c r="Z279" s="2" t="inlineStr">
        <is>
          <t>Ecological function and biodiversity indicators in European soils|
EcoFINDERS</t>
        </is>
      </c>
      <c r="AA279" s="2" t="inlineStr">
        <is>
          <t>3|
3</t>
        </is>
      </c>
      <c r="AB279" s="2" t="inlineStr">
        <is>
          <t xml:space="preserve">|
</t>
        </is>
      </c>
      <c r="AC279" t="inlineStr">
        <is>
          <t>collaborative project under the European Union's Seventh Framework Programme aimed at:&lt;br&gt;- increasing knowledge of soil biodiversity and its role in ecosystem services across different soils, climate types and land uses;&lt;br&gt;- the standardisation of methods and operating procedures for characterising soil biodiversity and functioning, and the development of bioindicators, and&lt;br&gt;- the assessment of the added value brought by cost-effective bioindicators, and of cost effectiveness of alternative ecosystem service maintenance policies</t>
        </is>
      </c>
      <c r="AD279" t="inlineStr">
        <is>
          <t/>
        </is>
      </c>
      <c r="AE279" t="inlineStr">
        <is>
          <t/>
        </is>
      </c>
      <c r="AF279" t="inlineStr">
        <is>
          <t/>
        </is>
      </c>
      <c r="AG279" t="inlineStr">
        <is>
          <t/>
        </is>
      </c>
      <c r="AH279" t="inlineStr">
        <is>
          <t/>
        </is>
      </c>
      <c r="AI279" t="inlineStr">
        <is>
          <t/>
        </is>
      </c>
      <c r="AJ279" t="inlineStr">
        <is>
          <t/>
        </is>
      </c>
      <c r="AK279" t="inlineStr">
        <is>
          <t/>
        </is>
      </c>
      <c r="AL279" t="inlineStr">
        <is>
          <t/>
        </is>
      </c>
      <c r="AM279" t="inlineStr">
        <is>
          <t/>
        </is>
      </c>
      <c r="AN279" t="inlineStr">
        <is>
          <t/>
        </is>
      </c>
      <c r="AO279" t="inlineStr">
        <is>
          <t/>
        </is>
      </c>
      <c r="AP279" t="inlineStr">
        <is>
          <t/>
        </is>
      </c>
      <c r="AQ279" t="inlineStr">
        <is>
          <t/>
        </is>
      </c>
      <c r="AR279" t="inlineStr">
        <is>
          <t/>
        </is>
      </c>
      <c r="AS279" t="inlineStr">
        <is>
          <t/>
        </is>
      </c>
      <c r="AT279" t="inlineStr">
        <is>
          <t/>
        </is>
      </c>
      <c r="AU279" t="inlineStr">
        <is>
          <t/>
        </is>
      </c>
      <c r="AV279" t="inlineStr">
        <is>
          <t/>
        </is>
      </c>
      <c r="AW279" t="inlineStr">
        <is>
          <t/>
        </is>
      </c>
      <c r="AX279" t="inlineStr">
        <is>
          <t/>
        </is>
      </c>
      <c r="AY279" t="inlineStr">
        <is>
          <t/>
        </is>
      </c>
      <c r="AZ279" t="inlineStr">
        <is>
          <t/>
        </is>
      </c>
      <c r="BA279" t="inlineStr">
        <is>
          <t/>
        </is>
      </c>
      <c r="BB279" t="inlineStr">
        <is>
          <t/>
        </is>
      </c>
      <c r="BC279" t="inlineStr">
        <is>
          <t/>
        </is>
      </c>
      <c r="BD279" t="inlineStr">
        <is>
          <t/>
        </is>
      </c>
      <c r="BE279" t="inlineStr">
        <is>
          <t/>
        </is>
      </c>
      <c r="BF279" t="inlineStr">
        <is>
          <t/>
        </is>
      </c>
      <c r="BG279" t="inlineStr">
        <is>
          <t/>
        </is>
      </c>
      <c r="BH279" t="inlineStr">
        <is>
          <t/>
        </is>
      </c>
      <c r="BI279" t="inlineStr">
        <is>
          <t/>
        </is>
      </c>
      <c r="BJ279" t="inlineStr">
        <is>
          <t/>
        </is>
      </c>
      <c r="BK279" t="inlineStr">
        <is>
          <t/>
        </is>
      </c>
      <c r="BL279" t="inlineStr">
        <is>
          <t/>
        </is>
      </c>
      <c r="BM279" t="inlineStr">
        <is>
          <t/>
        </is>
      </c>
      <c r="BN279" t="inlineStr">
        <is>
          <t/>
        </is>
      </c>
      <c r="BO279" t="inlineStr">
        <is>
          <t/>
        </is>
      </c>
      <c r="BP279" t="inlineStr">
        <is>
          <t/>
        </is>
      </c>
      <c r="BQ279" t="inlineStr">
        <is>
          <t/>
        </is>
      </c>
      <c r="BR279" t="inlineStr">
        <is>
          <t/>
        </is>
      </c>
      <c r="BS279" t="inlineStr">
        <is>
          <t/>
        </is>
      </c>
      <c r="BT279" t="inlineStr">
        <is>
          <t/>
        </is>
      </c>
      <c r="BU279" t="inlineStr">
        <is>
          <t/>
        </is>
      </c>
      <c r="BV279" t="inlineStr">
        <is>
          <t/>
        </is>
      </c>
      <c r="BW279" t="inlineStr">
        <is>
          <t/>
        </is>
      </c>
      <c r="BX279" t="inlineStr">
        <is>
          <t/>
        </is>
      </c>
      <c r="BY279" t="inlineStr">
        <is>
          <t/>
        </is>
      </c>
      <c r="BZ279" t="inlineStr">
        <is>
          <t/>
        </is>
      </c>
      <c r="CA279" t="inlineStr">
        <is>
          <t/>
        </is>
      </c>
      <c r="CB279" t="inlineStr">
        <is>
          <t/>
        </is>
      </c>
      <c r="CC279" t="inlineStr">
        <is>
          <t/>
        </is>
      </c>
      <c r="CD279" t="inlineStr">
        <is>
          <t/>
        </is>
      </c>
      <c r="CE279" t="inlineStr">
        <is>
          <t/>
        </is>
      </c>
      <c r="CF279" t="inlineStr">
        <is>
          <t/>
        </is>
      </c>
      <c r="CG279" t="inlineStr">
        <is>
          <t/>
        </is>
      </c>
      <c r="CH279" t="inlineStr">
        <is>
          <t/>
        </is>
      </c>
      <c r="CI279" t="inlineStr">
        <is>
          <t/>
        </is>
      </c>
      <c r="CJ279" t="inlineStr">
        <is>
          <t/>
        </is>
      </c>
      <c r="CK279" t="inlineStr">
        <is>
          <t/>
        </is>
      </c>
      <c r="CL279" t="inlineStr">
        <is>
          <t/>
        </is>
      </c>
      <c r="CM279" t="inlineStr">
        <is>
          <t/>
        </is>
      </c>
      <c r="CN279" t="inlineStr">
        <is>
          <t/>
        </is>
      </c>
      <c r="CO279" t="inlineStr">
        <is>
          <t/>
        </is>
      </c>
      <c r="CP279" t="inlineStr">
        <is>
          <t/>
        </is>
      </c>
      <c r="CQ279" t="inlineStr">
        <is>
          <t/>
        </is>
      </c>
      <c r="CR279" t="inlineStr">
        <is>
          <t/>
        </is>
      </c>
      <c r="CS279" t="inlineStr">
        <is>
          <t/>
        </is>
      </c>
      <c r="CT279" t="inlineStr">
        <is>
          <t/>
        </is>
      </c>
      <c r="CU279" t="inlineStr">
        <is>
          <t/>
        </is>
      </c>
      <c r="CV279" t="inlineStr">
        <is>
          <t/>
        </is>
      </c>
      <c r="CW279" t="inlineStr">
        <is>
          <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2023-07-03T21:04:02Z</dcterms:created>
  <dc:creator>Apache POI</dc:creator>
</cp:coreProperties>
</file>